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tay10toez/"/>
    </mc:Choice>
  </mc:AlternateContent>
  <xr:revisionPtr revIDLastSave="0" documentId="8_{EE8C87AE-F8D0-2B42-BA04-BDA507639D8E}" xr6:coauthVersionLast="41" xr6:coauthVersionMax="41" xr10:uidLastSave="{00000000-0000-0000-0000-000000000000}"/>
  <bookViews>
    <workbookView xWindow="320" yWindow="540" windowWidth="16640" windowHeight="15540" xr2:uid="{00000000-000D-0000-FFFF-FFFF00000000}"/>
  </bookViews>
  <sheets>
    <sheet name="Sheet1" sheetId="1" r:id="rId1"/>
    <sheet name="Sheet2" sheetId="2" r:id="rId2"/>
    <sheet name="Sheet3" sheetId="3" r:id="rId3"/>
    <sheet name="Sheet5" sheetId="5" r:id="rId4"/>
  </sheets>
  <calcPr calcId="191029"/>
  <pivotCaches>
    <pivotCache cacheId="36" r:id="rId5"/>
    <pivotCache cacheId="43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2" i="1" l="1"/>
  <c r="S3" i="1"/>
  <c r="T2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<sst xmlns="http://schemas.openxmlformats.org/spreadsheetml/2006/main" count="24803" uniqueCount="8384">
  <si>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</si>
  <si>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</si>
  <si>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</si>
  <si>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</si>
  <si>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</si>
  <si>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</si>
  <si>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</si>
  <si>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</si>
  <si>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</si>
  <si>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</si>
  <si>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</si>
  <si>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</si>
  <si>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</si>
  <si>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</si>
  <si>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</si>
  <si>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</si>
  <si>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</si>
  <si>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</si>
  <si>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</si>
  <si>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</si>
  <si>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</si>
  <si>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</si>
  <si>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</si>
  <si>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</si>
  <si>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</si>
  <si>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</si>
  <si>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</si>
  <si>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</si>
  <si>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</si>
  <si>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</si>
  <si>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</si>
  <si>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</si>
  <si>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</si>
  <si>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</si>
  <si>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</si>
  <si>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</si>
  <si>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</si>
  <si>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</si>
  <si>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</si>
  <si>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</si>
  <si>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</si>
  <si>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</si>
  <si>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</si>
  <si>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</si>
  <si>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</si>
  <si>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</si>
  <si>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</si>
  <si>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</si>
  <si>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</si>
  <si>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</si>
  <si>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</si>
  <si>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</si>
  <si>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</si>
  <si>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</si>
  <si>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</si>
  <si>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</si>
  <si>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</si>
  <si>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</si>
  <si>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</si>
  <si>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</si>
  <si>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</si>
  <si>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</si>
  <si>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</si>
  <si>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</si>
  <si>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</si>
  <si>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</si>
  <si>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</si>
  <si>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</si>
  <si>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</si>
  <si>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</si>
  <si>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</si>
  <si>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</si>
  <si>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</si>
  <si>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</si>
  <si>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</si>
  <si>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</si>
  <si>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</si>
  <si>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</si>
  <si>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</si>
  <si>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</si>
  <si>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</si>
  <si>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</si>
  <si>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</si>
  <si>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</si>
  <si>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</si>
  <si>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</si>
  <si>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</si>
  <si>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</si>
  <si>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</si>
  <si>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</si>
  <si>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</si>
  <si>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</si>
  <si>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</si>
  <si>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</si>
  <si>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</si>
  <si>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</si>
  <si>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</si>
  <si>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</si>
  <si>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</si>
  <si>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</si>
  <si>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</si>
  <si>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</si>
  <si>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</si>
  <si>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</si>
  <si>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</si>
  <si>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</si>
  <si>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</si>
  <si>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</si>
  <si>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</si>
  <si>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</si>
  <si>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</si>
  <si>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</si>
  <si>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</si>
  <si>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</si>
  <si>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</si>
  <si>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</si>
  <si>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</si>
  <si>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</si>
  <si>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</si>
  <si>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</si>
  <si>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</si>
  <si>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</si>
  <si>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</si>
  <si>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</si>
  <si>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</si>
  <si>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</si>
  <si>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</si>
  <si>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</si>
  <si>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</si>
  <si>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</si>
  <si>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</si>
  <si>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</si>
  <si>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</si>
  <si>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</si>
  <si>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</si>
  <si>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</si>
  <si>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</si>
  <si>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</si>
  <si>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</si>
  <si>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</si>
  <si>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</si>
  <si>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</si>
  <si>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</si>
  <si>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</si>
  <si>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</si>
  <si>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</si>
  <si>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</si>
  <si>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</si>
  <si>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</si>
  <si>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</si>
  <si>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</si>
  <si>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</si>
  <si>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</si>
  <si>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</si>
  <si>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</si>
  <si>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</si>
  <si>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</si>
  <si>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</si>
  <si>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</si>
  <si>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</si>
  <si>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</si>
  <si>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</si>
  <si>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</si>
  <si>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</si>
  <si>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</si>
  <si>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</si>
  <si>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</si>
  <si>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</si>
  <si>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</si>
  <si>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</si>
  <si>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</si>
  <si>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</si>
  <si>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</si>
  <si>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</si>
  <si>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</si>
  <si>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</si>
  <si>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</si>
  <si>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</si>
  <si>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</si>
  <si>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</si>
  <si>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</si>
  <si>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</si>
  <si>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</si>
  <si>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</si>
  <si>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</si>
  <si>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</si>
  <si>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</si>
  <si>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</si>
  <si>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</si>
  <si>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</si>
  <si>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</si>
  <si>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</si>
  <si>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</si>
  <si>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</si>
  <si>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</si>
  <si>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</si>
  <si>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</si>
  <si>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</si>
  <si>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</si>
  <si>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</si>
  <si>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</si>
  <si>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</si>
  <si>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</si>
  <si>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</si>
  <si>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</si>
  <si>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</si>
  <si>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</si>
  <si>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</si>
  <si>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</si>
  <si>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</si>
  <si>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</si>
  <si>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</si>
  <si>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</si>
  <si>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</si>
  <si>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</si>
  <si>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</si>
  <si>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</si>
  <si>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</si>
  <si>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</si>
  <si>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</si>
  <si>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</si>
  <si>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</si>
  <si>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</si>
  <si>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</si>
  <si>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</si>
  <si>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</si>
  <si>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</si>
  <si>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</si>
  <si>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</si>
  <si>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</si>
  <si>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</si>
  <si>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</si>
  <si>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</si>
  <si>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</si>
  <si>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</si>
  <si>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</si>
  <si>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</si>
  <si>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</si>
  <si>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</si>
  <si>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</si>
  <si>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</si>
  <si>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</si>
  <si>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</si>
  <si>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</si>
  <si>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</si>
  <si>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</si>
  <si>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</si>
  <si>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</si>
  <si>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</si>
  <si>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</si>
  <si>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</si>
  <si>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</si>
  <si>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</si>
  <si>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</si>
  <si>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</si>
  <si>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</si>
  <si>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</si>
  <si>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</si>
  <si>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</si>
  <si>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</si>
  <si>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</si>
  <si>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</si>
  <si>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</si>
  <si>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</si>
  <si>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</si>
  <si>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</si>
  <si>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</si>
  <si>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</si>
  <si>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</si>
  <si>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</si>
  <si>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</si>
  <si>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</si>
  <si>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</si>
  <si>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</si>
  <si>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</si>
  <si>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</si>
  <si>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</si>
  <si>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</si>
  <si>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</si>
  <si>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</si>
  <si>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</si>
  <si>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</si>
  <si>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</si>
  <si>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</si>
  <si>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</si>
  <si>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</si>
  <si>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</si>
  <si>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</si>
  <si>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</si>
  <si>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</si>
  <si>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</si>
  <si>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</si>
  <si>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</si>
  <si>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</si>
  <si>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</si>
  <si>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</si>
  <si>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</si>
  <si>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</si>
  <si>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</si>
  <si>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</si>
  <si>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</si>
  <si>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</si>
  <si>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</si>
  <si>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</si>
  <si>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</si>
  <si>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</si>
  <si>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</si>
  <si>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</si>
  <si>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</si>
  <si>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</si>
  <si>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</si>
  <si>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</si>
  <si>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</si>
  <si>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</si>
  <si>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</si>
  <si>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</si>
  <si>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</si>
  <si>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</si>
  <si>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</si>
  <si>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</si>
  <si>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</si>
  <si>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</si>
  <si>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</si>
  <si>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</si>
  <si>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</si>
  <si>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</si>
  <si>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</si>
  <si>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</si>
  <si>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</si>
  <si>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</si>
  <si>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</si>
  <si>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</si>
  <si>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</si>
  <si>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</si>
  <si>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</si>
  <si>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</si>
  <si>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</si>
  <si>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</si>
  <si>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</si>
  <si>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</si>
  <si>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</si>
  <si>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</si>
  <si>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</si>
  <si>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</si>
  <si>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</si>
  <si>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</si>
  <si>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</si>
  <si>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</si>
  <si>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</si>
  <si>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</si>
  <si>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</si>
  <si>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</si>
  <si>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</si>
  <si>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</si>
  <si>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</si>
  <si>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</si>
  <si>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</si>
  <si>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</si>
  <si>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</si>
  <si>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</si>
  <si>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</si>
  <si>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</si>
  <si>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</si>
  <si>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</si>
  <si>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</si>
  <si>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</si>
  <si>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</si>
  <si>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</si>
  <si>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</si>
  <si>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</si>
  <si>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</si>
  <si>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</si>
  <si>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</si>
  <si>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</si>
  <si>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</si>
  <si>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</si>
  <si>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</si>
  <si>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</si>
  <si>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</si>
  <si>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</si>
  <si>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</si>
  <si>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</si>
  <si>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</si>
  <si>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</si>
  <si>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</si>
  <si>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</si>
  <si>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</si>
  <si>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</si>
  <si>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</si>
  <si>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</si>
  <si>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</si>
  <si>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</si>
  <si>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</si>
  <si>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</si>
  <si>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</si>
  <si>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</si>
  <si>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</si>
  <si>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</si>
  <si>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</si>
  <si>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</si>
  <si>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</si>
  <si>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</si>
  <si>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</si>
  <si>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</si>
  <si>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</si>
  <si>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</si>
  <si>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</si>
  <si>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</si>
  <si>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</si>
  <si>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</si>
  <si>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</si>
  <si>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</si>
  <si>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</si>
  <si>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</si>
  <si>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</si>
  <si>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</si>
  <si>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</si>
  <si>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</si>
  <si>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</si>
  <si>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</si>
  <si>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</si>
  <si>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</si>
  <si>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</si>
  <si>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</si>
  <si>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</si>
  <si>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</si>
  <si>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</si>
  <si>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</si>
  <si>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</si>
  <si>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</si>
  <si>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</si>
  <si>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</si>
  <si>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</si>
  <si>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</si>
  <si>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</si>
  <si>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</si>
  <si>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</si>
  <si>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</si>
  <si>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</si>
  <si>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</si>
  <si>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</si>
  <si>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</si>
  <si>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</si>
  <si>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</si>
  <si>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</si>
  <si>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</si>
  <si>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</si>
  <si>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</si>
  <si>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</si>
  <si>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</si>
  <si>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</si>
  <si>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</si>
  <si>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</si>
  <si>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</si>
  <si>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</si>
  <si>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</si>
  <si>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</si>
  <si>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</si>
  <si>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</si>
  <si>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</si>
  <si>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</si>
  <si>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</si>
  <si>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</si>
  <si>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</si>
  <si>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</si>
  <si>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</si>
  <si>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</si>
  <si>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</si>
  <si>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</si>
  <si>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</si>
  <si>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</si>
  <si>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</si>
  <si>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</si>
  <si>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</si>
  <si>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</si>
  <si>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</si>
  <si>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</si>
  <si>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</si>
  <si>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</si>
  <si>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</si>
  <si>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</si>
  <si>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</si>
  <si>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</si>
  <si>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</si>
  <si>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</si>
  <si>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</si>
  <si>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</si>
  <si>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</si>
  <si>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</si>
  <si>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</si>
  <si>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</si>
  <si>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</si>
  <si>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</si>
  <si>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</si>
  <si>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</si>
  <si>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</si>
  <si>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</si>
  <si>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</si>
  <si>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</si>
  <si>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</si>
  <si>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</si>
  <si>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</si>
  <si>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</si>
  <si>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</si>
  <si>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</si>
  <si>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</si>
  <si>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</si>
  <si>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</si>
  <si>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</si>
  <si>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</si>
  <si>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</si>
  <si>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</si>
  <si>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</si>
  <si>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</si>
  <si>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</si>
  <si>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</si>
  <si>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</si>
  <si>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</si>
  <si>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</si>
  <si>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</si>
  <si>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</si>
  <si>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</si>
  <si>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</si>
  <si>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</si>
  <si>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</si>
  <si>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</si>
  <si>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</si>
  <si>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</si>
  <si>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</si>
  <si>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</si>
  <si>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</si>
  <si>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</si>
  <si>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</si>
  <si>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</si>
  <si>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</si>
  <si>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</si>
  <si>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</si>
  <si>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</si>
  <si>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</si>
  <si>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</si>
  <si>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</si>
  <si>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</si>
  <si>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</si>
  <si>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</si>
  <si>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</si>
  <si>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</si>
  <si>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</si>
  <si>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</si>
  <si>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</si>
  <si>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</si>
  <si>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</si>
  <si>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</si>
  <si>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</si>
  <si>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</si>
  <si>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</si>
  <si>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</si>
  <si>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</si>
  <si>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</si>
  <si>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</si>
  <si>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</si>
  <si>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</si>
  <si>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</si>
  <si>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</si>
  <si>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</si>
  <si>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</si>
  <si>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</si>
  <si>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</si>
  <si>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</si>
  <si>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</si>
  <si>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</si>
  <si>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</si>
  <si>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</si>
  <si>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</si>
  <si>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</si>
  <si>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</si>
  <si>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</si>
  <si>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</si>
  <si>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</si>
  <si>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</si>
  <si>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</si>
  <si>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</si>
  <si>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</si>
  <si>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</si>
  <si>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</si>
  <si>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</si>
  <si>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</si>
  <si>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</si>
  <si>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</si>
  <si>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</si>
  <si>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</si>
  <si>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</si>
  <si>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</si>
  <si>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</si>
  <si>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</si>
  <si>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</si>
  <si>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</si>
  <si>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</si>
  <si>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</si>
  <si>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</si>
  <si>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</si>
  <si>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</si>
  <si>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</si>
  <si>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</si>
  <si>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</si>
  <si>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</si>
  <si>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</si>
  <si>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</si>
  <si>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</si>
  <si>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</si>
  <si>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</si>
  <si>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</si>
  <si>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</si>
  <si>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</si>
  <si>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</si>
  <si>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</si>
  <si>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</si>
  <si>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</si>
  <si>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</si>
  <si>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</si>
  <si>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</si>
  <si>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</si>
  <si>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</si>
  <si>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</si>
  <si>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</si>
  <si>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</si>
  <si>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</si>
  <si>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</si>
  <si>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</si>
  <si>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</si>
  <si>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</si>
  <si>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</si>
  <si>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</si>
  <si>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</si>
  <si>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</si>
  <si>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</si>
  <si>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</si>
  <si>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</si>
  <si>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</si>
  <si>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</si>
  <si>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</si>
  <si>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</si>
  <si>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</si>
  <si>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</si>
  <si>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</si>
  <si>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</si>
  <si>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</si>
  <si>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</si>
  <si>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</si>
  <si>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</si>
  <si>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</si>
  <si>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</si>
  <si>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</si>
  <si>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</si>
  <si>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</si>
  <si>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</si>
  <si>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</si>
  <si>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</si>
  <si>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</si>
  <si>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</si>
  <si>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</si>
  <si>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</si>
  <si>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</si>
  <si>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</si>
  <si>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</si>
  <si>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</si>
  <si>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</si>
  <si>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</si>
  <si>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</si>
  <si>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</si>
  <si>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</si>
  <si>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</si>
  <si>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</si>
  <si>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</si>
  <si>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</si>
  <si>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</si>
  <si>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</si>
  <si>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</si>
  <si>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</si>
  <si>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</si>
  <si>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</si>
  <si>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</si>
  <si>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</si>
  <si>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</si>
  <si>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</si>
  <si>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</si>
  <si>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</si>
  <si>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</si>
  <si>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</si>
  <si>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</si>
  <si>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</si>
  <si>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</si>
  <si>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</si>
  <si>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</si>
  <si>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</si>
  <si>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</si>
  <si>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</si>
  <si>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</si>
  <si>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</si>
  <si>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</si>
  <si>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</si>
  <si>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</si>
  <si>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</si>
  <si>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</si>
  <si>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</si>
  <si>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</si>
  <si>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</si>
  <si>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</si>
  <si>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</si>
  <si>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</si>
  <si>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</si>
  <si>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</si>
  <si>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</si>
  <si>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</si>
  <si>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</si>
  <si>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</si>
  <si>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</si>
  <si>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</si>
  <si>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</si>
  <si>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</si>
  <si>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</si>
  <si>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</si>
  <si>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</si>
  <si>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</si>
  <si>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</si>
  <si>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</si>
  <si>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</si>
  <si>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</si>
  <si>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</si>
  <si>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</si>
  <si>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</si>
  <si>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</si>
  <si>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</si>
  <si>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</si>
  <si>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</si>
  <si>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</si>
  <si>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</si>
  <si>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</si>
  <si>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</si>
  <si>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</si>
  <si>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</si>
  <si>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</si>
  <si>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</si>
  <si>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</si>
  <si>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</si>
  <si>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</si>
  <si>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</si>
  <si>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</si>
  <si>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</si>
  <si>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</si>
  <si>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</si>
  <si>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</si>
  <si>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</si>
  <si>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</si>
  <si>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</si>
  <si>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</si>
  <si>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</si>
  <si>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</si>
  <si>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</si>
  <si>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</si>
  <si>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</si>
  <si>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</si>
  <si>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</si>
  <si>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</si>
  <si>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</si>
  <si>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</si>
  <si>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</si>
  <si>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</si>
  <si>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</si>
  <si>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</si>
  <si>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</si>
  <si>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</si>
  <si>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</si>
  <si>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</si>
  <si>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</si>
  <si>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</si>
  <si>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</si>
  <si>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</si>
  <si>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</si>
  <si>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</si>
  <si>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</si>
  <si>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</si>
  <si>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</si>
  <si>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</si>
  <si>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</si>
  <si>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</si>
  <si>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</si>
  <si>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</si>
  <si>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</si>
  <si>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</si>
  <si>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</si>
  <si>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</si>
  <si>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</si>
  <si>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</si>
  <si>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</si>
  <si>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</si>
  <si>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</si>
  <si>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</si>
  <si>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</si>
  <si>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</si>
  <si>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</si>
  <si>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</si>
  <si>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</si>
  <si>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</si>
  <si>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</si>
  <si>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</si>
  <si>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</si>
  <si>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</si>
  <si>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</si>
  <si>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</si>
  <si>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</si>
  <si>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</si>
  <si>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</si>
  <si>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</si>
  <si>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</si>
  <si>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</si>
  <si>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</si>
  <si>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</si>
  <si>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</si>
  <si>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</si>
  <si>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</si>
  <si>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</si>
  <si>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</si>
  <si>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</si>
  <si>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</si>
  <si>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</si>
  <si>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</si>
  <si>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</si>
  <si>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</si>
  <si>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</si>
  <si>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</si>
  <si>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</si>
  <si>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</si>
  <si>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</si>
  <si>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</si>
  <si>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</si>
  <si>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</si>
  <si>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</si>
  <si>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</si>
  <si>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</si>
  <si>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</si>
  <si>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</si>
  <si>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</si>
  <si>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</si>
  <si>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</si>
  <si>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</si>
  <si>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</si>
  <si>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</si>
  <si>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</si>
  <si>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</si>
  <si>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</si>
  <si>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</si>
  <si>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</si>
  <si>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</si>
  <si>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</si>
  <si>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</si>
  <si>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</si>
  <si>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</si>
  <si>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</si>
  <si>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</si>
  <si>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</si>
  <si>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</si>
  <si>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</si>
  <si>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</si>
  <si>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</si>
  <si>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</si>
  <si>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</si>
  <si>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</si>
  <si>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</si>
  <si>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</si>
  <si>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</si>
  <si>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</si>
  <si>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</si>
  <si>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</si>
  <si>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</si>
  <si>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</si>
  <si>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</si>
  <si>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</si>
  <si>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</si>
  <si>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</si>
  <si>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</si>
  <si>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</si>
  <si>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</si>
  <si>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</si>
  <si>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</si>
  <si>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</si>
  <si>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</si>
  <si>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</si>
  <si>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</si>
  <si>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</si>
  <si>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</si>
  <si>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</si>
  <si>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</si>
  <si>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</si>
  <si>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</si>
  <si>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</si>
  <si>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</si>
  <si>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</si>
  <si>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</si>
  <si>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</si>
  <si>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</si>
  <si>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</si>
  <si>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</si>
  <si>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</si>
  <si>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</si>
  <si>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</si>
  <si>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</si>
  <si>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</si>
  <si>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</si>
  <si>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</si>
  <si>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</si>
  <si>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</si>
  <si>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</si>
  <si>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</si>
  <si>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</si>
  <si>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</si>
  <si>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</si>
  <si>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</si>
  <si>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</si>
  <si>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</si>
  <si>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</si>
  <si>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</si>
  <si>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</si>
  <si>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</si>
  <si>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</si>
  <si>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</si>
  <si>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</si>
  <si>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</si>
  <si>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</si>
  <si>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</si>
  <si>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</si>
  <si>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</si>
  <si>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</si>
  <si>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</si>
  <si>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</si>
  <si>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</si>
  <si>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</si>
  <si>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</si>
  <si>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</si>
  <si>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</si>
  <si>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</si>
  <si>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</si>
  <si>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</si>
  <si>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</si>
  <si>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</si>
  <si>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</si>
  <si>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</si>
  <si>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</si>
  <si>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</si>
  <si>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</si>
  <si>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</si>
  <si>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</si>
  <si>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</si>
  <si>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</si>
  <si>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</si>
  <si>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</si>
  <si>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</si>
  <si>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</si>
  <si>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</si>
  <si>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</si>
  <si>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</si>
  <si>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</si>
  <si>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</si>
  <si>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</si>
  <si>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</si>
  <si>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</si>
  <si>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</si>
  <si>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</si>
  <si>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</si>
  <si>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</si>
  <si>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</si>
  <si>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</si>
  <si>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</si>
  <si>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</si>
  <si>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</si>
  <si>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</si>
  <si>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</si>
  <si>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</si>
  <si>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</si>
  <si>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</si>
  <si>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</si>
  <si>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</si>
  <si>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</si>
  <si>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</si>
  <si>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</si>
  <si>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</si>
  <si>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</si>
  <si>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</si>
  <si>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</si>
  <si>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</si>
  <si>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</si>
  <si>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</si>
  <si>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</si>
  <si>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</si>
  <si>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</si>
  <si>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</si>
  <si>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</si>
  <si>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</si>
  <si>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</si>
  <si>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</si>
  <si>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</si>
  <si>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</si>
  <si>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</si>
  <si>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</si>
  <si>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</si>
  <si>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</si>
  <si>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</si>
  <si>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</si>
  <si>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</si>
  <si>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</si>
  <si>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</si>
  <si>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</si>
  <si>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</si>
  <si>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</si>
  <si>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</si>
  <si>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</si>
  <si>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</si>
  <si>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</si>
  <si>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</si>
  <si>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</si>
  <si>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</si>
  <si>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</si>
  <si>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</si>
  <si>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</si>
  <si>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</si>
  <si>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</si>
  <si>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</si>
  <si>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</si>
  <si>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</si>
  <si>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</si>
  <si>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</si>
  <si>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</si>
  <si>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</si>
  <si>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</si>
  <si>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</si>
  <si>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</si>
  <si>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</si>
  <si>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</si>
  <si>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</si>
  <si>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</si>
  <si>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</si>
  <si>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</si>
  <si>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</si>
  <si>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</si>
  <si>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</si>
  <si>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</si>
  <si>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</si>
  <si>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</si>
  <si>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</si>
  <si>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</si>
  <si>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</si>
  <si>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</si>
  <si>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</si>
  <si>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</si>
  <si>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</si>
  <si>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</si>
  <si>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</si>
  <si>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</si>
  <si>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</si>
  <si>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</si>
  <si>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</si>
  <si>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</si>
  <si>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</si>
  <si>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</si>
  <si>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</si>
  <si>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</si>
  <si>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</si>
  <si>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</si>
  <si>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</si>
  <si>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</si>
  <si>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</si>
  <si>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</si>
  <si>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</si>
  <si>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</si>
  <si>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</si>
  <si>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</si>
  <si>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</si>
  <si>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</si>
  <si>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</si>
  <si>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</si>
  <si>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</si>
  <si>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</si>
  <si>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</si>
  <si>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</si>
  <si>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</si>
  <si>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</si>
  <si>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</si>
  <si>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</si>
  <si>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</si>
  <si>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</si>
  <si>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</si>
  <si>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</si>
  <si>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</si>
  <si>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</si>
  <si>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</si>
  <si>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</si>
  <si>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</si>
  <si>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</si>
  <si>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</si>
  <si>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</si>
  <si>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</si>
  <si>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</si>
  <si>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</si>
  <si>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</si>
  <si>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</si>
  <si>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</si>
  <si>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</si>
  <si>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</si>
  <si>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</si>
  <si>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</si>
  <si>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</si>
  <si>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</si>
  <si>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</si>
  <si>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</si>
  <si>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</si>
  <si>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</si>
  <si>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</si>
  <si>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</si>
  <si>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</si>
  <si>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</si>
  <si>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</si>
  <si>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</si>
  <si>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</si>
  <si>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</si>
  <si>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</si>
  <si>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</si>
  <si>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</si>
  <si>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</si>
  <si>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</si>
  <si>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</si>
  <si>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</si>
  <si>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</si>
  <si>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</si>
  <si>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</si>
  <si>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</si>
  <si>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</si>
  <si>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</si>
  <si>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</si>
  <si>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</si>
  <si>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</si>
  <si>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</si>
  <si>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</si>
  <si>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</si>
  <si>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</si>
  <si>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</si>
  <si>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</si>
  <si>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</si>
  <si>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</si>
  <si>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</si>
  <si>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</si>
  <si>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</si>
  <si>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</si>
  <si>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</si>
  <si>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</si>
  <si>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</si>
  <si>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</si>
  <si>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</si>
  <si>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</si>
  <si>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</si>
  <si>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</si>
  <si>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</si>
  <si>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</si>
  <si>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</si>
  <si>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</si>
  <si>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</si>
  <si>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</si>
  <si>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</si>
  <si>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</si>
  <si>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</si>
  <si>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</si>
  <si>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</si>
  <si>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</si>
  <si>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</si>
  <si>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</si>
  <si>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</si>
  <si>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</si>
  <si>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</si>
  <si>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</si>
  <si>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</si>
  <si>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</si>
  <si>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</si>
  <si>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</si>
  <si>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</si>
  <si>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</si>
  <si>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</si>
  <si>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</si>
  <si>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</si>
  <si>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</si>
  <si>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</si>
  <si>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</si>
  <si>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</si>
  <si>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</si>
  <si>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</si>
  <si>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</si>
  <si>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</si>
  <si>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</si>
  <si>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</si>
  <si>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</si>
  <si>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</si>
  <si>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</si>
  <si>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</si>
  <si>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</si>
  <si>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</si>
  <si>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</si>
  <si>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</si>
  <si>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</si>
  <si>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</si>
  <si>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</si>
  <si>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</si>
  <si>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</si>
  <si>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</si>
  <si>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</si>
  <si>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</si>
  <si>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</si>
  <si>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</si>
  <si>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</si>
  <si>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</si>
  <si>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</si>
  <si>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</si>
  <si>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</si>
  <si>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</si>
  <si>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</si>
  <si>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</si>
  <si>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</si>
  <si>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</si>
  <si>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</si>
  <si>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</si>
  <si>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</si>
  <si>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</si>
  <si>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</si>
  <si>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</si>
  <si>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</si>
  <si>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</si>
  <si>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</si>
  <si>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</si>
  <si>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</si>
  <si>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</si>
  <si>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</si>
  <si>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</si>
  <si>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</si>
  <si>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</si>
  <si>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</si>
  <si>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</si>
  <si>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</si>
  <si>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</si>
  <si>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</si>
  <si>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</si>
  <si>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</si>
  <si>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</si>
  <si>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</si>
  <si>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</si>
  <si>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</si>
  <si>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</si>
  <si>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</si>
  <si>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</si>
  <si>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</si>
  <si>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</si>
  <si>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</si>
  <si>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</si>
  <si>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</si>
  <si>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</si>
  <si>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</si>
  <si>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</si>
  <si>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</si>
  <si>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</si>
  <si>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</si>
  <si>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</si>
  <si>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</si>
  <si>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</si>
  <si>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</si>
  <si>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</si>
  <si>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</si>
  <si>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</si>
  <si>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</si>
  <si>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</si>
  <si>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</si>
  <si>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</si>
  <si>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</si>
  <si>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</si>
  <si>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</si>
  <si>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</si>
  <si>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</si>
  <si>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</si>
  <si>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</si>
  <si>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</si>
  <si>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</si>
  <si>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</si>
  <si>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</si>
  <si>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</si>
  <si>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</si>
  <si>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</si>
  <si>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</si>
  <si>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</si>
  <si>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</si>
  <si>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</si>
  <si>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</si>
  <si>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</si>
  <si>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</si>
  <si>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</si>
  <si>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</si>
  <si>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</si>
  <si>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</si>
  <si>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</si>
  <si>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</si>
  <si>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</si>
  <si>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</si>
  <si>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</si>
  <si>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</si>
  <si>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</si>
  <si>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</si>
  <si>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</si>
  <si>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</si>
  <si>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</si>
  <si>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</si>
  <si>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</si>
  <si>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</si>
  <si>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</si>
  <si>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</si>
  <si>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</si>
  <si>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</si>
  <si>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</si>
  <si>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</si>
  <si>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</si>
  <si>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</si>
  <si>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</si>
  <si>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</si>
  <si>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</si>
  <si>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</si>
  <si>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</si>
  <si>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</si>
  <si>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</si>
  <si>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</si>
  <si>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</si>
  <si>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</si>
  <si>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</si>
  <si>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</si>
  <si>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</si>
  <si>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</si>
  <si>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</si>
  <si>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</si>
  <si>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</si>
  <si>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</si>
  <si>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</si>
  <si>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</si>
  <si>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</si>
  <si>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</si>
  <si>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</si>
  <si>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</si>
  <si>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</si>
  <si>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</si>
  <si>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</si>
  <si>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</si>
  <si>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</si>
  <si>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</si>
  <si>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</si>
  <si>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</si>
  <si>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</si>
  <si>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</si>
  <si>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</si>
  <si>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</si>
  <si>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</si>
  <si>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</si>
  <si>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</si>
  <si>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</si>
  <si>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</si>
  <si>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</si>
  <si>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</si>
  <si>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</si>
  <si>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</si>
  <si>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</si>
  <si>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</si>
  <si>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</si>
  <si>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</si>
  <si>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</si>
  <si>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</si>
  <si>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</si>
  <si>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</si>
  <si>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</si>
  <si>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</si>
  <si>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</si>
  <si>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</si>
  <si>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</si>
  <si>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</si>
  <si>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</si>
  <si>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</si>
  <si>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</si>
  <si>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</si>
  <si>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</si>
  <si>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</si>
  <si>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</si>
  <si>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</si>
  <si>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</si>
  <si>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</si>
  <si>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</si>
  <si>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</si>
  <si>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</si>
  <si>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</si>
  <si>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</si>
  <si>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</si>
  <si>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</si>
  <si>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</si>
  <si>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</si>
  <si>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</si>
  <si>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</si>
  <si>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</si>
  <si>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</si>
  <si>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</si>
  <si>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</si>
  <si>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</si>
  <si>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</si>
  <si>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</si>
  <si>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</si>
  <si>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</si>
  <si>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</si>
  <si>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</si>
  <si>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</si>
  <si>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</si>
  <si>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</si>
  <si>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</si>
  <si>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</si>
  <si>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</si>
  <si>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</si>
  <si>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</si>
  <si>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</si>
  <si>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</si>
  <si>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</si>
  <si>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</si>
  <si>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</si>
  <si>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</si>
  <si>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</si>
  <si>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</si>
  <si>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</si>
  <si>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</si>
  <si>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</si>
  <si>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</si>
  <si>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</si>
  <si>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</si>
  <si>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</si>
  <si>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</si>
  <si>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</si>
  <si>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</si>
  <si>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</si>
  <si>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</si>
  <si>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</si>
  <si>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</si>
  <si>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</si>
  <si>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</si>
  <si>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</si>
  <si>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</si>
  <si>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</si>
  <si>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</si>
  <si>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</si>
  <si>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</si>
  <si>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</si>
  <si>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</si>
  <si>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</si>
  <si>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</si>
  <si>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</si>
  <si>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</si>
  <si>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</si>
  <si>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</si>
  <si>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</si>
  <si>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</si>
  <si>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</si>
  <si>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</si>
  <si>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</si>
  <si>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</si>
  <si>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</si>
  <si>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</si>
  <si>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</si>
  <si>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</si>
  <si>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</si>
  <si>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</si>
  <si>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</si>
  <si>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</si>
  <si>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</si>
  <si>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</si>
  <si>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</si>
  <si>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</si>
  <si>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</si>
  <si>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</si>
  <si>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</si>
  <si>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</si>
  <si>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</si>
  <si>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</si>
  <si>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</si>
  <si>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</si>
  <si>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</si>
  <si>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</si>
  <si>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</si>
  <si>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</si>
  <si>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</si>
  <si>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</si>
  <si>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</si>
  <si>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</si>
  <si>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</si>
  <si>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</si>
  <si>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</si>
  <si>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</si>
  <si>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</si>
  <si>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</si>
  <si>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</si>
  <si>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</si>
  <si>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</si>
  <si>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</si>
  <si>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</si>
  <si>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</si>
  <si>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</si>
  <si>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</si>
  <si>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</si>
  <si>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</si>
  <si>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</si>
  <si>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</si>
  <si>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</si>
  <si>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</si>
  <si>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</si>
  <si>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</si>
  <si>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</si>
  <si>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</si>
  <si>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</si>
  <si>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</si>
  <si>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</si>
  <si>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</si>
  <si>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</si>
  <si>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</si>
  <si>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</si>
  <si>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</si>
  <si>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</si>
  <si>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</si>
  <si>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</si>
  <si>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</si>
  <si>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</si>
  <si>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</si>
  <si>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</si>
  <si>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</si>
  <si>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</si>
  <si>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</si>
  <si>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</si>
  <si>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</si>
  <si>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</si>
  <si>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</si>
  <si>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</si>
  <si>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</si>
  <si>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</si>
  <si>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</si>
  <si>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</si>
  <si>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</si>
  <si>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</si>
  <si>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</si>
  <si>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</si>
  <si>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</si>
  <si>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</si>
  <si>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</si>
  <si>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</si>
  <si>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</si>
  <si>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</si>
  <si>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</si>
  <si>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</si>
  <si>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</si>
  <si>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</si>
  <si>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</si>
  <si>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</si>
  <si>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</si>
  <si>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</si>
  <si>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</si>
  <si>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</si>
  <si>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</si>
  <si>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</si>
  <si>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</si>
  <si>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</si>
  <si>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</si>
  <si>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</si>
  <si>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</si>
  <si>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</si>
  <si>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</si>
  <si>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</si>
  <si>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</si>
  <si>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</si>
  <si>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</si>
  <si>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</si>
  <si>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</si>
  <si>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</si>
  <si>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</si>
  <si>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</si>
  <si>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</si>
  <si>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</si>
  <si>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</si>
  <si>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</si>
  <si>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</si>
  <si>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</si>
  <si>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</si>
  <si>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</si>
  <si>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</si>
  <si>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</si>
  <si>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</si>
  <si>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</si>
  <si>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</si>
  <si>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</si>
  <si>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</si>
  <si>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</si>
  <si>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</si>
  <si>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</si>
  <si>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</si>
  <si>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</si>
  <si>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</si>
  <si>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</si>
  <si>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</si>
  <si>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</si>
  <si>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</si>
  <si>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</si>
  <si>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</si>
  <si>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</si>
  <si>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</si>
  <si>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</si>
  <si>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</si>
  <si>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</si>
  <si>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</si>
  <si>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</si>
  <si>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</si>
  <si>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</si>
  <si>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</si>
  <si>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</si>
  <si>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</si>
  <si>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</si>
  <si>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</si>
  <si>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</si>
  <si>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</si>
  <si>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</si>
  <si>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</si>
  <si>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</si>
  <si>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</si>
  <si>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</si>
  <si>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</si>
  <si>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</si>
  <si>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</si>
  <si>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</si>
  <si>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</si>
  <si>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</si>
  <si>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</si>
  <si>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</si>
  <si>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</si>
  <si>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</si>
  <si>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</si>
  <si>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</si>
  <si>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</si>
  <si>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</si>
  <si>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</si>
  <si>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</si>
  <si>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</si>
  <si>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</si>
  <si>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</si>
  <si>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</si>
  <si>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</si>
  <si>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</si>
  <si>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</si>
  <si>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</si>
  <si>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</si>
  <si>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</si>
  <si>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</si>
  <si>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</si>
  <si>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</si>
  <si>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</si>
  <si>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</si>
  <si>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</si>
  <si>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</si>
  <si>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</si>
  <si>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</si>
  <si>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</si>
  <si>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</si>
  <si>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</si>
  <si>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</si>
  <si>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</si>
  <si>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</si>
  <si>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</si>
  <si>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</si>
  <si>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</si>
  <si>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</si>
  <si>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</si>
  <si>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</si>
  <si>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</si>
  <si>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</si>
  <si>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</si>
  <si>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</si>
  <si>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</si>
  <si>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</si>
  <si>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</si>
  <si>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</si>
  <si>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</si>
  <si>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</si>
  <si>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</si>
  <si>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</si>
  <si>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</si>
  <si>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</si>
  <si>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</si>
  <si>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</si>
  <si>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</si>
  <si>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</si>
  <si>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</si>
  <si>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</si>
  <si>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</si>
  <si>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</si>
  <si>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</si>
  <si>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</si>
  <si>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</si>
  <si>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</si>
  <si>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</si>
  <si>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</si>
  <si>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</si>
  <si>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</si>
  <si>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</si>
  <si>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</si>
  <si>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</si>
  <si>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</si>
  <si>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</si>
  <si>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</si>
  <si>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</si>
  <si>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</si>
  <si>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</si>
  <si>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</si>
  <si>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</si>
  <si>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</si>
  <si>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</si>
  <si>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</si>
  <si>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</si>
  <si>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</si>
  <si>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</si>
  <si>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</si>
  <si>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</si>
  <si>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</si>
  <si>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</si>
  <si>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</si>
  <si>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</si>
  <si>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</si>
  <si>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</si>
  <si>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</si>
  <si>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</si>
  <si>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</si>
  <si>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</si>
  <si>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</si>
  <si>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</si>
  <si>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</si>
  <si>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</si>
  <si>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</si>
  <si>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</si>
  <si>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</si>
  <si>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</si>
  <si>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</si>
  <si>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</si>
  <si>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</si>
  <si>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</si>
  <si>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</si>
  <si>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</si>
  <si>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</si>
  <si>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</si>
  <si>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</si>
  <si>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</si>
  <si>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</si>
  <si>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</si>
  <si>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</si>
  <si>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</si>
  <si>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</si>
  <si>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</si>
  <si>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</si>
  <si>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</si>
  <si>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</si>
  <si>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</si>
  <si>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</si>
  <si>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</si>
  <si>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</si>
  <si>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</si>
  <si>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</si>
  <si>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</si>
  <si>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</si>
  <si>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</si>
  <si>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</si>
  <si>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</si>
  <si>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</si>
  <si>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</si>
  <si>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</si>
  <si>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</si>
  <si>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</si>
  <si>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</si>
  <si>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</si>
  <si>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</si>
  <si>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</si>
  <si>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</si>
  <si>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</si>
  <si>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</si>
  <si>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</si>
  <si>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</si>
  <si>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</si>
  <si>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</si>
  <si>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</si>
  <si>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</si>
  <si>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</si>
  <si>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</si>
  <si>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</si>
  <si>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</si>
  <si>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</si>
  <si>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</si>
  <si>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</si>
  <si>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</si>
  <si>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</si>
  <si>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</si>
  <si>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</si>
  <si>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</si>
  <si>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</si>
  <si>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</si>
  <si>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</si>
  <si>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</si>
  <si>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</si>
  <si>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</si>
  <si>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</si>
  <si>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</si>
  <si>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</si>
  <si>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</si>
  <si>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</si>
  <si>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</si>
  <si>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</si>
  <si>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</si>
  <si>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</si>
  <si>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</si>
  <si>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</si>
  <si>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</si>
  <si>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</si>
  <si>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</si>
  <si>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</si>
  <si>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</si>
  <si>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</si>
  <si>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</si>
  <si>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</si>
  <si>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</si>
  <si>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</si>
  <si>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</si>
  <si>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</si>
  <si>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</si>
  <si>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</si>
  <si>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</si>
  <si>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</si>
  <si>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</si>
  <si>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</si>
  <si>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</si>
  <si>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</si>
  <si>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</si>
  <si>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</si>
  <si>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</si>
  <si>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</si>
  <si>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</si>
  <si>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</si>
  <si>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</si>
  <si>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</si>
  <si>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</si>
  <si>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</si>
  <si>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</si>
  <si>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</si>
  <si>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</si>
  <si>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</si>
  <si>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</si>
  <si>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</si>
  <si>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</si>
  <si>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</si>
  <si>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</si>
  <si>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</si>
  <si>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</si>
  <si>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</si>
  <si>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</si>
  <si>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</si>
  <si>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</si>
  <si>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</si>
  <si>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</si>
  <si>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</si>
  <si>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</si>
  <si>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</si>
  <si>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</si>
  <si>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</si>
  <si>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</si>
  <si>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</si>
  <si>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</si>
  <si>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</si>
  <si>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</si>
  <si>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</si>
  <si>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</si>
  <si>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</si>
  <si>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</si>
  <si>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</si>
  <si>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</si>
  <si>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</si>
  <si>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</si>
  <si>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</si>
  <si>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</si>
  <si>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</si>
  <si>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</si>
  <si>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</si>
  <si>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</si>
  <si>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</si>
  <si>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</si>
  <si>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</si>
  <si>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</si>
  <si>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</si>
  <si>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</si>
  <si>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</si>
  <si>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</si>
  <si>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</si>
  <si>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</si>
  <si>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</si>
  <si>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</si>
  <si>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</si>
  <si>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</si>
  <si>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</si>
  <si>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</si>
  <si>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</si>
  <si>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</si>
  <si>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</si>
  <si>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</si>
  <si>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</si>
  <si>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</si>
  <si>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</si>
  <si>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</si>
  <si>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</si>
  <si>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</si>
  <si>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</si>
  <si>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</si>
  <si>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</si>
  <si>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</si>
  <si>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</si>
  <si>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</si>
  <si>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</si>
  <si>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</si>
  <si>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</si>
  <si>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</si>
  <si>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</si>
  <si>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</si>
  <si>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</si>
  <si>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</si>
  <si>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</si>
  <si>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</si>
  <si>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</si>
  <si>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</si>
  <si>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</si>
  <si>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</si>
  <si>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</si>
  <si>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</si>
  <si>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</si>
  <si>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</si>
  <si>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</si>
  <si>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</si>
  <si>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</si>
  <si>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</si>
  <si>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</si>
  <si>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</si>
  <si>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</si>
  <si>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</si>
  <si>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</si>
  <si>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</si>
  <si>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</si>
  <si>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</si>
  <si>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</si>
  <si>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</si>
  <si>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</si>
  <si>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</si>
  <si>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</si>
  <si>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</si>
  <si>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</si>
  <si>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</si>
  <si>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</si>
  <si>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</si>
  <si>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</si>
  <si>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</si>
  <si>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</si>
  <si>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</si>
  <si>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</si>
  <si>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</si>
  <si>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</si>
  <si>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</si>
  <si>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</si>
  <si>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</si>
  <si>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</si>
  <si>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</si>
  <si>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</si>
  <si>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</si>
  <si>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</si>
  <si>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</si>
  <si>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</si>
  <si>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</si>
  <si>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</si>
  <si>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</si>
  <si>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</si>
  <si>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</si>
  <si>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</si>
  <si>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</si>
  <si>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</si>
  <si>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</si>
  <si>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</si>
  <si>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</si>
  <si>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</si>
  <si>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</si>
  <si>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</si>
  <si>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</si>
  <si>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</si>
  <si>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</si>
  <si>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</si>
  <si>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</si>
  <si>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</si>
  <si>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</si>
  <si>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</si>
  <si>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</si>
  <si>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</si>
  <si>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</si>
  <si>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</si>
  <si>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</si>
  <si>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</si>
  <si>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</si>
  <si>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</si>
  <si>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</si>
  <si>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</si>
  <si>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</si>
  <si>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</si>
  <si>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</si>
  <si>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</si>
  <si>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</si>
  <si>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</si>
  <si>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</si>
  <si>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</si>
  <si>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</si>
  <si>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</si>
  <si>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</si>
  <si>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</si>
  <si>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</si>
  <si>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</si>
  <si>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</si>
  <si>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</si>
  <si>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</si>
  <si>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</si>
  <si>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</si>
  <si>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</si>
  <si>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</si>
  <si>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</si>
  <si>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</si>
  <si>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</si>
  <si>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</si>
  <si>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</si>
  <si>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</si>
  <si>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</si>
  <si>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</si>
  <si>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</si>
  <si>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</si>
  <si>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</si>
  <si>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</si>
  <si>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</si>
  <si>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</si>
  <si>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</si>
  <si>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</si>
  <si>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</si>
  <si>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</si>
  <si>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</si>
  <si>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</si>
  <si>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</si>
  <si>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</si>
  <si>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</si>
  <si>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</si>
  <si>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</si>
  <si>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</si>
  <si>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</si>
  <si>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</si>
  <si>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</si>
  <si>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</si>
  <si>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</si>
  <si>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</si>
  <si>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</si>
  <si>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</si>
  <si>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</si>
  <si>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</si>
  <si>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</si>
  <si>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</si>
  <si>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</si>
  <si>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</si>
  <si>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</si>
  <si>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</si>
  <si>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</si>
  <si>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</si>
  <si>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</si>
  <si>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</si>
  <si>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</si>
  <si>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</si>
  <si>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</si>
  <si>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</si>
  <si>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</si>
  <si>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</si>
  <si>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</si>
  <si>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</si>
  <si>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</si>
  <si>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</si>
  <si>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</si>
  <si>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</si>
  <si>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</si>
  <si>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</si>
  <si>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</si>
  <si>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</si>
  <si>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</si>
  <si>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</si>
  <si>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</si>
  <si>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</si>
  <si>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</si>
  <si>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</si>
  <si>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</si>
  <si>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</si>
  <si>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</si>
  <si>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</si>
  <si>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</si>
  <si>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</si>
  <si>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</si>
  <si>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</si>
  <si>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</si>
  <si>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</si>
  <si>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</si>
  <si>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</si>
  <si>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</si>
  <si>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</si>
  <si>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</si>
  <si>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</si>
  <si>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</si>
  <si>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</si>
  <si>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</si>
  <si>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</si>
  <si>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</si>
  <si>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</si>
  <si>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</si>
  <si>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</si>
  <si>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</si>
  <si>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</si>
  <si>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</si>
  <si>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</si>
  <si>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</si>
  <si>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</si>
  <si>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</si>
  <si>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</si>
  <si>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</si>
  <si>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</si>
  <si>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</si>
  <si>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</si>
  <si>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</si>
  <si>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</si>
  <si>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</si>
  <si>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</si>
  <si>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</si>
  <si>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</si>
  <si>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</si>
  <si>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</si>
  <si>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</si>
  <si>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</si>
  <si>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</si>
  <si>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</si>
  <si>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</si>
  <si>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</si>
  <si>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</si>
  <si>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</si>
  <si>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</si>
  <si>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</si>
  <si>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</si>
  <si>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</si>
  <si>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</si>
  <si>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</si>
  <si>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</si>
  <si>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</si>
  <si>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</si>
  <si>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</si>
  <si>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</si>
  <si>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</si>
  <si>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</si>
  <si>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</si>
  <si>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</si>
  <si>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</si>
  <si>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</si>
  <si>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</si>
  <si>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</si>
  <si>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</si>
  <si>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</si>
  <si>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</si>
  <si>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</si>
  <si>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</si>
  <si>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</si>
  <si>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</si>
  <si>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</si>
  <si>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</si>
  <si>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</si>
  <si>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</si>
  <si>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</si>
  <si>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</si>
  <si>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</si>
  <si>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</si>
  <si>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</si>
  <si>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</si>
  <si>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</si>
  <si>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</si>
  <si>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</si>
  <si>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</si>
  <si>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</si>
  <si>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</si>
  <si>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</si>
  <si>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</si>
  <si>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</si>
  <si>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</si>
  <si>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</si>
  <si>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</si>
  <si>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</si>
  <si>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</si>
  <si>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</si>
  <si>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</si>
  <si>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</si>
  <si>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</si>
  <si>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</si>
  <si>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</si>
  <si>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</si>
  <si>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</si>
  <si>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</si>
  <si>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</si>
  <si>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</si>
  <si>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</si>
  <si>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</si>
  <si>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</si>
  <si>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</si>
  <si>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</si>
  <si>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</si>
  <si>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</si>
  <si>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</si>
  <si>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</si>
  <si>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</si>
  <si>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</si>
  <si>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</si>
  <si>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</si>
  <si>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</si>
  <si>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</si>
  <si>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</si>
  <si>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</si>
  <si>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</si>
  <si>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</si>
  <si>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</si>
  <si>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</si>
  <si>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</si>
  <si>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</si>
  <si>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</si>
  <si>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</si>
  <si>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</si>
  <si>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</si>
  <si>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</si>
  <si>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</si>
  <si>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</si>
  <si>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</si>
  <si>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</si>
  <si>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</si>
  <si>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</si>
  <si>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</si>
  <si>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</si>
  <si>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</si>
  <si>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</si>
  <si>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</si>
  <si>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</si>
  <si>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</si>
  <si>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</si>
  <si>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</si>
  <si>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</si>
  <si>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</si>
  <si>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</si>
  <si>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</si>
  <si>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</si>
  <si>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</si>
  <si>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</si>
  <si>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</si>
  <si>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</si>
  <si>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</si>
  <si>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</si>
  <si>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</si>
  <si>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</si>
  <si>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</si>
  <si>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</si>
  <si>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</si>
  <si>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</si>
  <si>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</si>
  <si>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</si>
  <si>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</si>
  <si>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</si>
  <si>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</si>
  <si>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</si>
  <si>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</si>
  <si>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</si>
  <si>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</si>
  <si>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</si>
  <si>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</si>
  <si>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</si>
  <si>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</si>
  <si>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</si>
  <si>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</si>
  <si>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</si>
  <si>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</si>
  <si>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</si>
  <si>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</si>
  <si>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</si>
  <si>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</si>
  <si>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</si>
  <si>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</si>
  <si>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</si>
  <si>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</si>
  <si>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</si>
  <si>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</si>
  <si>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</si>
  <si>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</si>
  <si>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</si>
  <si>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</si>
  <si>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</si>
  <si>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</si>
  <si>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</si>
  <si>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</si>
  <si>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</si>
  <si>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</si>
  <si>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</si>
  <si>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</si>
  <si>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</si>
  <si>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</si>
  <si>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</si>
  <si>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</si>
  <si>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</si>
  <si>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</si>
  <si>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</si>
  <si>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</si>
  <si>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</si>
  <si>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</si>
  <si>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</si>
  <si>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</si>
  <si>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</si>
  <si>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</si>
  <si>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</si>
  <si>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</si>
  <si>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</si>
  <si>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</si>
  <si>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</si>
  <si>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</si>
  <si>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</si>
  <si>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</si>
  <si>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</si>
  <si>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</si>
  <si>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</si>
  <si>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</si>
  <si>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</si>
  <si>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</si>
  <si>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</si>
  <si>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</si>
  <si>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</si>
  <si>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</si>
  <si>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</si>
  <si>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</si>
  <si>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</si>
  <si>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</si>
  <si>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</si>
  <si>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</si>
  <si>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</si>
  <si>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</si>
  <si>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</si>
  <si>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</si>
  <si>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</si>
  <si>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</si>
  <si>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</si>
  <si>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</si>
  <si>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</si>
  <si>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</si>
  <si>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</si>
  <si>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</si>
  <si>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</si>
  <si>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</si>
  <si>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</si>
  <si>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</si>
  <si>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</si>
  <si>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</si>
  <si>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</si>
  <si>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</si>
  <si>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</si>
  <si>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</si>
  <si>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</si>
  <si>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</si>
  <si>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</si>
  <si>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</si>
  <si>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</si>
  <si>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</si>
  <si>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</si>
  <si>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</si>
  <si>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</si>
  <si>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</si>
  <si>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</si>
  <si>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</si>
  <si>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</si>
  <si>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</si>
  <si>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</si>
  <si>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</si>
  <si>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</si>
  <si>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</si>
  <si>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</si>
  <si>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</si>
  <si>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</si>
  <si>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</si>
  <si>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</si>
  <si>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</si>
  <si>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</si>
  <si>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</si>
  <si>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</si>
  <si>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</si>
  <si>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</si>
  <si>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</si>
  <si>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</si>
  <si>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</si>
  <si>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</si>
  <si>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</si>
  <si>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</si>
  <si>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</si>
  <si>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</si>
  <si>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</si>
  <si>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</si>
  <si>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</si>
  <si>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</si>
  <si>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</si>
  <si>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</si>
  <si>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</si>
  <si>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</si>
  <si>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</si>
  <si>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</si>
  <si>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</si>
  <si>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</si>
  <si>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</si>
  <si>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</si>
  <si>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</si>
  <si>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</si>
  <si>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</si>
  <si>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</si>
  <si>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</si>
  <si>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</si>
  <si>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</si>
  <si>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</si>
  <si>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</si>
  <si>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</si>
  <si>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</si>
  <si>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</si>
  <si>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</si>
  <si>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</si>
  <si>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</si>
  <si>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</si>
  <si>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</si>
  <si>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</si>
  <si>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</si>
  <si>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</si>
  <si>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</si>
  <si>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</si>
  <si>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</si>
  <si>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</si>
  <si>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</si>
  <si>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</si>
  <si>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</si>
  <si>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</si>
  <si>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</si>
  <si>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</si>
  <si>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</si>
  <si>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</si>
  <si>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</si>
  <si>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</si>
  <si>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</si>
  <si>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</si>
  <si>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</si>
  <si>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</si>
  <si>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</si>
  <si>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</si>
  <si>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</si>
  <si>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</si>
  <si>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</si>
  <si>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</si>
  <si>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</si>
  <si>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</si>
  <si>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</si>
  <si>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</si>
  <si>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</si>
  <si>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</si>
  <si>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</si>
  <si>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</si>
  <si>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</si>
  <si>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</si>
  <si>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</si>
  <si>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</si>
  <si>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</si>
  <si>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</si>
  <si>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</si>
  <si>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</si>
  <si>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</si>
  <si>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</si>
  <si>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</si>
  <si>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</si>
  <si>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</si>
  <si>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</si>
  <si>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</si>
  <si>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</si>
  <si>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</si>
  <si>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</si>
  <si>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</si>
  <si>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</si>
  <si>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</si>
  <si>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</si>
  <si>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</si>
  <si>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</si>
  <si>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</si>
  <si>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</si>
  <si>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</si>
  <si>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</si>
  <si>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</si>
  <si>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</si>
  <si>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</si>
  <si>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</si>
  <si>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</si>
  <si>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</si>
  <si>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</si>
  <si>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</si>
  <si>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</si>
  <si>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</si>
  <si>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</si>
  <si>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</si>
  <si>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</si>
  <si>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</si>
  <si>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</si>
  <si>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</si>
  <si>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</si>
  <si>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</si>
  <si>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</si>
  <si>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</si>
  <si>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</si>
  <si>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</si>
  <si>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</si>
  <si>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</si>
  <si>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</si>
  <si>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</si>
  <si>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</si>
  <si>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</si>
  <si>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</si>
  <si>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</si>
  <si>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</si>
  <si>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</si>
  <si>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</si>
  <si>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</si>
  <si>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</si>
  <si>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</si>
  <si>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</si>
  <si>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</si>
  <si>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</si>
  <si>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</si>
  <si>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</si>
  <si>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</si>
  <si>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</si>
  <si>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</si>
  <si>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</si>
  <si>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</si>
  <si>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</si>
  <si>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</si>
  <si>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</si>
  <si>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</si>
  <si>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</si>
  <si>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</si>
  <si>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</si>
  <si>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</si>
  <si>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</si>
  <si>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</si>
  <si>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</si>
  <si>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</si>
  <si>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</si>
  <si>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</si>
  <si>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</si>
  <si>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</si>
  <si>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</si>
  <si>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</si>
  <si>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</si>
  <si>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</si>
  <si>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</si>
  <si>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</si>
  <si>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</si>
  <si>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</si>
  <si>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</si>
  <si>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</si>
  <si>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</si>
  <si>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</si>
  <si>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</si>
  <si>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</si>
  <si>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</si>
  <si>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</si>
  <si>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</si>
  <si>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</si>
  <si>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</si>
  <si>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</si>
  <si>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</si>
  <si>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</si>
  <si>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</si>
  <si>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</si>
  <si>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</si>
  <si>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</si>
  <si>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</si>
  <si>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</si>
  <si>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</si>
  <si>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</si>
  <si>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</si>
  <si>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</si>
  <si>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</si>
  <si>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</si>
  <si>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</si>
  <si>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</si>
  <si>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</si>
  <si>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</si>
  <si>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</si>
  <si>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</si>
  <si>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</si>
  <si>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</si>
  <si>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</si>
  <si>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</si>
  <si>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</si>
  <si>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</si>
  <si>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</si>
  <si>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</si>
  <si>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</si>
  <si>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</si>
  <si>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</si>
  <si>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</si>
  <si>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</si>
  <si>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</si>
  <si>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</si>
  <si>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</si>
  <si>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</si>
  <si>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</si>
  <si>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</si>
  <si>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</si>
  <si>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</si>
  <si>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</si>
  <si>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</si>
  <si>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</si>
  <si>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</si>
  <si>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</si>
  <si>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</si>
  <si>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</si>
  <si>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</si>
  <si>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</si>
  <si>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</si>
  <si>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</si>
  <si>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</si>
  <si>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</si>
  <si>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</si>
  <si>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</si>
  <si>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</si>
  <si>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</si>
  <si>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</si>
  <si>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</si>
  <si>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</si>
  <si>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</si>
  <si>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</si>
  <si>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</si>
  <si>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</si>
  <si>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</si>
  <si>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</si>
  <si>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</si>
  <si>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</si>
  <si>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</si>
  <si>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</si>
  <si>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</si>
  <si>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</si>
  <si>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</si>
  <si>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</si>
  <si>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</si>
  <si>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</si>
  <si>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</si>
  <si>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</si>
  <si>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</si>
  <si>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</si>
  <si>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</si>
  <si>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</si>
  <si>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</si>
  <si>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</si>
  <si>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</si>
  <si>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</si>
  <si>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</si>
  <si>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</si>
  <si>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</si>
  <si>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</si>
  <si>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</si>
  <si>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</si>
  <si>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</si>
  <si>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</si>
  <si>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</si>
  <si>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</si>
  <si>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</si>
  <si>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</si>
  <si>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</si>
  <si>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</si>
  <si>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</si>
  <si>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</si>
  <si>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</si>
  <si>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</si>
  <si>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</si>
  <si>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</si>
  <si>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</si>
  <si>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</si>
  <si>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</si>
  <si>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</si>
  <si>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</si>
  <si>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</si>
  <si>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</si>
  <si>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</si>
  <si>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</si>
  <si>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</si>
  <si>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</si>
  <si>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</si>
  <si>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</si>
  <si>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</si>
  <si>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</si>
  <si>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</si>
  <si>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</si>
  <si>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</si>
  <si>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</si>
  <si>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</si>
  <si>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</si>
  <si>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</si>
  <si>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</si>
  <si>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</si>
  <si>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</si>
  <si>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</si>
  <si>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</si>
  <si>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</si>
  <si>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</si>
  <si>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</si>
  <si>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</si>
  <si>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</si>
  <si>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</si>
  <si>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</si>
  <si>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</si>
  <si>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</si>
  <si>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</si>
  <si>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</si>
  <si>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</si>
  <si>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</si>
  <si>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</si>
  <si>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</si>
  <si>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</si>
  <si>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</si>
  <si>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</si>
  <si>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</si>
  <si>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</si>
  <si>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</si>
  <si>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</si>
  <si>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</si>
  <si>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</si>
  <si>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</si>
  <si>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</si>
  <si>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</si>
  <si>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</si>
  <si>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</si>
  <si>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</si>
  <si>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</si>
  <si>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</si>
  <si>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</si>
  <si>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</si>
  <si>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</si>
  <si>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</si>
  <si>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</si>
  <si>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</si>
  <si>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</si>
  <si>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</si>
  <si>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</si>
  <si>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</si>
  <si>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</si>
  <si>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</si>
  <si>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</si>
  <si>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</si>
  <si>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</si>
  <si>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</si>
  <si>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</si>
  <si>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</si>
  <si>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</si>
  <si>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</si>
  <si>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</si>
  <si>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</si>
  <si>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</si>
  <si>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</si>
  <si>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</si>
  <si>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</si>
  <si>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</si>
  <si>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</si>
  <si>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</si>
  <si>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</si>
  <si>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</si>
  <si>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</si>
  <si>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</si>
  <si>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</si>
  <si>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</si>
  <si>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</si>
  <si>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</si>
  <si>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</si>
  <si>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</si>
  <si>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</si>
  <si>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</si>
  <si>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</si>
  <si>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</si>
  <si>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</si>
  <si>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</si>
  <si>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</si>
  <si>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</si>
  <si>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</si>
  <si>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</si>
  <si>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</si>
  <si>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</si>
  <si>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</si>
  <si>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</si>
  <si>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</si>
  <si>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</si>
  <si>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</si>
  <si>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</si>
  <si>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</si>
  <si>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</si>
  <si>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</si>
  <si>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</si>
  <si>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</si>
  <si>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</si>
  <si>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</si>
  <si>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</si>
  <si>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</si>
  <si>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</si>
  <si>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</si>
  <si>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</si>
  <si>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</si>
  <si>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</si>
  <si>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</si>
  <si>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</si>
  <si>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</si>
  <si>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</si>
  <si>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</si>
  <si>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</si>
  <si>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</si>
  <si>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</si>
  <si>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</si>
  <si>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</si>
  <si>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</si>
  <si>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</si>
  <si>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</si>
  <si>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</si>
  <si>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</si>
  <si>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</si>
  <si>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</si>
  <si>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</si>
  <si>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</si>
  <si>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</si>
  <si>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</si>
  <si>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</si>
  <si>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</si>
  <si>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</si>
  <si>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</si>
  <si>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</si>
  <si>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</si>
  <si>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</si>
  <si>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</si>
  <si>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</si>
  <si>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</si>
  <si>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</si>
  <si>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</si>
  <si>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</si>
  <si>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</si>
  <si>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</si>
  <si>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</si>
  <si>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</si>
  <si>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</si>
  <si>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</si>
  <si>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</si>
  <si>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</si>
  <si>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</si>
  <si>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</si>
  <si>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</si>
  <si>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</si>
  <si>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</si>
  <si>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</si>
  <si>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</si>
  <si>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</si>
  <si>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</si>
  <si>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</si>
  <si>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</si>
  <si>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</si>
  <si>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</si>
  <si>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</si>
  <si>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</si>
  <si>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</si>
  <si>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</si>
  <si>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</si>
  <si>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</si>
  <si>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</si>
  <si>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</si>
  <si>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</si>
  <si>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</si>
  <si>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</si>
  <si>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</si>
  <si>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</si>
  <si>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</si>
  <si>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</si>
  <si>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</si>
  <si>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</si>
  <si>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</si>
  <si>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</si>
  <si>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</si>
  <si>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</si>
  <si>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</si>
  <si>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</si>
  <si>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</si>
  <si>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</si>
  <si>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</si>
  <si>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</si>
  <si>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</si>
  <si>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</si>
  <si>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</si>
  <si>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</si>
  <si>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</si>
  <si>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</si>
  <si>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</si>
  <si>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</si>
  <si>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</si>
  <si>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</si>
  <si>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</si>
  <si>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</si>
  <si>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</si>
  <si>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</si>
  <si>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</si>
  <si>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</si>
  <si>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</si>
  <si>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</si>
  <si>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</si>
  <si>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</si>
  <si>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</si>
  <si>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</si>
  <si>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</si>
  <si>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</si>
  <si>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</si>
  <si>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</si>
  <si>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</si>
  <si>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</si>
  <si>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</si>
  <si>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</si>
  <si>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</si>
  <si>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</si>
  <si>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</si>
  <si>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</si>
  <si>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</si>
  <si>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</si>
  <si>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</si>
  <si>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</si>
  <si>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</si>
  <si>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</si>
  <si>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</si>
  <si>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</si>
  <si>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</si>
  <si>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</si>
  <si>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</si>
  <si>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</si>
  <si>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</si>
  <si>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</si>
  <si>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</si>
  <si>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</si>
  <si>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</si>
  <si>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</si>
  <si>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</si>
  <si>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</si>
  <si>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</si>
  <si>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</si>
  <si>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</si>
  <si>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</si>
  <si>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</si>
  <si>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</si>
  <si>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</si>
  <si>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</si>
  <si>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</si>
  <si>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</si>
  <si>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</si>
  <si>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</si>
  <si>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</si>
  <si>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</si>
  <si>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</si>
  <si>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</si>
  <si>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</si>
  <si>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</si>
  <si>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</si>
  <si>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</si>
  <si>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</si>
  <si>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</si>
  <si>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</si>
  <si>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</si>
  <si>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</si>
  <si>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</si>
  <si>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</si>
  <si>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</si>
  <si>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</si>
  <si>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</si>
  <si>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</si>
  <si>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</si>
  <si>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</si>
  <si>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</si>
  <si>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</si>
  <si>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</si>
  <si>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</si>
  <si>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</si>
  <si>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</si>
  <si>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</si>
  <si>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</si>
  <si>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</si>
  <si>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</si>
  <si>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</si>
  <si>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</si>
  <si>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</si>
  <si>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</si>
  <si>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</si>
  <si>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</si>
  <si>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</si>
  <si>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</si>
  <si>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</si>
  <si>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</si>
  <si>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</si>
  <si>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</si>
  <si>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</si>
  <si>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</si>
  <si>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</si>
  <si>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</si>
  <si>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</si>
  <si>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</si>
  <si>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</si>
  <si>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</si>
  <si>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</si>
  <si>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</si>
  <si>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</si>
  <si>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</si>
  <si>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</si>
  <si>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</si>
  <si>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</si>
  <si>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</si>
  <si>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</si>
  <si>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</si>
  <si>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</si>
  <si>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</si>
  <si>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</si>
  <si>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</si>
  <si>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</si>
  <si>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</si>
  <si>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</si>
  <si>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</si>
  <si>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</si>
  <si>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</si>
  <si>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</si>
  <si>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</si>
  <si>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</si>
  <si>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</si>
  <si>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</si>
  <si>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</si>
  <si>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</si>
  <si>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</si>
  <si>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</si>
  <si>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</si>
  <si>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</si>
  <si>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</si>
  <si>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</si>
  <si>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</si>
  <si>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</si>
  <si>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</si>
  <si>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</si>
  <si>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</si>
  <si>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</si>
  <si>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</si>
  <si>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</si>
  <si>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</si>
  <si>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</si>
  <si>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</si>
  <si>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</si>
  <si>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</si>
  <si>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</si>
  <si>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</si>
  <si>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</si>
  <si>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</si>
  <si>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</si>
  <si>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</si>
  <si>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</si>
  <si>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</si>
  <si>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</si>
  <si>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</si>
  <si>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</si>
  <si>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</si>
  <si>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</si>
  <si>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</si>
  <si>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</si>
  <si>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</si>
  <si>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</si>
  <si>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</si>
  <si>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</si>
  <si>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</si>
  <si>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</si>
  <si>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</si>
  <si>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</si>
  <si>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</si>
  <si>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</si>
  <si>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</si>
  <si>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</si>
  <si>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</si>
  <si>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</si>
  <si>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</si>
  <si>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</si>
  <si>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</si>
  <si>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</si>
  <si>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</si>
  <si>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</si>
  <si>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</si>
  <si>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</si>
  <si>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</si>
  <si>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</si>
  <si>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</si>
  <si>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</si>
  <si>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</si>
  <si>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</si>
  <si>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</si>
  <si>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</si>
  <si>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</si>
  <si>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</si>
  <si>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</si>
  <si>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</si>
  <si>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</si>
  <si>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</si>
  <si>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</si>
  <si>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</si>
  <si>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</si>
  <si>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</si>
  <si>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</si>
  <si>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</si>
  <si>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</si>
  <si>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</si>
  <si>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</si>
  <si>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</si>
  <si>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</si>
  <si>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</si>
  <si>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</si>
  <si>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</si>
  <si>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</si>
  <si>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</si>
  <si>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</si>
  <si>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</si>
  <si>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</si>
  <si>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</si>
  <si>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</si>
  <si>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</si>
  <si>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</si>
  <si>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</si>
  <si>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</si>
  <si>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</si>
  <si>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</si>
  <si>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</si>
  <si>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</si>
  <si>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</si>
  <si>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</si>
  <si>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</si>
  <si>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</si>
  <si>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</si>
  <si>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</si>
  <si>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</si>
  <si>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</si>
  <si>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</si>
  <si>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</si>
  <si>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</si>
  <si>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</si>
  <si>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</si>
  <si>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</si>
  <si>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</si>
  <si>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</si>
  <si>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</si>
  <si>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</si>
  <si>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</si>
  <si>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</si>
  <si>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</si>
  <si>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</si>
  <si>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</si>
  <si>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</si>
  <si>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</si>
  <si>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</si>
  <si>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</si>
  <si>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</si>
  <si>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</si>
  <si>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</si>
  <si>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</si>
  <si>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</si>
  <si>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</si>
  <si>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</si>
  <si>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</si>
  <si>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</si>
  <si>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</si>
  <si>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</si>
  <si>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</si>
  <si>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</si>
  <si>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</si>
  <si>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</si>
  <si>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</si>
  <si>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</si>
  <si>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</si>
  <si>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</si>
  <si>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</si>
  <si>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</si>
  <si>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</si>
  <si>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</si>
  <si>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</si>
  <si>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</si>
  <si>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</si>
  <si>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</si>
  <si>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</si>
  <si>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</si>
  <si>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</si>
  <si>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</si>
  <si>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</si>
  <si>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</si>
  <si>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</si>
  <si>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</si>
  <si>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</si>
  <si>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</si>
  <si>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</si>
  <si>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</si>
  <si>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</si>
  <si>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</si>
  <si>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</si>
  <si>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</si>
  <si>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</si>
  <si>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</si>
  <si>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</si>
  <si>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</si>
  <si>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</si>
  <si>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</si>
  <si>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</si>
  <si>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</si>
  <si>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</si>
  <si>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</si>
  <si>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</si>
  <si>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</si>
  <si>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</si>
  <si>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</si>
  <si>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</si>
  <si>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</si>
  <si>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</si>
  <si>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</si>
  <si>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</si>
  <si>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</si>
  <si>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</si>
  <si>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</si>
  <si>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</si>
  <si>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</si>
  <si>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</si>
  <si>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</si>
  <si>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</si>
  <si>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</si>
  <si>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</si>
  <si>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</si>
  <si>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</si>
  <si>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</si>
  <si>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</si>
  <si>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</si>
  <si>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</si>
  <si>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</si>
  <si>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</si>
  <si>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</si>
  <si>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</si>
  <si>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</si>
  <si>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</si>
  <si>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</si>
  <si>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</si>
  <si>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</si>
  <si>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</si>
  <si>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</si>
  <si>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</si>
  <si>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</si>
  <si>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</si>
  <si>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</si>
  <si>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</si>
  <si>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</si>
  <si>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</si>
  <si>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</si>
  <si>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</si>
  <si>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</si>
  <si>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</si>
  <si>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</si>
  <si>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</si>
  <si>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</si>
  <si>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</si>
  <si>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</si>
  <si>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</si>
  <si>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</si>
  <si>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</si>
  <si>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</si>
  <si>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</si>
  <si>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</si>
  <si>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</si>
  <si>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</si>
  <si>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</si>
  <si>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</si>
  <si>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</si>
  <si>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</si>
  <si>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</si>
  <si>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</si>
  <si>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</si>
  <si>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</si>
  <si>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</si>
  <si>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</si>
  <si>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</si>
  <si>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</si>
  <si>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</si>
  <si>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</si>
  <si>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</si>
  <si>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</si>
  <si>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</si>
  <si>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</si>
  <si>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</si>
  <si>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</si>
  <si>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</si>
  <si>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</si>
  <si>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</si>
  <si>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</si>
  <si>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</si>
  <si>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</si>
  <si>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</si>
  <si>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</si>
  <si>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</si>
  <si>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</si>
  <si>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</si>
  <si>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</si>
  <si>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</si>
  <si>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</si>
  <si>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</si>
  <si>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</si>
  <si>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</si>
  <si>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</si>
  <si>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</si>
  <si>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</si>
  <si>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</si>
  <si>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</si>
  <si>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</si>
  <si>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</si>
  <si>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</si>
  <si>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</si>
  <si>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</si>
  <si>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</si>
  <si>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</si>
  <si>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</si>
  <si>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</si>
  <si>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</si>
  <si>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</si>
  <si>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</si>
  <si>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</si>
  <si>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</si>
  <si>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</si>
  <si>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</si>
  <si>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</si>
  <si>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</si>
  <si>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</si>
  <si>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</si>
  <si>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</si>
  <si>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</si>
  <si>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</si>
  <si>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</si>
  <si>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</si>
  <si>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</si>
  <si>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</si>
  <si>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</si>
  <si>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</si>
  <si>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</si>
  <si>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</si>
  <si>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</si>
  <si>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</si>
  <si>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</si>
  <si>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</si>
  <si>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</si>
  <si>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</si>
  <si>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</si>
  <si>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</si>
  <si>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</si>
  <si>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</si>
  <si>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</si>
  <si>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</si>
  <si>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</si>
  <si>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</si>
  <si>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</si>
  <si>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</si>
  <si>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</si>
  <si>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</si>
  <si>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</si>
  <si>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</si>
  <si>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</si>
  <si>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</si>
  <si>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</si>
  <si>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</si>
  <si>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</si>
  <si>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</si>
  <si>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</si>
  <si>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</si>
  <si>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</si>
  <si>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</si>
  <si>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</si>
  <si>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</si>
  <si>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</si>
  <si>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</si>
  <si>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</si>
  <si>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</si>
  <si>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</si>
  <si>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</si>
  <si>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</si>
  <si>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</si>
  <si>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</si>
  <si>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</si>
  <si>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</si>
  <si>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</si>
  <si>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</si>
  <si>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</si>
  <si>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</si>
  <si>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</si>
  <si>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</si>
  <si>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</si>
  <si>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</si>
  <si>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</si>
  <si>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</si>
  <si>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</si>
  <si>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</si>
  <si>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</si>
  <si>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</si>
  <si>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</si>
  <si>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</si>
  <si>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</si>
  <si>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</si>
  <si>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</si>
  <si>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</si>
  <si>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</si>
  <si>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</si>
  <si>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</si>
  <si>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</si>
  <si>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</si>
  <si>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</si>
  <si>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</si>
  <si>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</si>
  <si>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</si>
  <si>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</si>
  <si>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</si>
  <si>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</si>
  <si>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</si>
  <si>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</si>
  <si>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</si>
  <si>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</si>
  <si>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</si>
  <si>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</si>
  <si>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</si>
  <si>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</si>
  <si>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</si>
  <si>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</si>
  <si>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</si>
  <si>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</si>
  <si>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</si>
  <si>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</si>
  <si>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</si>
  <si>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</si>
  <si>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</si>
  <si>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</si>
  <si>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</si>
  <si>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</si>
  <si>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</si>
  <si>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</si>
  <si>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</si>
  <si>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</si>
  <si>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</si>
  <si>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</si>
  <si>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</si>
  <si>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</si>
  <si>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</si>
  <si>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</si>
  <si>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</si>
  <si>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</si>
  <si>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</si>
  <si>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</si>
  <si>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</si>
  <si>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</si>
  <si>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</si>
  <si>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</si>
  <si>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</si>
  <si>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</si>
  <si>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</si>
  <si>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</si>
  <si>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</si>
  <si>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</si>
  <si>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</si>
  <si>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</si>
  <si>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</si>
  <si>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</si>
  <si>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</si>
  <si>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</si>
  <si>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</si>
  <si>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</si>
  <si>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</si>
  <si>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</si>
  <si>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</si>
  <si>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</si>
  <si>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</si>
  <si>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</si>
  <si>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</si>
  <si>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</si>
  <si>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</si>
  <si>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</si>
  <si>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</si>
  <si>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</si>
  <si>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</si>
  <si>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</si>
  <si>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</si>
  <si>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</si>
  <si>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</si>
  <si>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</si>
  <si>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</si>
  <si>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</si>
  <si>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</si>
  <si>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</si>
  <si>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</si>
  <si>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</si>
  <si>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</si>
  <si>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</si>
  <si>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</si>
  <si>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</si>
  <si>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</si>
  <si>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</si>
  <si>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</si>
  <si>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</si>
  <si>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</si>
  <si>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</si>
  <si>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</si>
  <si>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</si>
  <si>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</si>
  <si>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</si>
  <si>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</si>
  <si>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</si>
  <si>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</si>
  <si>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</si>
  <si>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</si>
  <si>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</si>
  <si>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</si>
  <si>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</si>
  <si>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</si>
  <si>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</si>
  <si>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</si>
  <si>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</si>
  <si>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</si>
  <si>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</si>
  <si>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</si>
  <si>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</si>
  <si>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</si>
  <si>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</si>
  <si>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</si>
  <si>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</si>
  <si>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</si>
  <si>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</si>
  <si>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</si>
  <si>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</si>
  <si>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</si>
  <si>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</si>
  <si>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</si>
  <si>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</si>
  <si>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</si>
  <si>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</si>
  <si>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</si>
  <si>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</si>
  <si>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</si>
  <si>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</si>
  <si>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</si>
  <si>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</si>
  <si>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</si>
  <si>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</si>
  <si>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</si>
  <si>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</si>
  <si>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</si>
  <si>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</si>
  <si>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</si>
  <si>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</si>
  <si>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</si>
  <si>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</si>
  <si>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</si>
  <si>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</si>
  <si>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</si>
  <si>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</si>
  <si>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</si>
  <si>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</si>
  <si>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</si>
  <si>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</si>
  <si>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</si>
  <si>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</si>
  <si>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</si>
  <si>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</si>
  <si>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</si>
  <si>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</si>
  <si>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</si>
  <si>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</si>
  <si>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</si>
  <si>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</si>
  <si>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</si>
  <si>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</si>
  <si>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</si>
  <si>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</si>
  <si>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</si>
  <si>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</si>
  <si>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</si>
  <si>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</si>
  <si>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</si>
  <si>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</si>
  <si>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</si>
  <si>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</si>
  <si>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</si>
  <si>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</si>
  <si>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</si>
  <si>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</si>
  <si>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</si>
  <si>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</si>
  <si>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</si>
  <si>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</si>
  <si>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</si>
  <si>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</si>
  <si>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</si>
  <si>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</si>
  <si>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</si>
  <si>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</si>
  <si>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</si>
  <si>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</si>
  <si>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</si>
  <si>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</si>
  <si>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</si>
  <si>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</si>
  <si>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</si>
  <si>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</si>
  <si>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</si>
  <si>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</si>
  <si>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</si>
  <si>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</si>
  <si>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</si>
  <si>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</si>
  <si>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</si>
  <si>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</si>
  <si>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</si>
  <si>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</si>
  <si>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</si>
  <si>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</si>
  <si>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</si>
  <si>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</si>
  <si>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</si>
  <si>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</si>
  <si>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</si>
  <si>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</si>
  <si>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</si>
  <si>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</si>
  <si>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</si>
  <si>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</si>
  <si>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</si>
  <si>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</si>
  <si>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</si>
  <si>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</si>
  <si>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</si>
  <si>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</si>
  <si>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</si>
  <si>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</si>
  <si>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</si>
  <si>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</si>
  <si>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</si>
  <si>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</si>
  <si>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</si>
  <si>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</si>
  <si>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</si>
  <si>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</si>
  <si>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</si>
  <si>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</si>
  <si>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</si>
  <si>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</si>
  <si>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</si>
  <si>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</si>
  <si>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</si>
  <si>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</si>
  <si>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</si>
  <si>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</si>
  <si>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</si>
  <si>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</si>
  <si>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</si>
  <si>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</si>
  <si>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</si>
  <si>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</si>
  <si>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</si>
  <si>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</si>
  <si>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</si>
  <si>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</si>
  <si>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</si>
  <si>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</si>
  <si>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</si>
  <si>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</si>
  <si>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</si>
  <si>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</si>
  <si>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</si>
  <si>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</si>
  <si>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</si>
  <si>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</si>
  <si>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</si>
  <si>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</si>
  <si>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</si>
  <si>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</si>
  <si>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</si>
  <si>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</si>
  <si>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</si>
  <si>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</si>
  <si>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</si>
  <si>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</si>
  <si>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</si>
  <si>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</si>
  <si>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</si>
  <si>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</si>
  <si>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</si>
  <si>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</si>
  <si>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</si>
  <si>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</si>
  <si>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</si>
  <si>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</si>
  <si>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</si>
  <si>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</si>
  <si>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</si>
  <si>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</si>
  <si>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</si>
  <si>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</si>
  <si>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</si>
  <si>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</si>
  <si>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</si>
  <si>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</si>
  <si>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</si>
  <si>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</si>
  <si>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</si>
  <si>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</si>
  <si>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</si>
  <si>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</si>
  <si>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</si>
  <si>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</si>
  <si>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</si>
  <si>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</si>
  <si>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</si>
  <si>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</si>
  <si>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</si>
  <si>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</si>
  <si>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</si>
  <si>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</si>
  <si>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</si>
  <si>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</si>
  <si>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</si>
  <si>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</si>
  <si>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</si>
  <si>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</si>
  <si>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</si>
  <si>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</si>
  <si>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</si>
  <si>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</si>
  <si>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</si>
  <si>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</si>
  <si>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</si>
  <si>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</si>
  <si>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</si>
  <si>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</si>
  <si>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</si>
  <si>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</si>
  <si>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</si>
  <si>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</si>
  <si>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</si>
  <si>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</si>
  <si>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</si>
  <si>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</si>
  <si>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</si>
  <si>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</si>
  <si>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</si>
  <si>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</si>
  <si>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</si>
  <si>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</si>
  <si>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</si>
  <si>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</si>
  <si>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</si>
  <si>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</si>
  <si>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</si>
  <si>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</si>
  <si>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</si>
  <si>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</si>
  <si>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</si>
  <si>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</si>
  <si>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</si>
  <si>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</si>
  <si>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</si>
  <si>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</si>
  <si>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</si>
  <si>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</si>
  <si>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</si>
  <si>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</si>
  <si>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</si>
  <si>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</si>
  <si>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</si>
  <si>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</si>
  <si>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</si>
  <si>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</si>
  <si>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</si>
  <si>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</si>
  <si>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</si>
  <si>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</si>
  <si>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</si>
  <si>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</si>
  <si>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</si>
  <si>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</si>
  <si>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</si>
  <si>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</si>
  <si>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</si>
  <si>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</si>
  <si>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</si>
  <si>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</si>
  <si>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</si>
  <si>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</si>
  <si>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</si>
  <si>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</si>
  <si>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</si>
  <si>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</si>
  <si>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</si>
  <si>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</si>
  <si>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</si>
  <si>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</si>
  <si>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</si>
  <si>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</si>
  <si>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</si>
  <si>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</si>
  <si>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</si>
  <si>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</si>
  <si>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</si>
  <si>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</si>
  <si>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</si>
  <si>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</si>
  <si>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</si>
  <si>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</si>
  <si>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</si>
  <si>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</si>
  <si>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</si>
  <si>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</si>
  <si>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</si>
  <si>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</si>
  <si>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</si>
  <si>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</si>
  <si>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</si>
  <si>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</si>
  <si>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</si>
  <si>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</si>
  <si>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</si>
  <si>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</si>
  <si>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</si>
  <si>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</si>
  <si>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</si>
  <si>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</si>
  <si>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</si>
  <si>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</si>
  <si>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</si>
  <si>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</si>
  <si>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</si>
  <si>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</si>
  <si>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</si>
  <si>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</si>
  <si>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</si>
  <si>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</si>
  <si>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</si>
  <si>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</si>
  <si>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</si>
  <si>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</si>
  <si>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</si>
  <si>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</si>
  <si>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</si>
  <si>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</si>
  <si>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</si>
  <si>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</si>
  <si>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</si>
  <si>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</si>
  <si>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</si>
  <si>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</si>
  <si>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</si>
  <si>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</si>
  <si>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</si>
  <si>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</si>
  <si>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</si>
  <si>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</si>
  <si>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</si>
  <si>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</si>
  <si>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</si>
  <si>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</si>
  <si>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</si>
  <si>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</si>
  <si>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</si>
  <si>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</si>
  <si>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</si>
  <si>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</si>
  <si>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</si>
  <si>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</si>
  <si>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</si>
  <si>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</si>
  <si>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</si>
  <si>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</si>
  <si>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</si>
  <si>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</si>
  <si>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</si>
  <si>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</si>
  <si>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</si>
  <si>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</si>
  <si>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</si>
  <si>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</si>
  <si>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</si>
  <si>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</si>
  <si>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</si>
  <si>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</si>
  <si>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</si>
  <si>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</si>
  <si>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</si>
  <si>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</si>
  <si>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</si>
  <si>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</si>
  <si>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</si>
  <si>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</si>
  <si>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</si>
  <si>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</si>
  <si>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</si>
  <si>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</si>
  <si>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</si>
  <si>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</si>
  <si>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</si>
  <si>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</si>
  <si>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</si>
  <si>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</si>
  <si>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</si>
  <si>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</si>
  <si>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</si>
  <si>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</si>
  <si>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</si>
  <si>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</si>
  <si>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</si>
  <si>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</si>
  <si>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</si>
  <si>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</si>
  <si>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</si>
  <si>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</si>
  <si>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</si>
  <si>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</si>
  <si>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</si>
  <si>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</si>
  <si>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</si>
  <si>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</si>
  <si>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</si>
  <si>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</si>
  <si>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</si>
  <si>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</si>
  <si>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</si>
  <si>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</si>
  <si>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</si>
  <si>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</si>
  <si>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</si>
  <si>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</si>
  <si>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</si>
  <si>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</si>
  <si>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</si>
  <si>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</si>
  <si>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</si>
  <si>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</si>
  <si>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</si>
  <si>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</si>
  <si>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</si>
  <si>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</si>
  <si>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</si>
  <si>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</si>
  <si>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</si>
  <si>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</si>
  <si>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</si>
  <si>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</si>
  <si>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</si>
  <si>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</si>
  <si>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</si>
  <si>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</si>
  <si>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</si>
  <si>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</si>
  <si>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</si>
  <si>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</si>
  <si>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</si>
  <si>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</si>
  <si>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</si>
  <si>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</si>
  <si>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</si>
  <si>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</si>
  <si>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</si>
  <si>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</si>
  <si>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</si>
  <si>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</si>
  <si>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</si>
  <si>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</si>
  <si>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</si>
  <si>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</si>
  <si>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</si>
  <si>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</si>
  <si>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</si>
  <si>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</si>
  <si>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</si>
  <si>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</si>
  <si>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</si>
  <si>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</si>
  <si>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</si>
  <si>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</si>
  <si>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</si>
  <si>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</si>
  <si>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</si>
  <si>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</si>
  <si>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</si>
  <si>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</si>
  <si>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</si>
  <si>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</si>
  <si>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</si>
  <si>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</si>
  <si>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</si>
  <si>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</si>
  <si>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</si>
  <si>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</si>
  <si>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</si>
  <si>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</si>
  <si>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</si>
  <si>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</si>
  <si>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</si>
  <si>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</si>
  <si>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</si>
  <si>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</si>
  <si>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</si>
  <si>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</si>
  <si>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</si>
  <si>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</si>
  <si>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</si>
  <si>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</si>
  <si>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</si>
  <si>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</si>
  <si>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</si>
  <si>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</si>
  <si>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</si>
  <si>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</si>
  <si>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</si>
  <si>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</si>
  <si>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</si>
  <si>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</si>
  <si>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</si>
  <si>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</si>
  <si>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</si>
  <si>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</si>
  <si>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</si>
  <si>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</si>
  <si>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</si>
  <si>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</si>
  <si>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</si>
  <si>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</si>
  <si>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</si>
  <si>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</si>
  <si>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</si>
  <si>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</si>
  <si>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</si>
  <si>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</si>
  <si>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</si>
  <si>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</si>
  <si>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</si>
  <si>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</si>
  <si>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</si>
  <si>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</si>
  <si>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</si>
  <si>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</si>
  <si>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</si>
  <si>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</si>
  <si>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</si>
  <si>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</si>
  <si>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</si>
  <si>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</si>
  <si>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</si>
  <si>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</si>
  <si>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</si>
  <si>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</si>
  <si>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</si>
  <si>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</si>
  <si>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</si>
  <si>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</si>
  <si>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</si>
  <si>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</si>
  <si>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</si>
  <si>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</si>
  <si>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</si>
  <si>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</si>
  <si>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</si>
  <si>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</si>
  <si>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</si>
  <si>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</si>
  <si>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</si>
  <si>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</si>
  <si>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</si>
  <si>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</si>
  <si>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</si>
  <si>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</si>
  <si>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</si>
  <si>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</si>
  <si>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</si>
  <si>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</si>
  <si>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</si>
  <si>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</si>
  <si>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</si>
  <si>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</si>
  <si>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</si>
  <si>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</si>
  <si>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</si>
  <si>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</si>
  <si>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</si>
  <si>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</si>
  <si>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</si>
  <si>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</si>
  <si>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</si>
  <si>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</si>
  <si>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</si>
  <si>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</si>
  <si>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</si>
  <si>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</si>
  <si>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</si>
  <si>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</si>
  <si>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</si>
  <si>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</si>
  <si>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</si>
  <si>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</si>
  <si>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</si>
  <si>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</si>
  <si>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</si>
  <si>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</si>
  <si>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</si>
  <si>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</si>
  <si>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</si>
  <si>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</si>
  <si>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</si>
  <si>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</si>
  <si>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</si>
  <si>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</si>
  <si>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</si>
  <si>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</si>
  <si>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</si>
  <si>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</si>
  <si>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</si>
  <si>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</si>
  <si>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</si>
  <si>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</si>
  <si>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</si>
  <si>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</si>
  <si>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</si>
  <si>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</si>
  <si>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</si>
  <si>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</si>
  <si>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</si>
  <si>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</si>
  <si>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</si>
  <si>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</si>
  <si>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</si>
  <si>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</si>
  <si>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</si>
  <si>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</si>
  <si>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</si>
  <si>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</si>
  <si>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</si>
  <si>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</si>
  <si>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</si>
  <si>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</si>
  <si>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</si>
  <si>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</si>
  <si>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</si>
  <si>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</si>
  <si>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</si>
  <si>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</si>
  <si>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</si>
  <si>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</si>
  <si>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</si>
  <si>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</si>
  <si>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</si>
  <si>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</si>
  <si>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</si>
  <si>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</si>
  <si>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</si>
  <si>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</si>
  <si>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</si>
  <si>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</si>
  <si>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</si>
  <si>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</si>
  <si>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</si>
  <si>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</si>
  <si>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</si>
  <si>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</si>
  <si>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</si>
  <si>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</si>
  <si>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</si>
  <si>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</si>
  <si>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</si>
  <si>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</si>
  <si>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</si>
  <si>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</si>
  <si>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</si>
  <si>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</si>
  <si>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</si>
  <si>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</si>
  <si>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</si>
  <si>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</si>
  <si>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</si>
  <si>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</si>
  <si>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</si>
  <si>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</si>
  <si>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</si>
  <si>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</si>
  <si>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</si>
  <si>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</si>
  <si>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</si>
  <si>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</si>
  <si>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</si>
  <si>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</si>
  <si>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</si>
  <si>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</si>
  <si>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</si>
  <si>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</si>
  <si>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</si>
  <si>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</si>
  <si>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</si>
  <si>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</si>
  <si>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</si>
  <si>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</si>
  <si>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</si>
  <si>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</si>
  <si>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</si>
  <si>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</si>
  <si>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</si>
  <si>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</si>
  <si>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</si>
  <si>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</si>
  <si>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</si>
  <si>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</si>
  <si>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</si>
  <si>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</si>
  <si>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</si>
  <si>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</si>
  <si>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</si>
  <si>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</si>
  <si>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</si>
  <si>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</si>
  <si>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</si>
  <si>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</si>
  <si>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</si>
  <si>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</si>
  <si>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</si>
  <si>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</si>
  <si>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</si>
  <si>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</si>
  <si>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</si>
  <si>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</si>
  <si>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</si>
  <si>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</si>
  <si>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</si>
  <si>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</si>
  <si>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</si>
  <si>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</si>
  <si>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</si>
  <si>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</si>
  <si>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</si>
  <si>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</si>
  <si>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</si>
  <si>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</si>
  <si>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</si>
  <si>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</si>
  <si>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</si>
  <si>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</si>
  <si>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</si>
  <si>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</si>
  <si>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</si>
  <si>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</si>
  <si>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</si>
  <si>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</si>
  <si>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</si>
  <si>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</si>
  <si>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</si>
  <si>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</si>
  <si>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</si>
  <si>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</si>
  <si>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</si>
  <si>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</si>
  <si>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</si>
  <si>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</si>
  <si>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</si>
  <si>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</si>
  <si>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</si>
  <si>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</si>
  <si>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</si>
  <si>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</si>
  <si>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</si>
  <si>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</si>
  <si>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</si>
  <si>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</si>
  <si>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</si>
  <si>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</si>
  <si>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</si>
  <si>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</si>
  <si>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</si>
  <si>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</si>
  <si>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</si>
  <si>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</si>
  <si>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</si>
  <si>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</si>
  <si>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</si>
  <si>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</si>
  <si>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</si>
  <si>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</si>
  <si>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</si>
  <si>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</si>
  <si>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</si>
  <si>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</si>
  <si>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</si>
  <si>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</si>
  <si>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</si>
  <si>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</si>
  <si>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</si>
  <si>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</si>
  <si>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</si>
  <si>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</si>
  <si>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</si>
  <si>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</si>
  <si>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</si>
  <si>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</si>
  <si>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</si>
  <si>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</si>
  <si>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</si>
  <si>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</si>
  <si>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</si>
  <si>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</si>
  <si>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</si>
  <si>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</si>
  <si>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</si>
  <si>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</si>
  <si>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</si>
  <si>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</si>
  <si>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</si>
  <si>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</si>
  <si>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</si>
  <si>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</si>
  <si>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</si>
  <si>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</si>
  <si>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</si>
  <si>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</si>
  <si>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</si>
  <si>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</si>
  <si>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</si>
  <si>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</si>
  <si>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</si>
  <si>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</si>
  <si>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</si>
  <si>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</si>
  <si>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</si>
  <si>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</si>
  <si>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</si>
  <si>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</si>
  <si>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</si>
  <si>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</si>
  <si>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</si>
  <si>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</si>
  <si>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</si>
  <si>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</si>
  <si>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</si>
  <si>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</si>
  <si>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</si>
  <si>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</si>
  <si>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</si>
  <si>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</si>
  <si>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</si>
  <si>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</si>
  <si>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</si>
  <si>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</si>
  <si>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</si>
  <si>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</si>
  <si>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</si>
  <si>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</si>
  <si>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</si>
  <si>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</si>
  <si>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</si>
  <si>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</si>
  <si>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</si>
  <si>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</si>
  <si>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</si>
  <si>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</si>
  <si>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</si>
  <si>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</si>
  <si>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</si>
  <si>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</si>
  <si>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</si>
  <si>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</si>
  <si>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</si>
  <si>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</si>
  <si>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</si>
  <si>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</si>
  <si>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</si>
  <si>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</si>
  <si>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</si>
  <si>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</si>
  <si>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</si>
  <si>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</si>
  <si>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</si>
  <si>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</si>
  <si>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</si>
  <si>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</si>
  <si>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</si>
  <si>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</si>
  <si>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</si>
  <si>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</si>
  <si>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</si>
  <si>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</si>
  <si>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</si>
  <si>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</si>
  <si>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</si>
  <si>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</si>
  <si>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</si>
  <si>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</si>
  <si>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</si>
  <si>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</si>
  <si>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</si>
  <si>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</si>
  <si>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</si>
  <si>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</si>
  <si>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</si>
  <si>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</si>
  <si>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</si>
  <si>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</si>
  <si>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</si>
  <si>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</si>
  <si>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</si>
  <si>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</si>
  <si>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</si>
  <si>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</si>
  <si>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</si>
  <si>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</si>
  <si>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</si>
  <si>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</si>
  <si>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</si>
  <si>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</si>
  <si>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</si>
  <si>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</si>
  <si>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</si>
  <si>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</si>
  <si>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</si>
  <si>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</si>
  <si>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</si>
  <si>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</si>
  <si>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</si>
  <si>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</si>
  <si>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</si>
  <si>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</si>
  <si>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</si>
  <si>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</si>
  <si>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</si>
  <si>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</si>
  <si>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</si>
  <si>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</si>
  <si>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</si>
  <si>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</si>
  <si>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</si>
  <si>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</si>
  <si>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</si>
  <si>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</si>
  <si>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</si>
  <si>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</si>
  <si>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</si>
  <si>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</si>
  <si>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</si>
  <si>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</si>
  <si>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</si>
  <si>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</si>
  <si>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</si>
  <si>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</si>
  <si>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</si>
  <si>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</si>
  <si>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</si>
  <si>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</si>
  <si>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</si>
  <si>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</si>
  <si>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</si>
  <si>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</si>
  <si>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</si>
  <si>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</si>
  <si>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</si>
  <si>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</si>
  <si>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</si>
  <si>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</si>
  <si>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</si>
  <si>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</si>
  <si>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</si>
  <si>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</si>
  <si>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</si>
  <si>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</si>
  <si>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</si>
  <si>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</si>
  <si>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</si>
  <si>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</si>
  <si>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</si>
  <si>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</si>
  <si>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</si>
  <si>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</si>
  <si>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</si>
  <si>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</si>
  <si>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</si>
  <si>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</si>
  <si>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</si>
  <si>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</si>
  <si>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</si>
  <si>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</si>
  <si>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</si>
  <si>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</si>
  <si>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</si>
  <si>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</si>
  <si>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</si>
  <si>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</si>
  <si>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</si>
  <si>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</si>
  <si>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</si>
  <si>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</si>
  <si>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</si>
  <si>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</si>
  <si>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</si>
  <si>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</si>
  <si>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</si>
  <si>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</si>
  <si>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</si>
  <si>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</si>
  <si>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</si>
  <si>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</si>
  <si>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</si>
  <si>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</si>
  <si>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</si>
  <si>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</si>
  <si>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</si>
  <si>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</si>
  <si>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</si>
  <si>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</si>
  <si>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</si>
  <si>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</si>
  <si>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</si>
  <si>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</si>
  <si>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</si>
  <si>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</si>
  <si>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</si>
  <si>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</si>
  <si>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</si>
  <si>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</si>
  <si>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</si>
  <si>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</si>
  <si>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</si>
  <si>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</si>
  <si>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</si>
  <si>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</si>
  <si>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</si>
  <si>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</si>
  <si>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</si>
  <si>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</si>
  <si>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</si>
  <si>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</si>
  <si>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</si>
  <si>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</si>
  <si>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</si>
  <si>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</si>
  <si>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</si>
  <si>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</si>
  <si>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</si>
  <si>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</si>
  <si>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</si>
  <si>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</si>
  <si>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</si>
  <si>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</si>
  <si>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</si>
  <si>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</si>
  <si>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</si>
  <si>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</si>
  <si>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</si>
  <si>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</si>
  <si>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</si>
  <si>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</si>
  <si>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</si>
  <si>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</si>
  <si>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</si>
  <si>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</si>
  <si>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</si>
  <si>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</si>
  <si>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</si>
  <si>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</si>
  <si>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</si>
  <si>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</si>
  <si>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</si>
  <si>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</si>
  <si>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</si>
  <si>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</si>
  <si>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</si>
  <si>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</si>
  <si>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</si>
  <si>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</si>
  <si>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</si>
  <si>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</si>
  <si>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</si>
  <si>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</si>
  <si>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</si>
  <si>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</si>
  <si>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</si>
  <si>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</si>
  <si>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</si>
  <si>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</si>
  <si>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</si>
  <si>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</si>
  <si>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</si>
  <si>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</si>
  <si>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</si>
  <si>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</si>
  <si>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</si>
  <si>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</si>
  <si>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</si>
  <si>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</si>
  <si>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</si>
  <si>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</si>
  <si>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</si>
  <si>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</si>
  <si>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</si>
  <si>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</si>
  <si>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</si>
  <si>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</si>
  <si>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</si>
  <si>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</si>
  <si>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</si>
  <si>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</si>
  <si>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</si>
  <si>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</si>
  <si>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</si>
  <si>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</si>
  <si>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</si>
  <si>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</si>
  <si>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</si>
  <si>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</si>
  <si>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</si>
  <si>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</si>
  <si>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</si>
  <si>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</si>
  <si>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</si>
  <si>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</si>
  <si>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</si>
  <si>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</si>
  <si>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</si>
  <si>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</si>
  <si>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</si>
  <si>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</si>
  <si>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</si>
  <si>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</si>
  <si>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</si>
  <si>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</si>
  <si>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</si>
  <si>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</si>
  <si>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</si>
  <si>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</si>
  <si>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</si>
  <si>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</si>
  <si>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</si>
  <si>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</si>
  <si>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</si>
  <si>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</si>
  <si>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</si>
  <si>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</si>
  <si>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</si>
  <si>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</si>
  <si>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</si>
  <si>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</si>
  <si>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</si>
  <si>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</si>
  <si>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</si>
  <si>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</si>
  <si>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</si>
  <si>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</si>
  <si>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</si>
  <si>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</si>
  <si>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</si>
  <si>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</si>
  <si>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</si>
  <si>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</si>
  <si>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</si>
  <si>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</si>
  <si>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</si>
  <si>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</si>
  <si>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</si>
  <si>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</si>
  <si>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</si>
  <si>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</si>
  <si>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</si>
  <si>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</si>
  <si>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</si>
  <si>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</si>
  <si>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</si>
  <si>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</si>
  <si>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</si>
  <si>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</si>
  <si>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</si>
  <si>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</si>
  <si>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</si>
  <si>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</si>
  <si>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</si>
  <si>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</si>
  <si>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</si>
  <si>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</si>
  <si>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</si>
  <si>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</si>
  <si>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</si>
  <si>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</si>
  <si>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</si>
  <si>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</si>
  <si>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</si>
  <si>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</si>
  <si>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</si>
  <si>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</si>
  <si>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</si>
  <si>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</si>
  <si>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</si>
  <si>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</si>
  <si>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</si>
  <si>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</si>
  <si>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</si>
  <si>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</si>
  <si>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</si>
  <si>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</si>
  <si>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</si>
  <si>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</si>
  <si>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</si>
  <si>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</si>
  <si>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</si>
  <si>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</si>
  <si>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</si>
  <si>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</si>
  <si>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</si>
  <si>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</si>
  <si>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</si>
  <si>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</si>
  <si>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</si>
  <si>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</si>
  <si>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</si>
  <si>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</si>
  <si>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</si>
  <si>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</si>
  <si>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</si>
  <si>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</si>
  <si>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</si>
  <si>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</si>
  <si>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</si>
  <si>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</si>
  <si>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</si>
  <si>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</si>
  <si>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</si>
  <si>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</si>
  <si>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</si>
  <si>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</si>
  <si>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</si>
  <si>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</si>
  <si>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</si>
  <si>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</si>
  <si>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</si>
  <si>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</si>
  <si>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</si>
  <si>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</si>
  <si>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</si>
  <si>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</si>
  <si>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</si>
  <si>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</si>
  <si>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</si>
  <si>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</si>
  <si>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</si>
  <si>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</si>
  <si>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</si>
  <si>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</si>
  <si>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</si>
  <si>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</si>
  <si>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</si>
  <si>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</si>
  <si>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</si>
  <si>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</si>
  <si>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</si>
  <si>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</si>
  <si>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</si>
  <si>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</si>
  <si>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</si>
  <si>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</si>
  <si>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</si>
  <si>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</si>
  <si>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</si>
  <si>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</si>
  <si>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</si>
  <si>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</si>
  <si>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</si>
  <si>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</si>
  <si>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</si>
  <si>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</si>
  <si>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</si>
  <si>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</si>
  <si>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</si>
  <si>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</si>
  <si>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</si>
  <si>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</si>
  <si>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</si>
  <si>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</si>
  <si>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</si>
  <si>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</si>
  <si>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</si>
  <si>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</si>
  <si>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</si>
  <si>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</si>
  <si>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</si>
  <si>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</si>
  <si>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</si>
  <si>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</si>
  <si>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</si>
  <si>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</si>
  <si>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</si>
  <si>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</si>
  <si>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</si>
  <si>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</si>
  <si>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</si>
  <si>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</si>
  <si>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</si>
  <si>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</si>
  <si>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</si>
  <si>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</si>
  <si>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</si>
  <si>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</si>
  <si>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</si>
  <si>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</si>
  <si>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</si>
  <si>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</si>
  <si>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</si>
  <si>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</si>
  <si>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</si>
  <si>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</si>
  <si>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</si>
  <si>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</si>
  <si>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</si>
  <si>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</si>
  <si>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</si>
  <si>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</si>
  <si>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</si>
  <si>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</si>
  <si>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</si>
  <si>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</si>
  <si>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</si>
  <si>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</si>
  <si>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</si>
  <si>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</si>
  <si>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</si>
  <si>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</si>
  <si>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</si>
  <si>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</si>
  <si>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</si>
  <si>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</si>
  <si>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</si>
  <si>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</si>
  <si>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</si>
  <si>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</si>
  <si>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</si>
  <si>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</si>
  <si>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</si>
  <si>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</si>
  <si>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</si>
  <si>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</si>
  <si>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</si>
  <si>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</si>
  <si>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</si>
  <si>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</si>
  <si>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</si>
  <si>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</si>
  <si>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</si>
  <si>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</si>
  <si>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</si>
  <si>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</si>
  <si>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</si>
  <si>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</si>
  <si>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</si>
  <si>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</si>
  <si>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</si>
  <si>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</si>
  <si>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</si>
  <si>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</si>
  <si>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</si>
  <si>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</si>
  <si>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</si>
  <si>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</si>
  <si>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</si>
  <si>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</si>
  <si>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</si>
  <si>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</si>
  <si>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</si>
  <si>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</si>
  <si>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</si>
  <si>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</si>
  <si>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</si>
  <si>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</si>
  <si>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</si>
  <si>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</si>
  <si>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</si>
  <si>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</si>
  <si>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</si>
  <si>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</si>
  <si>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</si>
  <si>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</si>
  <si>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</si>
  <si>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</si>
  <si>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</si>
  <si>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</si>
  <si>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</si>
  <si>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</si>
  <si>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</si>
  <si>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</si>
  <si>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</si>
  <si>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</si>
  <si>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</si>
  <si>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</si>
  <si>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</si>
  <si>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</si>
  <si>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</si>
  <si>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</si>
  <si>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</si>
  <si>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</si>
  <si>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</si>
  <si>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</si>
  <si>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</si>
  <si>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</si>
  <si>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</si>
  <si>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</si>
  <si>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</si>
  <si>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</si>
  <si>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</si>
  <si>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</si>
  <si>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</si>
  <si>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</si>
  <si>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</si>
  <si>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</si>
  <si>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</si>
  <si>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</si>
  <si>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</si>
  <si>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</si>
  <si>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</si>
  <si>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</si>
  <si>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</si>
  <si>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</si>
  <si>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</si>
  <si>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</si>
  <si>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</si>
  <si>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</si>
  <si>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</si>
  <si>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</si>
  <si>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</si>
  <si>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</si>
  <si>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</si>
  <si>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</si>
  <si>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</si>
  <si>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</si>
  <si>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</si>
  <si>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</si>
  <si>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</si>
  <si>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</si>
  <si>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</si>
  <si>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</si>
  <si>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</si>
  <si>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</si>
  <si>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</si>
  <si>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</si>
  <si>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</si>
  <si>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</si>
  <si>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</si>
  <si>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</si>
  <si>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</si>
  <si>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</si>
  <si>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</si>
  <si>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</si>
  <si>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</si>
  <si>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</si>
  <si>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</si>
  <si>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</si>
  <si>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</si>
  <si>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</si>
  <si>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</si>
  <si>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</si>
  <si>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</si>
  <si>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</si>
  <si>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</si>
  <si>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</si>
  <si>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</si>
  <si>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</si>
  <si>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</si>
  <si>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</si>
  <si>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</si>
  <si>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</si>
  <si>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</si>
  <si>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</si>
  <si>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</si>
  <si>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</si>
  <si>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</si>
  <si>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</si>
  <si>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</si>
  <si>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</si>
  <si>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</si>
  <si>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</si>
  <si>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</si>
  <si>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</si>
  <si>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</si>
  <si>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</si>
  <si>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</si>
  <si>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</si>
  <si>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</si>
  <si>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</si>
  <si>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</si>
  <si>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</si>
  <si>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</si>
  <si>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</si>
  <si>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</si>
  <si>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</si>
  <si>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</si>
  <si>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</si>
  <si>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</si>
  <si>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</si>
  <si>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</si>
  <si>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</si>
  <si>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</si>
  <si>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</si>
  <si>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</si>
  <si>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</si>
  <si>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</si>
  <si>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</si>
  <si>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</si>
  <si>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</si>
  <si>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</si>
  <si>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</si>
  <si>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</si>
  <si>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</si>
  <si>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</si>
  <si>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</si>
  <si>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</si>
  <si>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</si>
  <si>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</si>
  <si>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</si>
  <si>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</si>
  <si>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</si>
  <si>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</si>
  <si>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</si>
  <si>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</si>
  <si>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</si>
  <si>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</si>
  <si>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</si>
  <si>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</si>
  <si>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</si>
  <si>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</si>
  <si>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</si>
  <si>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</si>
  <si>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</si>
  <si>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</si>
  <si>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</si>
  <si>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</si>
  <si>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</si>
  <si>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</si>
  <si>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</si>
  <si>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</si>
  <si>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</si>
  <si>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</si>
  <si>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</si>
  <si>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</si>
  <si>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</si>
  <si>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</si>
  <si>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</si>
  <si>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</si>
  <si>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</si>
  <si>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</si>
  <si>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</si>
  <si>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</si>
  <si>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</si>
  <si>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</si>
  <si>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</si>
  <si>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</si>
  <si>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</si>
  <si>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</si>
  <si>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</si>
  <si>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</si>
  <si>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</si>
  <si>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</si>
  <si>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</si>
  <si>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</si>
  <si>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</si>
  <si>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</si>
  <si>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</si>
  <si>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</si>
  <si>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</si>
  <si>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</si>
  <si>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</si>
  <si>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</si>
  <si>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</si>
  <si>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</si>
  <si>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</si>
  <si>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</si>
  <si>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</si>
  <si>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</si>
  <si>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</si>
  <si>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</si>
  <si>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</si>
  <si>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</si>
  <si>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</si>
  <si>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</si>
  <si>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</si>
  <si>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</si>
  <si>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</si>
  <si>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</si>
  <si>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</si>
  <si>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</si>
  <si>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</si>
  <si>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</si>
  <si>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</si>
  <si>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</si>
  <si>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</si>
  <si>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</si>
  <si>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</si>
  <si>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</si>
  <si>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</si>
  <si>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</si>
  <si>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</si>
  <si>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</si>
  <si>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</si>
  <si>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</si>
  <si>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</si>
  <si>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</si>
  <si>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</si>
  <si>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</si>
  <si>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</si>
  <si>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</si>
  <si>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</si>
  <si>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</si>
  <si>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</si>
  <si>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</si>
  <si>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</si>
  <si>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</si>
  <si>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</si>
  <si>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</si>
  <si>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</si>
  <si>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</si>
  <si>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</si>
  <si>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</si>
  <si>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</si>
  <si>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</si>
  <si>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</si>
  <si>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</si>
  <si>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</si>
  <si>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</si>
  <si>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</si>
  <si>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</si>
  <si>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</si>
  <si>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</si>
  <si>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</si>
  <si>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</si>
  <si>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</si>
  <si>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</si>
  <si>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</si>
  <si>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</si>
  <si>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</si>
  <si>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</si>
  <si>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</si>
  <si>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</si>
  <si>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</si>
  <si>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</si>
  <si>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</si>
  <si>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</si>
  <si>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</si>
  <si>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</si>
  <si>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</si>
  <si>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</si>
  <si>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</si>
  <si>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</si>
  <si>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</si>
  <si>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</si>
  <si>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</si>
  <si>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</si>
  <si>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</si>
  <si>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</si>
  <si>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</si>
  <si>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</si>
  <si>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</si>
  <si>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</si>
  <si>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</si>
  <si>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</si>
  <si>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</si>
  <si>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</si>
  <si>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</si>
  <si>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</si>
  <si>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</si>
  <si>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</si>
  <si>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</si>
  <si>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</si>
  <si>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</si>
  <si>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</si>
  <si>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</si>
  <si>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</si>
  <si>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</si>
  <si>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</si>
  <si>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</si>
  <si>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</si>
  <si>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</si>
  <si>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</si>
  <si>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</si>
  <si>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</si>
  <si>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</si>
  <si>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</si>
  <si>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</si>
  <si>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</si>
  <si>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</si>
  <si>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</si>
  <si>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</si>
  <si>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</si>
  <si>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</si>
  <si>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</si>
  <si>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</si>
  <si>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</si>
  <si>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</si>
  <si>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</si>
  <si>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</si>
  <si>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</si>
  <si>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</si>
  <si>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</si>
  <si>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</si>
  <si>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</si>
  <si>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</si>
  <si>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</si>
  <si>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</si>
  <si>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</si>
  <si>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</si>
  <si>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</si>
  <si>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</si>
  <si>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</si>
  <si>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</si>
  <si>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</si>
  <si>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</si>
  <si>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</si>
  <si>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</si>
  <si>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</si>
  <si>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</si>
  <si>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</si>
  <si>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</si>
  <si>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</si>
  <si>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</si>
  <si>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</si>
  <si>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</si>
  <si>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</si>
  <si>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</si>
  <si>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</si>
  <si>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</si>
  <si>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</si>
  <si>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</si>
  <si>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</si>
  <si>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</si>
  <si>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</si>
  <si>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</si>
  <si>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</si>
  <si>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</si>
  <si>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</si>
  <si>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</si>
  <si>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</si>
  <si>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</si>
  <si>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</si>
  <si>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</si>
  <si>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</si>
  <si>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</si>
  <si>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</si>
  <si>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</si>
  <si>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</si>
  <si>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</si>
  <si>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</si>
  <si>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</si>
  <si>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</si>
  <si>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</si>
  <si>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</si>
  <si>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</si>
  <si>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</si>
  <si>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</si>
  <si>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</si>
  <si>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</si>
  <si>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</si>
  <si>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</si>
  <si>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</si>
  <si>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</si>
  <si>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</si>
  <si>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</si>
  <si>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</si>
  <si>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</si>
  <si>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</si>
  <si>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</si>
  <si>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</si>
  <si>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</si>
  <si>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</si>
  <si>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</si>
  <si>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</si>
  <si>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</si>
  <si>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</si>
  <si>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</si>
  <si>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</si>
  <si>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</si>
  <si>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</si>
  <si>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</si>
  <si>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</si>
  <si>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</si>
  <si>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</si>
  <si>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</si>
  <si>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</si>
  <si>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</si>
  <si>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</si>
  <si>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</si>
  <si>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</si>
  <si>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</si>
  <si>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</si>
  <si>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</si>
  <si>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</si>
  <si>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</si>
  <si>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</si>
  <si>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</si>
  <si>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</si>
  <si>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</si>
  <si>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</si>
  <si>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</si>
  <si>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</si>
  <si>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</si>
  <si>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</si>
  <si>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</si>
  <si>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</si>
  <si>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</si>
  <si>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</si>
  <si>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</si>
  <si>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</si>
  <si>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</si>
  <si>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</si>
  <si>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</si>
  <si>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</si>
  <si>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</si>
  <si>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</si>
  <si>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</si>
  <si>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</si>
  <si>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</si>
  <si>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</si>
  <si>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</si>
  <si>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</si>
  <si>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</si>
  <si>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</si>
  <si>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</si>
  <si>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</si>
  <si>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</si>
  <si>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</si>
  <si>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</si>
  <si>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</si>
  <si>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</si>
  <si>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</si>
  <si>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</si>
  <si>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</si>
  <si>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</si>
  <si>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</si>
  <si>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</si>
  <si>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</si>
  <si>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</si>
  <si>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</si>
  <si>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</si>
  <si>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</si>
  <si>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</si>
  <si>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</si>
  <si>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</si>
  <si>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</si>
  <si>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</si>
  <si>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</si>
  <si>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</si>
  <si>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</si>
  <si>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</si>
  <si>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</si>
  <si>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</si>
  <si>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</si>
  <si>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</si>
  <si>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</si>
  <si>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</si>
  <si>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</si>
  <si>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</si>
  <si>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</si>
  <si>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</si>
  <si>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</si>
  <si>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</si>
  <si>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</si>
  <si>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</si>
  <si>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</si>
  <si>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</si>
  <si>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</si>
  <si>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</si>
  <si>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</si>
  <si>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</si>
  <si>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</si>
  <si>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</si>
  <si>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</si>
  <si>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</si>
  <si>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</si>
  <si>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</si>
  <si>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</si>
  <si>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</si>
  <si>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</si>
  <si>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</si>
  <si>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</si>
  <si>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</si>
  <si>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</si>
  <si>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</si>
  <si>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</si>
  <si>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</si>
  <si>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</si>
  <si>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</si>
  <si>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</si>
  <si>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</si>
  <si>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</si>
  <si>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</si>
  <si>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</si>
  <si>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</si>
  <si>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</si>
  <si>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</si>
  <si>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</si>
  <si>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</si>
  <si>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</si>
  <si>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</si>
  <si>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</si>
  <si>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</si>
  <si>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</si>
  <si>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</si>
  <si>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</si>
  <si>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</si>
  <si>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</si>
  <si>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</si>
  <si>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</si>
  <si>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</si>
  <si>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</si>
  <si>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</si>
  <si>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</si>
  <si>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</si>
  <si>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</si>
  <si>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</si>
  <si>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</si>
  <si>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</si>
  <si>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</si>
  <si>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</si>
  <si>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</si>
  <si>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</si>
  <si>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</si>
  <si>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</si>
  <si>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</si>
  <si>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</si>
  <si>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</si>
  <si>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</si>
  <si>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</si>
  <si>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</si>
  <si>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</si>
  <si>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</si>
  <si>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</si>
  <si>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</si>
  <si>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</si>
  <si>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</si>
  <si>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</si>
  <si>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</si>
  <si>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</si>
  <si>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</si>
  <si>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</si>
  <si>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</si>
  <si>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</si>
  <si>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</si>
  <si>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</si>
  <si>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</si>
  <si>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</si>
  <si>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</si>
  <si>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</si>
  <si>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</si>
  <si>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</si>
  <si>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</si>
  <si>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</si>
  <si>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</si>
  <si>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</si>
  <si>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</si>
  <si>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</si>
  <si>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</si>
  <si>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</si>
  <si>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</si>
  <si>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</si>
  <si>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</si>
  <si>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</si>
  <si>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</si>
  <si>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</si>
  <si>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</si>
  <si>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</si>
  <si>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</si>
  <si>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</si>
  <si>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</si>
  <si>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</si>
  <si>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</si>
  <si>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</si>
  <si>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</si>
  <si>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</si>
  <si>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</si>
  <si>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</si>
  <si>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</si>
  <si>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</si>
  <si>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</si>
  <si>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</si>
  <si>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</si>
  <si>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</si>
  <si>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</si>
  <si>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</si>
  <si>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</si>
  <si>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</si>
  <si>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</si>
  <si>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</si>
  <si>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</si>
  <si>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</si>
  <si>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</si>
  <si>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</si>
  <si>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</si>
  <si>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</si>
  <si>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</si>
  <si>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</si>
  <si>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</si>
  <si>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</si>
  <si>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</si>
  <si>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</si>
  <si>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</si>
  <si>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</si>
  <si>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</si>
  <si>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</si>
  <si>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</si>
  <si>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</si>
  <si>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</si>
  <si>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</si>
  <si>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</si>
  <si>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</si>
  <si>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</si>
  <si>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</si>
  <si>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</si>
  <si>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</si>
  <si>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</si>
  <si>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</si>
  <si>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</si>
  <si>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</si>
  <si>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</si>
  <si>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</si>
  <si>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</si>
  <si>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</si>
  <si>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</si>
  <si>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</si>
  <si>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</si>
  <si>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</si>
  <si>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</si>
  <si>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</si>
  <si>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</si>
  <si>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</si>
  <si>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</si>
  <si>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</si>
  <si>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</si>
  <si>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</si>
  <si>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</si>
  <si>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</si>
  <si>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</si>
  <si>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</si>
  <si>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</si>
  <si>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</si>
  <si>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</si>
  <si>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</si>
  <si>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</si>
  <si>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</si>
  <si>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</si>
  <si>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</si>
  <si>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</si>
  <si>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</si>
  <si>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</si>
  <si>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</si>
  <si>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</si>
  <si>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</si>
  <si>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</si>
  <si>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</si>
  <si>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</si>
  <si>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</si>
  <si>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</si>
  <si>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</si>
  <si>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</si>
  <si>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</si>
  <si>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</si>
  <si>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</si>
  <si>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</si>
  <si>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</si>
  <si>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</si>
  <si>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</si>
  <si>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</si>
  <si>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</si>
  <si>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</si>
  <si>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</si>
  <si>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</si>
  <si>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</si>
  <si>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</si>
  <si>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</si>
  <si>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</si>
  <si>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</si>
  <si>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</si>
  <si>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</si>
  <si>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</si>
  <si>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</si>
  <si>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</si>
  <si>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</si>
  <si>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</si>
  <si>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</si>
  <si>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</si>
  <si>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</si>
  <si>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</si>
  <si>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</si>
  <si>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</si>
  <si>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</si>
  <si>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</si>
  <si>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</si>
  <si>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</si>
  <si>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</si>
  <si>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</si>
  <si>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</si>
  <si>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</si>
  <si>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</si>
  <si>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</si>
  <si>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</si>
  <si>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</si>
  <si>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</si>
  <si>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</si>
  <si>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</si>
  <si>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</si>
  <si>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</si>
  <si>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</si>
  <si>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</si>
  <si>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</si>
  <si>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</si>
  <si>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</si>
  <si>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</si>
  <si>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</si>
  <si>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</si>
  <si>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</si>
  <si>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</si>
  <si>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</si>
  <si>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</si>
  <si>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</si>
  <si>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</si>
  <si>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</si>
  <si>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</si>
  <si>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</si>
  <si>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</si>
  <si>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</si>
  <si>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</si>
  <si>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</si>
  <si>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</si>
  <si>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</si>
  <si>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</si>
  <si>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</si>
  <si>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</si>
  <si>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</si>
  <si>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</si>
  <si>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</si>
  <si>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</si>
  <si>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</si>
  <si>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</si>
  <si>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</si>
  <si>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</si>
  <si>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</si>
  <si>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</si>
  <si>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</si>
  <si>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</si>
  <si>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</si>
  <si>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</si>
  <si>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</si>
  <si>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</si>
  <si>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</si>
  <si>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</si>
  <si>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</si>
  <si>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</si>
  <si>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</si>
  <si>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</si>
  <si>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</si>
  <si>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</si>
  <si>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</si>
  <si>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</si>
  <si>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</si>
  <si>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</si>
  <si>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</si>
  <si>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</si>
  <si>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</si>
  <si>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</si>
  <si>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</si>
  <si>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</si>
  <si>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</si>
  <si>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</si>
  <si>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</si>
  <si>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</si>
  <si>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</si>
  <si>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</si>
  <si>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</si>
  <si>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</si>
  <si>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</si>
  <si>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</si>
  <si>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</si>
  <si>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</si>
  <si>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</si>
  <si>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</si>
  <si>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</si>
  <si>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</si>
  <si>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</si>
  <si>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</si>
  <si>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</si>
  <si>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</si>
  <si>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</si>
  <si>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</si>
  <si>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</si>
  <si>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</si>
  <si>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</si>
  <si>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</si>
  <si>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</si>
  <si>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</si>
  <si>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</si>
  <si>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</si>
  <si>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</si>
  <si>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</si>
  <si>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</si>
  <si>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</si>
  <si>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</si>
  <si>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</si>
  <si>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</si>
  <si>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</si>
  <si>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</si>
  <si>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</si>
  <si>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</si>
  <si>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</si>
  <si>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</si>
  <si>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</si>
  <si>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</si>
  <si>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</si>
  <si>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</si>
  <si>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</si>
  <si>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</si>
  <si>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</si>
  <si>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</si>
  <si>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</si>
  <si>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</si>
  <si>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</si>
  <si>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</si>
  <si>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</si>
  <si>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</si>
  <si>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</si>
  <si>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</si>
  <si>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</si>
  <si>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</si>
  <si>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</si>
  <si>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</si>
  <si>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</si>
  <si>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</si>
  <si>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</si>
  <si>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</si>
  <si>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</si>
  <si>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</si>
  <si>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</si>
  <si>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</si>
  <si>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</si>
  <si>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</si>
  <si>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</si>
  <si>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</si>
  <si>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</si>
  <si>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</si>
  <si>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</si>
  <si>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</si>
  <si>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</si>
  <si>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</si>
  <si>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</si>
  <si>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</si>
  <si>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</si>
  <si>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</si>
  <si>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</si>
  <si>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</si>
  <si>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</si>
  <si>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</si>
  <si>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</si>
  <si>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</si>
  <si>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</si>
  <si>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</si>
  <si>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</si>
  <si>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</si>
  <si>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</si>
  <si>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</si>
  <si>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</si>
  <si>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</si>
  <si>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</si>
  <si>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</si>
  <si>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</si>
  <si>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</si>
  <si>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</si>
  <si>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</si>
  <si>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</si>
  <si>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</si>
  <si>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</si>
  <si>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</si>
  <si>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</si>
  <si>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</si>
  <si>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</si>
  <si>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</si>
  <si>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</si>
  <si>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</si>
  <si>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</si>
  <si>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</si>
  <si>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</si>
  <si>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</si>
  <si>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</si>
  <si>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</si>
  <si>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</si>
  <si>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</si>
  <si>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</si>
  <si>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</si>
  <si>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</si>
  <si>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</si>
  <si>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</si>
  <si>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</si>
  <si>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</si>
  <si>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</si>
  <si>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</si>
  <si>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</si>
  <si>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</si>
  <si>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</si>
  <si>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</si>
  <si>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</si>
  <si>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</si>
  <si>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</si>
  <si>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</si>
  <si>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</si>
  <si>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</si>
  <si>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</si>
  <si>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</si>
  <si>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</si>
  <si>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</si>
  <si>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</si>
  <si>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</si>
  <si>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</si>
  <si>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</si>
  <si>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</si>
  <si>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</si>
  <si>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</si>
  <si>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</si>
  <si>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</si>
  <si>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</si>
  <si>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</si>
  <si>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</si>
  <si>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</si>
  <si>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</si>
  <si>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</si>
  <si>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</si>
  <si>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</si>
  <si>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</si>
  <si>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</si>
  <si>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</si>
  <si>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</si>
  <si>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</si>
  <si>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</si>
  <si>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</si>
  <si>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</si>
  <si>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</si>
  <si>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</si>
  <si>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</si>
  <si>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</si>
  <si>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</si>
  <si>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</si>
  <si>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</si>
  <si>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</si>
  <si>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</si>
  <si>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</si>
  <si>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</si>
  <si>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</si>
  <si>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</si>
  <si>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</si>
  <si>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</si>
  <si>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</si>
  <si>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</si>
  <si>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</si>
  <si>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</si>
  <si>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</si>
  <si>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</si>
  <si>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</si>
  <si>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</si>
  <si>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</si>
  <si>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</si>
  <si>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</si>
  <si>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</si>
  <si>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</si>
  <si>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</si>
  <si>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</si>
  <si>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</si>
  <si>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</si>
  <si>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</si>
  <si>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</si>
  <si>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</si>
  <si>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</si>
  <si>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</si>
  <si>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</si>
  <si>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</si>
  <si>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</si>
  <si>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</si>
  <si>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</si>
  <si>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</si>
  <si>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</si>
  <si>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</si>
  <si>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</si>
  <si>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</si>
  <si>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</si>
  <si>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</si>
  <si>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</si>
  <si>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</si>
  <si>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</si>
  <si>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</si>
  <si>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</si>
  <si>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</si>
  <si>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</si>
  <si>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</si>
  <si>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</si>
  <si>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</si>
  <si>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</si>
  <si>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</si>
  <si>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</si>
  <si>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</si>
  <si>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</si>
  <si>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</si>
  <si>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</si>
  <si>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</si>
  <si>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</si>
  <si>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</si>
  <si>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</si>
  <si>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</si>
  <si>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</si>
  <si>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</si>
  <si>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</si>
  <si>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</si>
  <si>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</si>
  <si>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</si>
  <si>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</si>
  <si>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</si>
  <si>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</si>
  <si>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</si>
  <si>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</si>
  <si>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</si>
  <si>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</si>
  <si>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</si>
  <si>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</si>
  <si>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</si>
  <si>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</si>
  <si>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</si>
  <si>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</si>
  <si>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</si>
  <si>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</si>
  <si>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</si>
  <si>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</si>
  <si>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</si>
  <si>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</si>
  <si>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</si>
  <si>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</si>
  <si>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</si>
  <si>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</si>
  <si>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</si>
  <si>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</si>
  <si>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</si>
  <si>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</si>
  <si>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</si>
  <si>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</si>
  <si>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</si>
  <si>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</si>
  <si>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</si>
  <si>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</si>
  <si>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</si>
  <si>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</si>
  <si>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</si>
  <si>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</si>
  <si>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</si>
  <si>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</si>
  <si>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</si>
  <si>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</si>
  <si>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</si>
  <si>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</si>
  <si>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</si>
  <si>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</si>
  <si>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</si>
  <si>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</si>
  <si>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</si>
  <si>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</si>
  <si>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</si>
  <si>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</si>
  <si>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</si>
  <si>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</si>
  <si>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</si>
  <si>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</si>
  <si>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</si>
  <si>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</si>
  <si>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</si>
  <si>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</si>
  <si>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</si>
  <si>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</si>
  <si>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</si>
  <si>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</si>
  <si>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</si>
  <si>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</si>
  <si>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</si>
  <si>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</si>
  <si>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</si>
  <si>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</si>
  <si>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</si>
  <si>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</si>
  <si>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</si>
  <si>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</si>
  <si>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</si>
  <si>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</si>
  <si>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</si>
  <si>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</si>
  <si>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</si>
  <si>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</si>
  <si>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</si>
  <si>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</si>
  <si>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</si>
  <si>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</si>
  <si>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</si>
  <si>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</si>
  <si>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</si>
  <si>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</si>
  <si>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</si>
  <si>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</si>
  <si>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</si>
  <si>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</si>
  <si>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</si>
  <si>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</si>
  <si>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</si>
  <si>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</si>
  <si>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</si>
  <si>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</si>
  <si>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</si>
  <si>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</si>
  <si>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</si>
  <si>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</si>
  <si>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</si>
  <si>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</si>
  <si>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</si>
  <si>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</si>
  <si>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</si>
  <si>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</si>
  <si>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</si>
  <si>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</si>
  <si>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</si>
  <si>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</si>
  <si>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</si>
  <si>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</si>
  <si>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</si>
  <si>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</si>
  <si>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</si>
  <si>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</si>
  <si>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</si>
  <si>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</si>
  <si>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</si>
  <si>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</si>
  <si>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</si>
  <si>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</si>
  <si>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</si>
  <si>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</si>
  <si>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</si>
  <si>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</si>
  <si>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</si>
  <si>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</si>
  <si>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</si>
  <si>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</si>
  <si>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</si>
  <si>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</si>
  <si>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</si>
  <si>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</si>
  <si>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</si>
  <si>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</si>
  <si>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</si>
  <si>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</si>
  <si>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</si>
  <si>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</si>
  <si>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</si>
  <si>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</si>
  <si>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</si>
  <si>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</si>
  <si>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</si>
  <si>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</si>
  <si>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</si>
  <si>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</si>
  <si>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</si>
  <si>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</si>
  <si>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</si>
  <si>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</si>
  <si>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</si>
  <si>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</si>
  <si>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</si>
  <si>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</si>
  <si>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</si>
  <si>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</si>
  <si>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</si>
  <si>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</si>
  <si>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</si>
  <si>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</si>
  <si>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</si>
  <si>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</si>
  <si>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</si>
  <si>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</si>
  <si>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</si>
  <si>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</si>
  <si>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</si>
  <si>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</si>
  <si>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</si>
  <si>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</si>
  <si>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</si>
  <si>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</si>
  <si>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</si>
  <si>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</si>
  <si>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</si>
  <si>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</si>
  <si>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</si>
  <si>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</si>
  <si>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</si>
  <si>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</si>
  <si>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</si>
  <si>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</si>
  <si>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</si>
  <si>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</si>
  <si>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</si>
  <si>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</si>
  <si>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</si>
  <si>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</si>
  <si>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</si>
  <si>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</si>
  <si>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</si>
  <si>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</si>
  <si>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</si>
  <si>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</si>
  <si>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</si>
  <si>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</si>
  <si>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</si>
  <si>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</si>
  <si>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</si>
  <si>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</si>
  <si>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</si>
  <si>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</si>
  <si>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</si>
  <si>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</si>
  <si>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</si>
  <si>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</si>
  <si>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</si>
  <si>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</si>
  <si>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</si>
  <si>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</si>
  <si>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</si>
  <si>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</si>
  <si>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</si>
  <si>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</si>
  <si>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</si>
  <si>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</si>
  <si>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</si>
  <si>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</si>
  <si>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</si>
  <si>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</si>
  <si>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</si>
  <si>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</si>
  <si>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</si>
  <si>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</si>
  <si>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</si>
  <si>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</si>
  <si>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</si>
  <si>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</si>
  <si>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</si>
  <si>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</si>
  <si>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</si>
  <si>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</si>
  <si>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</si>
  <si>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</si>
  <si>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</si>
  <si>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</si>
  <si>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</si>
  <si>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</si>
  <si>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</si>
  <si>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</si>
  <si>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</si>
  <si>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</si>
  <si>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</si>
  <si>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</si>
  <si>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</si>
  <si>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</si>
  <si>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</si>
  <si>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</si>
  <si>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</si>
  <si>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</si>
  <si>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</si>
  <si>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</si>
  <si>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</si>
  <si>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</si>
  <si>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</si>
  <si>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</si>
  <si>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</si>
  <si>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</si>
  <si>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</si>
  <si>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</si>
  <si>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</si>
  <si>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</si>
  <si>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</si>
  <si>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</si>
  <si>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</si>
  <si>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</si>
  <si>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</si>
  <si>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</si>
  <si>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</si>
  <si>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</si>
  <si>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</si>
  <si>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</si>
  <si>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</si>
  <si>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</si>
  <si>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</si>
  <si>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</si>
  <si>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</si>
  <si>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</si>
  <si>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</si>
  <si>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</si>
  <si>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</si>
  <si>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</si>
  <si>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</si>
  <si>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</si>
  <si>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</si>
  <si>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</si>
  <si>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</si>
  <si>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</si>
  <si>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</si>
  <si>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</si>
  <si>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</si>
  <si>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</si>
  <si>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</si>
  <si>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</si>
  <si>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</si>
  <si>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</si>
  <si>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</si>
  <si>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</si>
  <si>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</si>
  <si>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</si>
  <si>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</si>
  <si>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</si>
  <si>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</si>
  <si>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</si>
  <si>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</si>
  <si>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</si>
  <si>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</si>
  <si>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</si>
  <si>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</si>
  <si>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</si>
  <si>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</si>
  <si>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</si>
  <si>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</si>
  <si>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</si>
  <si>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</si>
  <si>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</si>
  <si>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</si>
  <si>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</si>
  <si>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</si>
  <si>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</si>
  <si>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</si>
  <si>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</si>
  <si>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</si>
  <si>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</si>
  <si>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</si>
  <si>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</si>
  <si>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</si>
  <si>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</si>
  <si>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</si>
  <si>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</si>
  <si>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</si>
  <si>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</si>
  <si>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</si>
  <si>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</si>
  <si>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</si>
  <si>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</si>
  <si>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</si>
  <si>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</si>
  <si>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</si>
  <si>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</si>
  <si>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</si>
  <si>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</si>
  <si>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</si>
  <si>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</si>
  <si>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</si>
  <si>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</si>
  <si>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</si>
  <si>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</si>
  <si>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</si>
  <si>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</si>
  <si>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</si>
  <si>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</si>
  <si>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</si>
  <si>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</si>
  <si>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</si>
  <si>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</si>
  <si>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</si>
  <si>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</si>
  <si>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</si>
  <si>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</si>
  <si>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</si>
  <si>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</si>
  <si>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</si>
  <si>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</si>
  <si>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</si>
  <si>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</si>
  <si>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</si>
  <si>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</si>
  <si>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</si>
  <si>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</si>
  <si>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</si>
  <si>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</si>
  <si>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</si>
  <si>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</si>
  <si>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</si>
  <si>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</si>
  <si>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</si>
  <si>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</si>
  <si>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</si>
  <si>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</si>
  <si>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</si>
  <si>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</si>
  <si>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</si>
  <si>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</si>
  <si>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</si>
  <si>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</si>
  <si>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</si>
  <si>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</si>
  <si>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</si>
  <si>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</si>
  <si>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</si>
  <si>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</si>
  <si>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</si>
  <si>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</si>
  <si>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</si>
  <si>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</si>
  <si>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</si>
  <si>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</si>
  <si>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</si>
  <si>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</si>
  <si>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</si>
  <si>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</si>
  <si>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</si>
  <si>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</si>
  <si>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</si>
  <si>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</si>
  <si>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</si>
  <si>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</si>
  <si>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</si>
  <si>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</si>
  <si>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</si>
  <si>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</si>
  <si>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</si>
  <si>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</si>
  <si>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</si>
  <si>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</si>
  <si>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</si>
  <si>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</si>
  <si>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</si>
  <si>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</si>
  <si>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</si>
  <si>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</si>
  <si>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</si>
  <si>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</si>
  <si>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</si>
  <si>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</si>
  <si>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</si>
  <si>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</si>
  <si>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</si>
  <si>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</si>
  <si>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</si>
  <si>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</si>
  <si>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</si>
  <si>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</si>
  <si>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</si>
  <si>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</si>
  <si>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</si>
  <si>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</si>
  <si>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</si>
  <si>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</si>
  <si>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</si>
  <si>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</si>
  <si>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</si>
  <si>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</si>
  <si>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</si>
  <si>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</si>
  <si>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</si>
  <si>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</si>
  <si>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</si>
  <si>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</si>
  <si>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</si>
  <si>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</si>
  <si>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</si>
  <si>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</si>
  <si>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</si>
  <si>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</si>
  <si>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</si>
  <si>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</si>
  <si>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</si>
  <si>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</si>
  <si>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</si>
  <si>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</si>
  <si>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</si>
  <si>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</si>
  <si>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</si>
  <si>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</si>
  <si>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</si>
  <si>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</si>
  <si>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</si>
  <si>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</si>
  <si>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</si>
  <si>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</si>
  <si>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</si>
  <si>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</si>
  <si>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</si>
  <si>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</si>
  <si>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</si>
  <si>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</si>
  <si>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</si>
  <si>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</si>
  <si>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</si>
  <si>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</si>
  <si>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</si>
  <si>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</si>
  <si>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</si>
  <si>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</si>
  <si>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</si>
  <si>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</si>
  <si>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</si>
  <si>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</si>
  <si>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</si>
  <si>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</si>
  <si>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</si>
  <si>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</si>
  <si>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</si>
  <si>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</si>
  <si>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</si>
  <si>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</si>
  <si>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</si>
  <si>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</si>
  <si>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</si>
  <si>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</si>
  <si>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</si>
  <si>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</si>
  <si>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</si>
  <si>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</si>
  <si>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</si>
  <si>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</si>
  <si>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</si>
  <si>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</si>
  <si>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</si>
  <si>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</si>
  <si>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</si>
  <si>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</si>
  <si>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</si>
  <si>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</si>
  <si>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</si>
  <si>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</si>
  <si>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</si>
  <si>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</si>
  <si>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</si>
  <si>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</si>
  <si>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</si>
  <si>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</si>
  <si>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</si>
  <si>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</si>
  <si>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</si>
  <si>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</si>
  <si>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</si>
  <si>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</si>
  <si>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</si>
  <si>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</si>
  <si>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</si>
  <si>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</si>
  <si>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</si>
  <si>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</si>
  <si>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</si>
  <si>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</si>
  <si>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</si>
  <si>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</si>
  <si>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</si>
  <si>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</si>
  <si>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</si>
  <si>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</si>
  <si>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</si>
  <si>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</si>
  <si>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</si>
  <si>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</si>
  <si>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</si>
  <si>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</si>
  <si>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</si>
  <si>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</si>
  <si>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</si>
  <si>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</si>
  <si>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</si>
  <si>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</si>
  <si>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</si>
  <si>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</si>
  <si>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</si>
  <si>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</si>
  <si>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</si>
  <si>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</si>
  <si>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</si>
  <si>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</si>
  <si>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</si>
  <si>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</si>
  <si>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</si>
  <si>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</si>
  <si>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</si>
  <si>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</si>
  <si>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</si>
  <si>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</si>
  <si>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</si>
  <si>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</si>
  <si>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</si>
  <si>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</si>
  <si>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</si>
  <si>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</si>
  <si>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</si>
  <si>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</si>
  <si>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</si>
  <si>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</si>
  <si>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</si>
  <si>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</si>
  <si>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</si>
  <si>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</si>
  <si>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</si>
  <si>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</si>
  <si>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</si>
  <si>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</si>
  <si>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</si>
  <si>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</si>
  <si>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</si>
  <si>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</si>
  <si>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</si>
  <si>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</si>
  <si>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</si>
  <si>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</si>
  <si>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</si>
  <si>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</si>
  <si>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</si>
  <si>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</si>
  <si>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</si>
  <si>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</si>
  <si>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</si>
  <si>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</si>
  <si>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</si>
  <si>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</si>
  <si>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</si>
  <si>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</si>
  <si>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</si>
  <si>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</si>
  <si>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</si>
  <si>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</si>
  <si>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</si>
  <si>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</si>
  <si>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</si>
  <si>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</si>
  <si>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</si>
  <si>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</si>
  <si>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</si>
  <si>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</si>
  <si>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</si>
  <si>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</si>
  <si>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</si>
  <si>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</si>
  <si>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</si>
  <si>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</si>
  <si>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</si>
  <si>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</si>
  <si>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</si>
  <si>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</si>
  <si>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</si>
  <si>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</si>
  <si>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</si>
  <si>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</si>
  <si>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</si>
  <si>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</si>
  <si>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</si>
  <si>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</si>
  <si>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</si>
  <si>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</si>
  <si>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</si>
  <si>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</si>
  <si>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</si>
  <si>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</si>
  <si>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</si>
  <si>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</si>
  <si>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</si>
  <si>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</si>
  <si>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</si>
  <si>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</si>
  <si>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</si>
  <si>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</si>
  <si>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</si>
  <si>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</si>
  <si>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</si>
  <si>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</si>
  <si>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</si>
  <si>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</si>
  <si>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</si>
  <si>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</si>
  <si>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</si>
  <si>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</si>
  <si>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</si>
  <si>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</si>
  <si>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</si>
  <si>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</si>
  <si>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</si>
  <si>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</si>
  <si>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</si>
  <si>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</si>
  <si>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</si>
  <si>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</si>
  <si>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</si>
  <si>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</si>
  <si>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</si>
  <si>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</si>
  <si>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</si>
  <si>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</si>
  <si>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</si>
  <si>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</si>
  <si>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</si>
  <si>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</si>
  <si>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</si>
  <si>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</si>
  <si>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</si>
  <si>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</si>
  <si>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</si>
  <si>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</si>
  <si>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</si>
  <si>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</si>
  <si>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</si>
  <si>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</si>
  <si>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</si>
  <si>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</si>
  <si>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</si>
  <si>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</si>
  <si>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</si>
  <si>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</si>
  <si>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</si>
  <si>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</si>
  <si>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</si>
  <si>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</si>
  <si>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</si>
  <si>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</si>
  <si>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</si>
  <si>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</si>
  <si>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</si>
  <si>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</si>
  <si>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</si>
  <si>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</si>
  <si>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</si>
  <si>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</si>
  <si>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</si>
  <si>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</si>
  <si>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</si>
  <si>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</si>
  <si>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</si>
  <si>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</si>
  <si>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</si>
  <si>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</si>
  <si>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</si>
  <si>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</si>
  <si>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</si>
  <si>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</si>
  <si>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</si>
  <si>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</si>
  <si>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</si>
  <si>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</si>
  <si>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</si>
  <si>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</si>
  <si>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</si>
  <si>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</si>
  <si>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</si>
  <si>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</si>
  <si>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</si>
  <si>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</si>
  <si>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</si>
  <si>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</si>
  <si>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</si>
  <si>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</si>
  <si>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</si>
  <si>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</si>
  <si>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</si>
  <si>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</si>
  <si>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</si>
  <si>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</si>
  <si>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</si>
  <si>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</si>
  <si>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</si>
  <si>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</si>
  <si>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</si>
  <si>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</si>
  <si>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</si>
  <si>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</si>
  <si>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</si>
  <si>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</si>
  <si>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</si>
  <si>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</si>
  <si>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</si>
  <si>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</si>
  <si>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</si>
  <si>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</si>
  <si>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</si>
  <si>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</si>
  <si>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</si>
  <si>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</si>
  <si>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</si>
  <si>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</si>
  <si>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</si>
  <si>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</si>
  <si>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</si>
  <si>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</si>
  <si>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</si>
  <si>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</si>
  <si>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</si>
  <si>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</si>
  <si>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</si>
  <si>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</si>
  <si>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</si>
  <si>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</si>
  <si>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</si>
  <si>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</si>
  <si>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</si>
  <si>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</si>
  <si>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</si>
  <si>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</si>
  <si>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</si>
  <si>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</si>
  <si>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</si>
  <si>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</si>
  <si>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</si>
  <si>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</si>
  <si>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</si>
  <si>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</si>
  <si>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</si>
  <si>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</si>
  <si>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</si>
  <si>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</si>
  <si>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</si>
  <si>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</si>
  <si>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</si>
  <si>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</si>
  <si>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</si>
  <si>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</si>
  <si>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</si>
  <si>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</si>
  <si>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</si>
  <si>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</si>
  <si>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</si>
  <si>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</si>
  <si>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</si>
  <si>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</si>
  <si>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</si>
  <si>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</si>
  <si>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</si>
  <si>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</si>
  <si>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</si>
  <si>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</si>
  <si>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</si>
  <si>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</si>
  <si>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</si>
  <si>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</si>
  <si>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</si>
  <si>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</si>
  <si>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</si>
  <si>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</si>
  <si>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</si>
  <si>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</si>
  <si>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</si>
  <si>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</si>
  <si>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</si>
  <si>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</si>
  <si>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</si>
  <si>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</si>
  <si>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</si>
  <si>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</si>
  <si>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</si>
  <si>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</si>
  <si>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</si>
  <si>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</si>
  <si>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</si>
  <si>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</si>
  <si>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</si>
  <si>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</si>
  <si>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</si>
  <si>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</si>
  <si>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</si>
  <si>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</si>
  <si>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</si>
  <si>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</si>
  <si>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</si>
  <si>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</si>
  <si>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</si>
  <si>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</si>
  <si>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</si>
  <si>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</si>
  <si>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</si>
  <si>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</si>
  <si>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</si>
  <si>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</si>
  <si>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</si>
  <si>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</si>
  <si>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</si>
  <si>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</si>
  <si>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</si>
  <si>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</si>
  <si>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</si>
  <si>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</si>
  <si>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</si>
  <si>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</si>
  <si>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</si>
  <si>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</si>
  <si>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</si>
  <si>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</si>
  <si>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</si>
  <si>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</si>
  <si>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</si>
  <si>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</si>
  <si>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</si>
  <si>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</si>
  <si>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</si>
  <si>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</si>
  <si>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</si>
  <si>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</si>
  <si>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</si>
  <si>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</si>
  <si>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</si>
  <si>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</si>
  <si>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</si>
  <si>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</si>
  <si>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</si>
  <si>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</si>
  <si>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</si>
  <si>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</si>
  <si>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</si>
  <si>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</si>
  <si>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</si>
  <si>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</si>
  <si>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</si>
  <si>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</si>
  <si>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</si>
  <si>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</si>
  <si>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</si>
  <si>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</si>
  <si>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</si>
  <si>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</si>
  <si>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</si>
  <si>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</si>
  <si>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</si>
  <si>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</si>
  <si>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</si>
  <si>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</si>
  <si>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</si>
  <si>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</si>
  <si>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</si>
  <si>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</si>
  <si>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</si>
  <si>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</si>
  <si>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</si>
  <si>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</si>
  <si>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</si>
  <si>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</si>
  <si>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</si>
  <si>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</si>
  <si>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</si>
  <si>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</si>
  <si>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</si>
  <si>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</si>
  <si>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</si>
  <si>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</si>
  <si>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</si>
  <si>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</si>
  <si>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</si>
  <si>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</si>
  <si>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</si>
  <si>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</si>
  <si>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</si>
  <si>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</si>
  <si>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</si>
  <si>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</si>
  <si>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</si>
  <si>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</si>
  <si>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</si>
  <si>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</si>
  <si>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</si>
  <si>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</si>
  <si>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</si>
  <si>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</si>
  <si>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</si>
  <si>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</si>
  <si>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</si>
  <si>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</si>
  <si>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</si>
  <si>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</si>
  <si>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</si>
  <si>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</si>
  <si>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</si>
  <si>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</si>
  <si>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</si>
  <si>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</si>
  <si>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</si>
  <si>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</si>
  <si>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</si>
  <si>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</si>
  <si>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</si>
  <si>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</si>
  <si>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</si>
  <si>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</si>
  <si>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</si>
  <si>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</si>
  <si>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</si>
  <si>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</si>
  <si>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</si>
  <si>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</si>
  <si>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</si>
  <si>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</si>
  <si>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</si>
  <si>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</si>
  <si>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</si>
  <si>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</si>
  <si>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</si>
  <si>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</si>
  <si>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</si>
  <si>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</si>
  <si>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</si>
  <si>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</si>
  <si>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</si>
  <si>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</si>
  <si>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</si>
  <si>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</si>
  <si>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</si>
  <si>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</si>
  <si>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</si>
  <si>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</si>
  <si>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</si>
  <si>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</si>
  <si>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</si>
  <si>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</si>
  <si>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</si>
  <si>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</si>
  <si>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</si>
  <si>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</si>
  <si>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</si>
  <si>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</si>
  <si>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</si>
  <si>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</si>
  <si>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</si>
  <si>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</si>
  <si>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</si>
  <si>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</si>
  <si>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</si>
  <si>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</si>
  <si>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</si>
  <si>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</si>
  <si>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</si>
  <si>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</si>
  <si>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</si>
  <si>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</si>
  <si>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</si>
  <si>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</si>
  <si>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</si>
  <si>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</si>
  <si>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</si>
  <si>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</si>
  <si>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</si>
  <si>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</si>
  <si>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</si>
  <si>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</si>
  <si>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</si>
  <si>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</si>
  <si>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</si>
  <si>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</si>
  <si>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</si>
  <si>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</si>
  <si>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</si>
  <si>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</si>
  <si>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</si>
  <si>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</si>
  <si>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</si>
  <si>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</si>
  <si>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</si>
  <si>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</si>
  <si>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</si>
  <si>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</si>
  <si>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</si>
  <si>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</si>
  <si>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</si>
  <si>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</si>
  <si>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</si>
  <si>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</si>
  <si>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</si>
  <si>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</si>
  <si>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</si>
  <si>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</si>
  <si>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</si>
  <si>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</si>
  <si>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</si>
  <si>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</si>
  <si>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</si>
  <si>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</si>
  <si>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</si>
  <si>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</si>
  <si>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</si>
  <si>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</si>
  <si>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</si>
  <si>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</si>
  <si>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</si>
  <si>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</si>
  <si>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</si>
  <si>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</si>
  <si>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</si>
  <si>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</si>
  <si>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</si>
  <si>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</si>
  <si>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</si>
  <si>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</si>
  <si>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</si>
  <si>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</si>
  <si>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</si>
  <si>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</si>
  <si>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</si>
  <si>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</si>
  <si>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</si>
  <si>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</si>
  <si>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</si>
  <si>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</si>
  <si>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</si>
  <si>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</si>
  <si>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</si>
  <si>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</si>
  <si>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</si>
  <si>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</si>
  <si>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</si>
  <si>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</si>
  <si>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</si>
  <si>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</si>
  <si>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</si>
  <si>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</si>
  <si>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</si>
  <si>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</si>
  <si>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</si>
  <si>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</si>
  <si>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</si>
  <si>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</si>
  <si>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</si>
  <si>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</si>
  <si>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</si>
  <si>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</si>
  <si>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</si>
  <si>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</si>
  <si>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</si>
  <si>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</si>
  <si>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</si>
  <si>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</si>
  <si>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</si>
  <si>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</si>
  <si>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</si>
  <si>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</si>
  <si>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</si>
  <si>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</si>
  <si>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</si>
  <si>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</si>
  <si>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</si>
  <si>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</si>
  <si>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</si>
  <si>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</si>
  <si>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</si>
  <si>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</si>
  <si>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</si>
  <si>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</si>
  <si>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</si>
  <si>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</si>
  <si>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</si>
  <si>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</si>
  <si>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</si>
  <si>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</si>
  <si>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</si>
  <si>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</si>
  <si>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</si>
  <si>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</si>
  <si>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</si>
  <si>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</si>
  <si>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</si>
  <si>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</si>
  <si>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</si>
  <si>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</si>
  <si>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</si>
  <si>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</si>
  <si>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</si>
  <si>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</si>
  <si>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</si>
  <si>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</si>
  <si>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</si>
  <si>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</si>
  <si>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</si>
  <si>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</si>
  <si>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</si>
  <si>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</si>
  <si>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</si>
  <si>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</si>
  <si>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</si>
  <si>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</si>
  <si>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</si>
  <si>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</si>
  <si>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</si>
  <si>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</si>
  <si>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</si>
  <si>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</si>
  <si>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</si>
  <si>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</si>
  <si>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</si>
  <si>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</si>
  <si>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</si>
  <si>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</si>
  <si>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</si>
  <si>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</si>
  <si>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</si>
  <si>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</si>
  <si>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</si>
  <si>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</si>
  <si>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</si>
  <si>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</si>
  <si>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</si>
  <si>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</si>
  <si>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</si>
  <si>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</si>
  <si>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</si>
  <si>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</si>
  <si>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</si>
  <si>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</si>
  <si>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</si>
  <si>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</si>
  <si>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</si>
  <si>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</si>
  <si>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</si>
  <si>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</si>
  <si>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</si>
  <si>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</si>
  <si>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</si>
  <si>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</si>
  <si>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</si>
  <si>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</si>
  <si>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</si>
  <si>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</si>
  <si>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</si>
  <si>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</si>
  <si>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</si>
  <si>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</si>
  <si>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</si>
  <si>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</si>
  <si>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</si>
  <si>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</si>
  <si>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</si>
  <si>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</si>
  <si>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</si>
  <si>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</si>
  <si>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</si>
  <si>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</si>
  <si>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</si>
  <si>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</si>
  <si>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</si>
  <si>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</si>
  <si>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</si>
  <si>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</si>
  <si>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</si>
  <si>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</si>
  <si>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</si>
  <si>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</si>
  <si>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</si>
  <si>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</si>
  <si>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</si>
  <si>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</si>
  <si>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</si>
  <si>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</si>
  <si>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</si>
  <si>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</si>
  <si>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</si>
  <si>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</si>
  <si>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</si>
  <si>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</si>
  <si>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</si>
  <si>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</si>
  <si>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</si>
  <si>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</si>
  <si>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</si>
  <si>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</si>
  <si>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</si>
  <si>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</si>
  <si>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</si>
  <si>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</si>
  <si>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</si>
  <si>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</si>
  <si>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</si>
  <si>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</si>
  <si>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</si>
  <si>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</si>
  <si>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</si>
  <si>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</si>
  <si>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</si>
  <si>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</si>
  <si>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</si>
  <si>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</si>
  <si>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</si>
  <si>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</si>
  <si>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</si>
  <si>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</si>
  <si>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</si>
  <si>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</si>
  <si>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</si>
  <si>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</si>
  <si>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</si>
  <si>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</si>
  <si>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</si>
  <si>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</si>
  <si>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</si>
  <si>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</si>
  <si>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</si>
  <si>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</si>
  <si>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</si>
  <si>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</si>
  <si>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</si>
  <si>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</si>
  <si>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</si>
  <si>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</si>
  <si>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</si>
  <si>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</si>
  <si>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</si>
  <si>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</si>
  <si>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</si>
  <si>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</si>
  <si>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</si>
  <si>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</si>
  <si>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</si>
  <si>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</si>
  <si>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</si>
  <si>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</si>
  <si>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</si>
  <si>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</si>
  <si>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</si>
  <si>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</si>
  <si>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</si>
  <si>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</si>
  <si>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</si>
  <si>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</si>
  <si>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</si>
  <si>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</si>
  <si>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</si>
  <si>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</si>
  <si>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</si>
  <si>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</si>
  <si>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</si>
  <si>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</si>
  <si>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</si>
  <si>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</si>
  <si>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</si>
  <si>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</si>
  <si>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</si>
  <si>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</si>
  <si>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</si>
  <si>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</si>
  <si>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</si>
  <si>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</si>
  <si>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</si>
  <si>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</si>
  <si>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</si>
  <si>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</si>
  <si>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</si>
  <si>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</si>
  <si>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</si>
  <si>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</si>
  <si>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</si>
  <si>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</si>
  <si>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</si>
  <si>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</si>
  <si>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</si>
  <si>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</si>
  <si>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</si>
  <si>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</si>
  <si>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</si>
  <si>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</si>
  <si>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</si>
  <si>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</si>
  <si>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</si>
  <si>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</si>
  <si>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</si>
  <si>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</si>
  <si>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</si>
  <si>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</si>
  <si>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</si>
  <si>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</si>
  <si>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</si>
  <si>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</si>
  <si>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</si>
  <si>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</si>
  <si>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</si>
  <si>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</si>
  <si>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</si>
  <si>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</si>
  <si>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</si>
  <si>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</si>
  <si>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</si>
  <si>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</si>
  <si>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</si>
  <si>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</si>
  <si>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</si>
  <si>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</si>
  <si>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</si>
  <si>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</si>
  <si>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</si>
  <si>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</si>
  <si>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</si>
  <si>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</si>
  <si>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</si>
  <si>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</si>
  <si>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</si>
  <si>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</si>
  <si>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</si>
  <si>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</si>
  <si>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</si>
  <si>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</si>
  <si>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</si>
  <si>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</si>
  <si>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</si>
  <si>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</si>
  <si>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</si>
  <si>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</si>
  <si>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</si>
  <si>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</si>
  <si>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</si>
  <si>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</si>
  <si>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</si>
  <si>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</si>
  <si>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</si>
  <si>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</si>
  <si>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</si>
  <si>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</si>
  <si>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</si>
  <si>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</si>
  <si>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</si>
  <si>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</si>
  <si>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</si>
  <si>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</si>
  <si>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</si>
  <si>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</si>
  <si>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</si>
  <si>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</si>
  <si>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</si>
  <si>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</si>
  <si>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</si>
  <si>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</si>
  <si>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</si>
  <si>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</si>
  <si>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</si>
  <si>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</si>
  <si>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</si>
  <si>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</si>
  <si>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</si>
  <si>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</si>
  <si>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</si>
  <si>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</si>
  <si>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</si>
  <si>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</si>
  <si>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</si>
  <si>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</si>
  <si>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</si>
  <si>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</si>
  <si>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</si>
  <si>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</si>
  <si>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</si>
  <si>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</si>
  <si>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</si>
  <si>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</si>
  <si>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</si>
  <si>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</si>
  <si>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</si>
  <si>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</si>
  <si>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</si>
  <si>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</si>
  <si>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</si>
  <si>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</si>
  <si>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</si>
  <si>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</si>
  <si>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</si>
  <si>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</si>
  <si>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</si>
  <si>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</si>
  <si>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</si>
  <si>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</si>
  <si>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</si>
  <si>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</si>
  <si>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</si>
  <si>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</si>
  <si>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</si>
  <si>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</si>
  <si>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</si>
  <si>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</si>
  <si>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</si>
  <si>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</si>
  <si>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</si>
  <si>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</si>
  <si>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</si>
  <si>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</si>
  <si>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</si>
  <si>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</si>
  <si>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</si>
  <si>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</si>
  <si>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</si>
  <si>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</si>
  <si>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</si>
  <si>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</si>
  <si>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</si>
  <si>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</si>
  <si>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</si>
  <si>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</si>
  <si>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</si>
  <si>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</si>
  <si>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</si>
  <si>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</si>
  <si>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</si>
  <si>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</si>
  <si>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</si>
  <si>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</si>
  <si>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</si>
  <si>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</si>
  <si>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</si>
  <si>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</si>
  <si>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</si>
  <si>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</si>
  <si>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</si>
  <si>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</si>
  <si>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</si>
  <si>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</si>
  <si>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</si>
  <si>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</si>
  <si>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</si>
  <si>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</si>
  <si>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</si>
  <si>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</si>
  <si>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</si>
  <si>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</si>
  <si>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</si>
  <si>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</si>
  <si>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</si>
  <si>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</si>
  <si>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</si>
  <si>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</si>
  <si>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</si>
  <si>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</si>
  <si>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</si>
  <si>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</si>
  <si>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</si>
  <si>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</si>
  <si>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</si>
  <si>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</si>
  <si>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</si>
  <si>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</si>
  <si>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</si>
  <si>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</si>
  <si>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</si>
  <si>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</si>
  <si>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</si>
  <si>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</si>
  <si>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</si>
  <si>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</si>
  <si>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</si>
  <si>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</si>
  <si>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</si>
  <si>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</si>
  <si>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</si>
  <si>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</si>
  <si>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</si>
  <si>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</si>
  <si>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</si>
  <si>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</si>
  <si>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</si>
  <si>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</si>
  <si>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</si>
  <si>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</si>
  <si>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</si>
  <si>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</si>
  <si>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</si>
  <si>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</si>
  <si>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</si>
  <si>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</si>
  <si>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</si>
  <si>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</si>
  <si>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</si>
  <si>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</si>
  <si>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</si>
  <si>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</si>
  <si>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</si>
  <si>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</si>
  <si>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</si>
  <si>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</si>
  <si>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</si>
  <si>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</si>
  <si>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</si>
  <si>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</si>
  <si>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</si>
  <si>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</si>
  <si>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</si>
  <si>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</si>
  <si>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</si>
  <si>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</si>
  <si>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</si>
  <si>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</si>
  <si>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</si>
  <si>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</si>
  <si>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</si>
  <si>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</si>
  <si>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</si>
  <si>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</si>
  <si>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</si>
  <si>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</si>
  <si>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</si>
  <si>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</si>
  <si>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</si>
  <si>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</si>
  <si>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</si>
  <si>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</si>
  <si>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</si>
  <si>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</si>
  <si>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</si>
  <si>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</si>
  <si>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</si>
  <si>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</si>
  <si>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</si>
  <si>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</si>
  <si>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</si>
  <si>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</si>
  <si>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</si>
  <si>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</si>
  <si>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</si>
  <si>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</si>
  <si>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</si>
  <si>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</si>
  <si>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</si>
  <si>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</si>
  <si>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</si>
  <si>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</si>
  <si>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</si>
  <si>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</si>
  <si>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</si>
  <si>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</si>
  <si>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</si>
  <si>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</si>
  <si>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</si>
  <si>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</si>
  <si>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</si>
  <si>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</si>
  <si>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</si>
  <si>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</si>
  <si>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</si>
  <si>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</si>
  <si>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</si>
  <si>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</si>
  <si>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</si>
  <si>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</si>
  <si>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</si>
  <si>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</si>
  <si>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</si>
  <si>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</si>
  <si>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</si>
  <si>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</si>
  <si>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</si>
  <si>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</si>
  <si>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</si>
  <si>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</si>
  <si>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</si>
  <si>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</si>
  <si>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</si>
  <si>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</si>
  <si>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</si>
  <si>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</si>
  <si>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</si>
  <si>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</si>
  <si>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</si>
  <si>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</si>
  <si>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</si>
  <si>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</si>
  <si>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</si>
  <si>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</si>
  <si>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</si>
  <si>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</si>
  <si>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</si>
  <si>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</si>
  <si>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</si>
  <si>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</si>
  <si>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</si>
  <si>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</si>
  <si>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</si>
  <si>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</si>
  <si>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</si>
  <si>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</si>
  <si>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</si>
  <si>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</si>
  <si>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</si>
  <si>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</si>
  <si>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</si>
  <si>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</si>
  <si>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</si>
  <si>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</si>
  <si>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</si>
  <si>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</si>
  <si>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</si>
  <si>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</si>
  <si>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</si>
  <si>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</si>
  <si>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</si>
  <si>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</si>
  <si>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</si>
  <si>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</si>
  <si>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</si>
  <si>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</si>
  <si>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</si>
  <si>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</si>
  <si>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</si>
  <si>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</si>
  <si>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</si>
  <si>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</si>
  <si>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</si>
  <si>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</si>
  <si>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</si>
  <si>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</si>
  <si>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</si>
  <si>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</si>
  <si>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</si>
  <si>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</si>
  <si>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</si>
  <si>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</si>
  <si>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</si>
  <si>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</si>
  <si>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</si>
  <si>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</si>
  <si>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</si>
  <si>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</si>
  <si>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</si>
  <si>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</si>
  <si>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</si>
  <si>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</si>
  <si>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</si>
  <si>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</si>
  <si>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</si>
  <si>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</si>
  <si>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</si>
  <si>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</si>
  <si>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</si>
  <si>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</si>
  <si>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</si>
  <si>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</si>
  <si>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</si>
  <si>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</si>
  <si>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</si>
  <si>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</si>
  <si>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</si>
  <si>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</si>
  <si>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</si>
  <si>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</si>
  <si>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</si>
  <si>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</si>
  <si>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</si>
  <si>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</si>
  <si>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</si>
  <si>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</si>
  <si>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</si>
  <si>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</si>
  <si>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</si>
  <si>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</si>
  <si>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</si>
  <si>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</si>
  <si>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</si>
  <si>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</si>
  <si>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</si>
  <si>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</si>
  <si>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</si>
  <si>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</si>
  <si>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</si>
  <si>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</si>
  <si>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</si>
  <si>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</si>
  <si>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</si>
  <si>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</si>
  <si>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</si>
  <si>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</si>
  <si>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</si>
  <si>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</si>
  <si>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</si>
  <si>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</si>
  <si>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</si>
  <si>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</si>
  <si>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</si>
  <si>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</si>
  <si>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</si>
  <si>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</si>
  <si>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</si>
  <si>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</si>
  <si>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</si>
  <si>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</si>
  <si>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</si>
  <si>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</si>
  <si>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</si>
  <si>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</si>
  <si>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</si>
  <si>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</si>
  <si>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</si>
  <si>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</si>
  <si>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</si>
  <si>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</si>
  <si>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</si>
  <si>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</si>
  <si>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</si>
  <si>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</si>
  <si>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</si>
  <si>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</si>
  <si>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</si>
  <si>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</si>
  <si>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</si>
  <si>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</si>
  <si>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</si>
  <si>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</si>
  <si>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</si>
  <si>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</si>
  <si>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</si>
  <si>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</si>
  <si>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</si>
  <si>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</si>
  <si>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</si>
  <si>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</si>
  <si>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</si>
  <si>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</si>
  <si>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</si>
  <si>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</si>
  <si>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</si>
  <si>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</si>
  <si>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</si>
  <si>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</si>
  <si>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</si>
  <si>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</si>
  <si>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</si>
  <si>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</si>
  <si>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</si>
  <si>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</si>
  <si>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</si>
  <si>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</si>
  <si>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</si>
  <si>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</si>
  <si>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</si>
  <si>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</si>
  <si>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</si>
  <si>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</si>
  <si>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</si>
  <si>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</si>
  <si>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</si>
  <si>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</si>
  <si>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</si>
  <si>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</si>
  <si>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</si>
  <si>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</si>
  <si>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</si>
  <si>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</si>
  <si>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</si>
  <si>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</si>
  <si>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</si>
  <si>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</si>
  <si>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</si>
  <si>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</si>
  <si>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</si>
  <si>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</si>
  <si>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</si>
  <si>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</si>
  <si>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</si>
  <si>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</si>
  <si>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</si>
  <si>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</si>
  <si>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</si>
  <si>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</si>
  <si>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</si>
  <si>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</si>
  <si>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</si>
  <si>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</si>
  <si>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</si>
  <si>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</si>
  <si>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</si>
  <si>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</si>
  <si>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</si>
  <si>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</si>
  <si>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</si>
  <si>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</si>
  <si>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</si>
  <si>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</si>
  <si>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</si>
  <si>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</si>
  <si>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</si>
  <si>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</si>
  <si>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</si>
  <si>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</si>
  <si>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</si>
  <si>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</si>
  <si>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</si>
  <si>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</si>
  <si>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</si>
  <si>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</si>
  <si>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</si>
  <si>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</si>
  <si>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</si>
  <si>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</si>
  <si>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</si>
  <si>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</si>
  <si>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</si>
  <si>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</si>
  <si>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</si>
  <si>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</si>
  <si>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</si>
  <si>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</si>
  <si>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</si>
  <si>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</si>
  <si>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</si>
  <si>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</si>
  <si>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</si>
  <si>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</si>
  <si>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</si>
  <si>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</si>
  <si>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</si>
  <si>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</si>
  <si>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</si>
  <si>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</si>
  <si>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</si>
  <si>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</si>
  <si>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</si>
  <si>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</si>
  <si>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</si>
  <si>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</si>
  <si>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</si>
  <si>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</si>
  <si>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</si>
  <si>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</si>
  <si>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</si>
  <si>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</si>
  <si>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</si>
  <si>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</si>
  <si>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</si>
  <si>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</si>
  <si>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</si>
  <si>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</si>
  <si>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</si>
  <si>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</si>
  <si>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</si>
  <si>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</si>
  <si>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</si>
  <si>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</si>
  <si>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</si>
  <si>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</si>
  <si>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</si>
  <si>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</si>
  <si>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</si>
  <si>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</si>
  <si>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</si>
  <si>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</si>
  <si>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</si>
  <si>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</si>
  <si>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</si>
  <si>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</si>
  <si>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</si>
  <si>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</si>
  <si>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</si>
  <si>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</si>
  <si>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</si>
  <si>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</si>
  <si>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</si>
  <si>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</si>
  <si>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</si>
  <si>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</si>
  <si>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</si>
  <si>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</si>
  <si>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</si>
  <si>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</si>
  <si>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</si>
  <si>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</si>
  <si>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</si>
  <si>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</si>
  <si>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</si>
  <si>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</si>
  <si>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</si>
  <si>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</si>
  <si>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</si>
  <si>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</si>
  <si>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</si>
  <si>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</si>
  <si>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</si>
  <si>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</si>
  <si>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</si>
  <si>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</si>
  <si>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</si>
  <si>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</si>
  <si>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</si>
  <si>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</si>
  <si>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</si>
  <si>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</si>
  <si>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</si>
  <si>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</si>
  <si>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</si>
  <si>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</si>
  <si>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</si>
  <si>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</si>
  <si>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</si>
  <si>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</si>
  <si>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</si>
  <si>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</si>
  <si>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</si>
  <si>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</si>
  <si>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</si>
  <si>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</si>
  <si>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</si>
  <si>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</si>
  <si>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</si>
  <si>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</si>
  <si>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</si>
  <si>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</si>
  <si>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</si>
  <si>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</si>
  <si>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</si>
  <si>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</si>
  <si>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</si>
  <si>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</si>
  <si>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</si>
  <si>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</si>
  <si>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</si>
  <si>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</si>
  <si>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</si>
  <si>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</si>
  <si>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</si>
  <si>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</si>
  <si>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</si>
  <si>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</si>
  <si>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</si>
  <si>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</si>
  <si>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</si>
  <si>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</si>
  <si>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</si>
  <si>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</si>
  <si>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</si>
  <si>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</si>
  <si>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</si>
  <si>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</si>
  <si>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</si>
  <si>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</si>
  <si>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</si>
  <si>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</si>
  <si>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</si>
  <si>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</si>
  <si>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</si>
  <si>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</si>
  <si>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</si>
  <si>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</si>
  <si>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</si>
  <si>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</si>
  <si>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</si>
  <si>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</si>
  <si>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</si>
  <si>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</si>
  <si>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</si>
  <si>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</si>
  <si>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</si>
  <si>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</si>
  <si>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</si>
  <si>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</si>
  <si>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</si>
  <si>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</si>
  <si>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</si>
  <si>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</si>
  <si>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</si>
  <si>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</si>
  <si>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</si>
  <si>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</si>
  <si>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</si>
  <si>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</si>
  <si>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</si>
  <si>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</si>
  <si>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</si>
  <si>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</si>
  <si>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</si>
  <si>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</si>
  <si>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</si>
  <si>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</si>
  <si>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</si>
  <si>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</si>
  <si>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</si>
  <si>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</si>
  <si>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</si>
  <si>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</si>
  <si>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</si>
  <si>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</si>
  <si>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</si>
  <si>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</si>
  <si>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</si>
  <si>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</si>
  <si>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</si>
  <si>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</si>
  <si>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</si>
  <si>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</si>
  <si>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</si>
  <si>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</si>
  <si>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</si>
  <si>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</si>
  <si>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</si>
  <si>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</si>
  <si>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</si>
  <si>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</si>
  <si>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</si>
  <si>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</si>
  <si>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</si>
  <si>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</si>
  <si>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</si>
  <si>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</si>
  <si>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</si>
  <si>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</si>
  <si>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</si>
  <si>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</si>
  <si>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</si>
  <si>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</si>
  <si>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</si>
  <si>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</si>
  <si>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</si>
  <si>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</si>
  <si>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</si>
  <si>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</si>
  <si>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</si>
  <si>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</si>
  <si>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</si>
  <si>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</si>
  <si>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</si>
  <si>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</si>
  <si>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</si>
  <si>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</si>
  <si>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</si>
  <si>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</si>
  <si>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</si>
  <si>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</si>
  <si>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</si>
  <si>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</si>
  <si>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</si>
  <si>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</si>
  <si>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</si>
  <si>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</si>
  <si>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</si>
  <si>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</si>
  <si>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</si>
  <si>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</si>
  <si>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</si>
  <si>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</si>
  <si>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</si>
  <si>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</si>
  <si>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</si>
  <si>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</si>
  <si>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</si>
  <si>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</si>
  <si>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</si>
  <si>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</si>
  <si>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</si>
  <si>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</si>
  <si>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</si>
  <si>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</si>
  <si>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</si>
  <si>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</si>
  <si>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</si>
  <si>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</si>
  <si>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</si>
  <si>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</si>
  <si>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</si>
  <si>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</si>
  <si>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</si>
  <si>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</si>
  <si>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</si>
  <si>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</si>
  <si>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</si>
  <si>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</si>
  <si>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</si>
  <si>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</si>
  <si>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</si>
  <si>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</si>
  <si>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</si>
  <si>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</si>
  <si>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</si>
  <si>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</si>
  <si>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</si>
  <si>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</si>
  <si>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</si>
  <si>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</si>
  <si>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</si>
  <si>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</si>
  <si>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</si>
  <si>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</si>
  <si>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</si>
  <si>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</si>
  <si>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</si>
  <si>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</si>
  <si>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</si>
  <si>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</si>
  <si>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</si>
  <si>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</si>
  <si>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</si>
  <si>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</si>
  <si>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</si>
  <si>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</si>
  <si>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</si>
  <si>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</si>
  <si>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</si>
  <si>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</si>
  <si>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</si>
  <si>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</si>
  <si>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</si>
  <si>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</si>
  <si>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</si>
  <si>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</si>
  <si>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</si>
  <si>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</si>
  <si>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</si>
  <si>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</si>
  <si>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</si>
  <si>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</si>
  <si>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</si>
  <si>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</si>
  <si>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</si>
  <si>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</si>
  <si>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</si>
  <si>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</si>
  <si>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</si>
  <si>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</si>
  <si>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</si>
  <si>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</si>
  <si>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</si>
  <si>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</si>
  <si>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</si>
  <si>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</si>
  <si>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</si>
  <si>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</si>
  <si>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</si>
  <si>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</si>
  <si>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</si>
  <si>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</si>
  <si>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</si>
  <si>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</si>
  <si>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</si>
  <si>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</si>
  <si>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</si>
  <si>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</si>
  <si>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</si>
  <si>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</si>
  <si>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</si>
  <si>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</si>
  <si>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</si>
  <si>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</si>
  <si>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</si>
  <si>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</si>
  <si>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</si>
  <si>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</si>
  <si>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</si>
  <si>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</si>
  <si>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</si>
  <si>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</si>
  <si>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</si>
  <si>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</si>
  <si>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</si>
  <si>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</si>
  <si>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</si>
  <si>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</si>
  <si>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</si>
  <si>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</si>
  <si>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</si>
  <si>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</si>
  <si>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</si>
  <si>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</si>
  <si>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</si>
  <si>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</si>
  <si>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</si>
  <si>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</si>
  <si>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</si>
  <si>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</si>
  <si>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</si>
  <si>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</si>
  <si>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</si>
  <si>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</si>
  <si>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</si>
  <si>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</si>
  <si>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</si>
  <si>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</si>
  <si>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</si>
  <si>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</si>
  <si>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</si>
  <si>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</si>
  <si>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</si>
  <si>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</si>
  <si>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</si>
  <si>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</si>
  <si>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</si>
  <si>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</si>
  <si>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</si>
  <si>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</si>
  <si>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</si>
  <si>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</si>
  <si>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</si>
  <si>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</si>
  <si>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</si>
  <si>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</si>
  <si>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</si>
  <si>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</si>
  <si>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</si>
  <si>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</si>
  <si>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</si>
  <si>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</si>
  <si>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</si>
  <si>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</si>
  <si>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</si>
  <si>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</si>
  <si>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</si>
  <si>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</si>
  <si>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</si>
  <si>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</si>
  <si>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</si>
  <si>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</si>
  <si>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</si>
  <si>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</si>
  <si>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</si>
  <si>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</si>
  <si>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</si>
  <si>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</si>
  <si>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</si>
  <si>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</si>
  <si>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</si>
  <si>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</si>
  <si>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</si>
  <si>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</si>
  <si>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</si>
  <si>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</si>
  <si>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</si>
  <si>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</si>
  <si>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</si>
  <si>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</si>
  <si>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</si>
  <si>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</si>
  <si>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</si>
  <si>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</si>
  <si>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</si>
  <si>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</si>
  <si>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</si>
  <si>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</si>
  <si>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</si>
  <si>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</si>
  <si>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</si>
  <si>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</si>
  <si>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</si>
  <si>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</si>
  <si>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</si>
  <si>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</si>
  <si>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</si>
  <si>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</si>
  <si>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</si>
  <si>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</si>
  <si>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</si>
  <si>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</si>
  <si>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</si>
  <si>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</si>
  <si>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</si>
  <si>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</si>
  <si>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</si>
  <si>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</si>
  <si>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</si>
  <si>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</si>
  <si>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</si>
  <si>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</si>
  <si>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</si>
  <si>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</si>
  <si>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</si>
  <si>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</si>
  <si>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</si>
  <si>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</si>
  <si>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</si>
  <si>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</si>
  <si>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</si>
  <si>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</si>
  <si>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</si>
  <si>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</si>
  <si>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</si>
  <si>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</si>
  <si>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</si>
  <si>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</si>
  <si>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</si>
  <si>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</si>
  <si>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</si>
  <si>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</si>
  <si>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</si>
  <si>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</si>
  <si>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</si>
  <si>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</si>
  <si>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</si>
  <si>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</si>
  <si>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</si>
  <si>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</si>
  <si>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</si>
  <si>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</si>
  <si>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</si>
  <si>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</si>
  <si>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</si>
  <si>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</si>
  <si>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</si>
  <si>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</si>
  <si>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</si>
  <si>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</si>
  <si>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</si>
  <si>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</si>
  <si>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</si>
  <si>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</si>
  <si>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</si>
  <si>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(blank)</t>
  </si>
  <si>
    <t>Grand Total</t>
  </si>
  <si>
    <t>Count of state</t>
  </si>
  <si>
    <t>(All)</t>
  </si>
  <si>
    <t>Column Labels</t>
  </si>
  <si>
    <t>Count of Category</t>
  </si>
  <si>
    <t>Count of Sub-category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</si>
  <si>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</si>
  <si>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</si>
  <si>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</si>
  <si>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</si>
  <si>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</si>
  <si>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</si>
  <si>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</si>
  <si>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</si>
  <si>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</si>
  <si>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</si>
  <si>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</si>
  <si>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</si>
  <si>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</si>
  <si>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</si>
  <si>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</si>
  <si>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</si>
  <si>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</si>
  <si>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</si>
  <si>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</si>
  <si>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</si>
  <si>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</si>
  <si>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</si>
  <si>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</si>
  <si>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</si>
  <si>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</si>
  <si>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</si>
  <si>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</si>
  <si>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</si>
  <si>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</si>
  <si>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</si>
  <si>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</si>
  <si>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</si>
  <si>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</si>
  <si>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</si>
  <si>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</si>
  <si>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</si>
  <si>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</si>
  <si>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</si>
  <si>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</si>
  <si>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</si>
  <si>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</si>
  <si>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</si>
  <si>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</si>
  <si>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</si>
  <si>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</si>
  <si>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</si>
  <si>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</si>
  <si>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</si>
  <si>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</si>
  <si>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</si>
  <si>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Data Created Conversion</t>
  </si>
  <si>
    <t>Data Ended Conversion</t>
  </si>
  <si>
    <t>Years (Data Created Conversion)</t>
  </si>
  <si>
    <t>(Multiple Items)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</si>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</sst>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4" formatCode="yyyy\-mm\-dd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applyAlignment="1">
      <alignment horizontal="left"/>
    </xf>
    <xf numFmtId="9" fontId="0" fillId="0" borderId="0" xfId="1" applyFont="1" applyAlignment="1">
      <alignment horizontal="left" indent="9"/>
    </xf>
    <xf numFmtId="9" fontId="0" fillId="0" borderId="0" xfId="1" applyFont="1"/>
    <xf numFmtId="9" fontId="3" fillId="2" borderId="0" xfId="1" applyFont="1" applyFill="1"/>
    <xf numFmtId="2" fontId="0" fillId="0" borderId="0" xfId="0" applyNumberFormat="1"/>
    <xf numFmtId="0" fontId="0" fillId="0" borderId="0" xfId="0" pivotButton="1"/>
    <xf numFmtId="0" fontId="0" fillId="0" borderId="0" xfId="0" applyNumberFormat="1"/>
    <xf numFmtId="174" fontId="0" fillId="0" borderId="0" xfId="0" applyNumberFormat="1"/>
  </cellXfs>
  <cellStyles count="2">
    <cellStyle name="Normal" xfId="0" builtinId="0"/>
    <cellStyle name="Percent" xfId="1" builtinId="5"/>
  </cellStyles>
  <dxfs count="1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2"/>
      </font>
      <fill>
        <patternFill>
          <bgColor rgb="FF0070C0"/>
        </patternFill>
      </fill>
    </dxf>
    <dxf>
      <font>
        <color theme="2"/>
      </font>
      <fill>
        <patternFill patternType="none">
          <fgColor indexed="64"/>
          <bgColor auto="1"/>
        </patternFill>
      </fill>
    </dxf>
    <dxf>
      <fill>
        <patternFill>
          <bgColor rgb="FF0070C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FFFF00"/>
      </font>
      <fill>
        <patternFill>
          <bgColor rgb="FF7030A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[StarterBook_HW.xlsx]Sheet2!PivotTable9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6745724966197404E-2"/>
          <c:y val="7.8703703703703706E-2"/>
          <c:w val="0.78909933985524539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Sheet2!$G$13:$G$14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Sheet2!$F$15:$F$25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Sheet2!$G$15:$G$25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90-534A-92C4-0063957459E2}"/>
            </c:ext>
          </c:extLst>
        </c:ser>
        <c:ser>
          <c:idx val="1"/>
          <c:order val="1"/>
          <c:tx>
            <c:strRef>
              <c:f>Sheet2!$H$13:$H$14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Sheet2!$F$15:$F$25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Sheet2!$H$15:$H$25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90-534A-92C4-0063957459E2}"/>
            </c:ext>
          </c:extLst>
        </c:ser>
        <c:ser>
          <c:idx val="2"/>
          <c:order val="2"/>
          <c:tx>
            <c:strRef>
              <c:f>Sheet2!$I$13:$I$14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Sheet2!$F$15:$F$25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Sheet2!$I$15:$I$25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90-534A-92C4-0063957459E2}"/>
            </c:ext>
          </c:extLst>
        </c:ser>
        <c:ser>
          <c:idx val="3"/>
          <c:order val="3"/>
          <c:tx>
            <c:strRef>
              <c:f>Sheet2!$J$13:$J$14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Sheet2!$F$15:$F$25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Sheet2!$J$15:$J$25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B90-534A-92C4-0063957459E2}"/>
            </c:ext>
          </c:extLst>
        </c:ser>
        <c:ser>
          <c:idx val="4"/>
          <c:order val="4"/>
          <c:tx>
            <c:strRef>
              <c:f>Sheet2!$K$13:$K$14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Sheet2!$F$15:$F$25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Sheet2!$K$15:$K$25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CB90-534A-92C4-0063957459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1799871"/>
        <c:axId val="691801903"/>
      </c:barChart>
      <c:catAx>
        <c:axId val="691799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801903"/>
        <c:crosses val="autoZero"/>
        <c:auto val="1"/>
        <c:lblAlgn val="ctr"/>
        <c:lblOffset val="100"/>
        <c:noMultiLvlLbl val="0"/>
      </c:catAx>
      <c:valAx>
        <c:axId val="6918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799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[StarterBook_HW.xlsx]Sheet3!PivotTable11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5677405949256343"/>
          <c:y val="3.9317220764071154E-2"/>
          <c:w val="0.71001159230096234"/>
          <c:h val="0.592506926217556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27-224C-A785-C796E5817C8C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27-224C-A785-C796E5817C8C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27-224C-A785-C796E5817C8C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27-224C-A785-C796E5817C8C}"/>
            </c:ext>
          </c:extLst>
        </c:ser>
        <c:ser>
          <c:idx val="4"/>
          <c:order val="4"/>
          <c:tx>
            <c:strRef>
              <c:f>Sheet3!$F$4:$F$5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F627-224C-A785-C796E5817C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2510463"/>
        <c:axId val="661776415"/>
      </c:barChart>
      <c:catAx>
        <c:axId val="662510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776415"/>
        <c:crosses val="autoZero"/>
        <c:auto val="1"/>
        <c:lblAlgn val="ctr"/>
        <c:lblOffset val="100"/>
        <c:noMultiLvlLbl val="0"/>
      </c:catAx>
      <c:valAx>
        <c:axId val="661776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510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[StarterBook_HW.xlsx]Sheet5!PivotTable13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6.5358705161854769E-2"/>
          <c:y val="7.407407407407407E-2"/>
          <c:w val="0.68347419072615923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Sheet5!$C$6:$C$7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Sheet5!$B$8:$B$20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Sheet5!$C$8:$C$20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13-4F42-BE1A-AF0907EF8EA2}"/>
            </c:ext>
          </c:extLst>
        </c:ser>
        <c:ser>
          <c:idx val="1"/>
          <c:order val="1"/>
          <c:tx>
            <c:strRef>
              <c:f>Sheet5!$D$6:$D$7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Sheet5!$B$8:$B$20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Sheet5!$D$8:$D$20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313-4F42-BE1A-AF0907EF8EA2}"/>
            </c:ext>
          </c:extLst>
        </c:ser>
        <c:ser>
          <c:idx val="2"/>
          <c:order val="2"/>
          <c:tx>
            <c:strRef>
              <c:f>Sheet5!$E$6:$E$7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Sheet5!$B$8:$B$20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Sheet5!$E$8:$E$20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313-4F42-BE1A-AF0907EF8EA2}"/>
            </c:ext>
          </c:extLst>
        </c:ser>
        <c:ser>
          <c:idx val="3"/>
          <c:order val="3"/>
          <c:tx>
            <c:strRef>
              <c:f>Sheet5!$F$6:$F$7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Sheet5!$B$8:$B$20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Sheet5!$F$8:$F$20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313-4F42-BE1A-AF0907EF8E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0999455"/>
        <c:axId val="711121919"/>
      </c:lineChart>
      <c:catAx>
        <c:axId val="710999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121919"/>
        <c:crosses val="autoZero"/>
        <c:auto val="1"/>
        <c:lblAlgn val="ctr"/>
        <c:lblOffset val="100"/>
        <c:noMultiLvlLbl val="0"/>
      </c:catAx>
      <c:valAx>
        <c:axId val="71112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999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907143</xdr:colOff>
      <xdr:row>1</xdr:row>
      <xdr:rowOff>0</xdr:rowOff>
    </xdr:from>
    <xdr:ext cx="184731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D5B512D-5F73-734D-8362-E6D90F06EF5F}"/>
            </a:ext>
          </a:extLst>
        </xdr:cNvPr>
        <xdr:cNvSpPr txBox="1"/>
      </xdr:nvSpPr>
      <xdr:spPr>
        <a:xfrm>
          <a:off x="25814694" y="20734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660400</xdr:colOff>
      <xdr:row>25</xdr:row>
      <xdr:rowOff>184150</xdr:rowOff>
    </xdr:from>
    <xdr:to>
      <xdr:col>12</xdr:col>
      <xdr:colOff>660400</xdr:colOff>
      <xdr:row>40</xdr:row>
      <xdr:rowOff>69850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B5439A-6992-E94A-90B6-B5D1F3B4A4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190500</xdr:colOff>
      <xdr:row>15</xdr:row>
      <xdr:rowOff>12700</xdr:rowOff>
    </xdr:from>
    <xdr:to>
      <xdr:col>16</xdr:col>
      <xdr:colOff>228600</xdr:colOff>
      <xdr:row>41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B41A39-E596-AC47-BC27-38CE2757C3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177800</xdr:colOff>
      <xdr:row>21</xdr:row>
      <xdr:rowOff>165100</xdr:rowOff>
    </xdr:from>
    <xdr:to>
      <xdr:col>7</xdr:col>
      <xdr:colOff>558800</xdr:colOff>
      <xdr:row>36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B7743F-AE73-014D-9F26-E6B8406168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40.865074421294" createdVersion="6" refreshedVersion="6" minRefreshableVersion="3" recordCount="4115" xr:uid="{A03F9B65-A00D-AE43-9DC1-AB5805ADE7A3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41.554051736108" createdVersion="6" refreshedVersion="6" minRefreshableVersion="3" recordCount="4115" xr:uid="{83420218-3E7B-274F-8DB1-49B5C488EF1C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a Created Conversion" numFmtId="174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a Ended Conversion" numFmtId="174">
      <sharedItems containsNonDate="0" containsDate="1" containsString="0" containsBlank="1" minDate="2009-08-10T14:26:00" maxDate="2017-05-03T14:12:00"/>
    </cacheField>
    <cacheField name="Quarters (Data Created Conversion)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a Created Conversion)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n v="182"/>
    <b v="1"/>
    <x v="0"/>
    <n v="1.3685882352941177"/>
    <n v="63.917582417582416"/>
    <x v="0"/>
    <x v="0"/>
  </r>
  <r>
    <x v="1"/>
    <x v="1"/>
    <s v="A Hannibal TV Show Fan Convention and Art Collective"/>
    <x v="1"/>
    <x v="1"/>
    <x v="0"/>
    <x v="0"/>
    <s v="USD"/>
    <n v="1488464683"/>
    <n v="1485872683"/>
    <b v="0"/>
    <n v="79"/>
    <b v="1"/>
    <x v="0"/>
    <n v="1.4260827250608272"/>
    <n v="185.48101265822785"/>
    <x v="0"/>
    <x v="0"/>
  </r>
  <r>
    <x v="2"/>
    <x v="2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n v="35"/>
    <b v="1"/>
    <x v="0"/>
    <n v="1.05"/>
    <n v="15"/>
    <x v="0"/>
    <x v="0"/>
  </r>
  <r>
    <x v="3"/>
    <x v="3"/>
    <s v="We already produced the *very* beginning of this story. Help us to see it through?"/>
    <x v="3"/>
    <x v="3"/>
    <x v="0"/>
    <x v="0"/>
    <s v="USD"/>
    <n v="1407414107"/>
    <n v="1404822107"/>
    <b v="0"/>
    <n v="150"/>
    <b v="1"/>
    <x v="0"/>
    <n v="1.0389999999999999"/>
    <n v="69.266666666666666"/>
    <x v="0"/>
    <x v="0"/>
  </r>
  <r>
    <x v="4"/>
    <x v="4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n v="284"/>
    <b v="1"/>
    <x v="0"/>
    <n v="1.2299154545454545"/>
    <n v="190.55028169014085"/>
    <x v="0"/>
    <x v="0"/>
  </r>
  <r>
    <x v="5"/>
    <x v="5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n v="47"/>
    <b v="1"/>
    <x v="0"/>
    <n v="1.0977744436109027"/>
    <n v="93.40425531914893"/>
    <x v="0"/>
    <x v="0"/>
  </r>
  <r>
    <x v="6"/>
    <x v="6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n v="58"/>
    <b v="1"/>
    <x v="0"/>
    <n v="1.064875"/>
    <n v="146.87931034482759"/>
    <x v="0"/>
    <x v="0"/>
  </r>
  <r>
    <x v="7"/>
    <x v="7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n v="57"/>
    <b v="1"/>
    <x v="0"/>
    <n v="1.0122222222222221"/>
    <n v="159.82456140350877"/>
    <x v="0"/>
    <x v="0"/>
  </r>
  <r>
    <x v="8"/>
    <x v="8"/>
    <s v="Help us raise the funds to film our pilot episode!"/>
    <x v="8"/>
    <x v="8"/>
    <x v="0"/>
    <x v="0"/>
    <s v="USD"/>
    <n v="1460754000"/>
    <n v="1460155212"/>
    <b v="0"/>
    <n v="12"/>
    <b v="1"/>
    <x v="0"/>
    <n v="1.0004342857142856"/>
    <n v="291.79333333333335"/>
    <x v="0"/>
    <x v="0"/>
  </r>
  <r>
    <x v="9"/>
    <x v="9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n v="20"/>
    <b v="1"/>
    <x v="0"/>
    <n v="1.2599800000000001"/>
    <n v="31.499500000000001"/>
    <x v="0"/>
    <x v="0"/>
  </r>
  <r>
    <x v="10"/>
    <x v="10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n v="19"/>
    <b v="1"/>
    <x v="0"/>
    <n v="1.0049999999999999"/>
    <n v="158.68421052631578"/>
    <x v="0"/>
    <x v="0"/>
  </r>
  <r>
    <x v="11"/>
    <x v="11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n v="75"/>
    <b v="1"/>
    <x v="0"/>
    <n v="1.2050000000000001"/>
    <n v="80.333333333333329"/>
    <x v="0"/>
    <x v="0"/>
  </r>
  <r>
    <x v="12"/>
    <x v="12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n v="827"/>
    <b v="1"/>
    <x v="0"/>
    <n v="1.6529333333333334"/>
    <n v="59.961305925030231"/>
    <x v="0"/>
    <x v="0"/>
  </r>
  <r>
    <x v="13"/>
    <x v="13"/>
    <s v="A travel series hosted by touring musicians that profiles a different American city in each episode."/>
    <x v="8"/>
    <x v="13"/>
    <x v="0"/>
    <x v="0"/>
    <s v="USD"/>
    <n v="1466713620"/>
    <n v="1463588109"/>
    <b v="0"/>
    <n v="51"/>
    <b v="1"/>
    <x v="0"/>
    <n v="1.5997142857142856"/>
    <n v="109.78431372549019"/>
    <x v="0"/>
    <x v="0"/>
  </r>
  <r>
    <x v="14"/>
    <x v="14"/>
    <s v="A highly charged post apocalyptic sci fi series that pulls no punches!"/>
    <x v="12"/>
    <x v="14"/>
    <x v="0"/>
    <x v="2"/>
    <s v="AUD"/>
    <n v="1405259940"/>
    <n v="1403051888"/>
    <b v="0"/>
    <n v="41"/>
    <b v="1"/>
    <x v="0"/>
    <n v="1.0093333333333334"/>
    <n v="147.70731707317074"/>
    <x v="0"/>
    <x v="0"/>
  </r>
  <r>
    <x v="15"/>
    <x v="15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n v="98"/>
    <b v="1"/>
    <x v="0"/>
    <n v="1.0660000000000001"/>
    <n v="21.755102040816325"/>
    <x v="0"/>
    <x v="0"/>
  </r>
  <r>
    <x v="16"/>
    <x v="16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n v="70"/>
    <b v="1"/>
    <x v="0"/>
    <n v="1.0024166666666667"/>
    <n v="171.84285714285716"/>
    <x v="0"/>
    <x v="0"/>
  </r>
  <r>
    <x v="17"/>
    <x v="17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n v="36"/>
    <b v="1"/>
    <x v="0"/>
    <n v="1.0066666666666666"/>
    <n v="41.944444444444443"/>
    <x v="0"/>
    <x v="0"/>
  </r>
  <r>
    <x v="18"/>
    <x v="18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n v="342"/>
    <b v="1"/>
    <x v="0"/>
    <n v="1.0632110000000001"/>
    <n v="93.264122807017543"/>
    <x v="0"/>
    <x v="0"/>
  </r>
  <r>
    <x v="19"/>
    <x v="19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n v="22"/>
    <b v="1"/>
    <x v="0"/>
    <n v="1.4529411764705882"/>
    <n v="56.136363636363633"/>
    <x v="0"/>
    <x v="0"/>
  </r>
  <r>
    <x v="20"/>
    <x v="20"/>
    <s v="Help us reach our goal &amp; pay the drama dept that is performing the hard read, which is set for October 2015."/>
    <x v="13"/>
    <x v="20"/>
    <x v="0"/>
    <x v="0"/>
    <s v="USD"/>
    <n v="1442167912"/>
    <n v="1436983912"/>
    <b v="0"/>
    <n v="25"/>
    <b v="1"/>
    <x v="0"/>
    <n v="1.002"/>
    <n v="80.16"/>
    <x v="0"/>
    <x v="0"/>
  </r>
  <r>
    <x v="21"/>
    <x v="21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n v="101"/>
    <b v="1"/>
    <x v="0"/>
    <n v="1.0913513513513513"/>
    <n v="199.9009900990099"/>
    <x v="0"/>
    <x v="0"/>
  </r>
  <r>
    <x v="22"/>
    <x v="22"/>
    <s v="Meet Gary, and Troy: Two unlikely friends that investigate &quot;strange phenomenon&quot;."/>
    <x v="18"/>
    <x v="22"/>
    <x v="0"/>
    <x v="0"/>
    <s v="USD"/>
    <n v="1420099140"/>
    <n v="1418766740"/>
    <b v="0"/>
    <n v="8"/>
    <b v="1"/>
    <x v="0"/>
    <n v="1.1714285714285715"/>
    <n v="51.25"/>
    <x v="0"/>
    <x v="0"/>
  </r>
  <r>
    <x v="23"/>
    <x v="23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n v="23"/>
    <b v="1"/>
    <x v="0"/>
    <n v="1.1850000000000001"/>
    <n v="103.04347826086956"/>
    <x v="0"/>
    <x v="0"/>
  </r>
  <r>
    <x v="24"/>
    <x v="24"/>
    <s v="STL Up Late is a weekly late night comedy talk show for St. Louis television."/>
    <x v="19"/>
    <x v="24"/>
    <x v="0"/>
    <x v="0"/>
    <s v="USD"/>
    <n v="1442345940"/>
    <n v="1439494863"/>
    <b v="0"/>
    <n v="574"/>
    <b v="1"/>
    <x v="0"/>
    <n v="1.0880768571428572"/>
    <n v="66.346149825783982"/>
    <x v="0"/>
    <x v="0"/>
  </r>
  <r>
    <x v="25"/>
    <x v="25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n v="14"/>
    <b v="1"/>
    <x v="0"/>
    <n v="1.3333333333333333"/>
    <n v="57.142857142857146"/>
    <x v="0"/>
    <x v="0"/>
  </r>
  <r>
    <x v="26"/>
    <x v="26"/>
    <s v="Highlighting Sicily's points of light: its extraordinary people. Editing phase is now underway!!!"/>
    <x v="21"/>
    <x v="26"/>
    <x v="0"/>
    <x v="0"/>
    <s v="USD"/>
    <n v="1408278144"/>
    <n v="1404822144"/>
    <b v="0"/>
    <n v="19"/>
    <b v="1"/>
    <x v="0"/>
    <n v="1.552"/>
    <n v="102.10526315789474"/>
    <x v="0"/>
    <x v="0"/>
  </r>
  <r>
    <x v="27"/>
    <x v="27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n v="150"/>
    <b v="1"/>
    <x v="0"/>
    <n v="1.1172500000000001"/>
    <n v="148.96666666666667"/>
    <x v="0"/>
    <x v="0"/>
  </r>
  <r>
    <x v="28"/>
    <x v="28"/>
    <s v="John and Brian are on a quest to change people's lives and rehabilitate dogs."/>
    <x v="14"/>
    <x v="28"/>
    <x v="0"/>
    <x v="0"/>
    <s v="USD"/>
    <n v="1450307284"/>
    <n v="1447715284"/>
    <b v="0"/>
    <n v="71"/>
    <b v="1"/>
    <x v="0"/>
    <n v="1.0035000000000001"/>
    <n v="169.6056338028169"/>
    <x v="0"/>
    <x v="0"/>
  </r>
  <r>
    <x v="29"/>
    <x v="29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n v="117"/>
    <b v="1"/>
    <x v="0"/>
    <n v="1.2333333333333334"/>
    <n v="31.623931623931625"/>
    <x v="0"/>
    <x v="0"/>
  </r>
  <r>
    <x v="30"/>
    <x v="30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n v="53"/>
    <b v="1"/>
    <x v="0"/>
    <n v="1.0129975"/>
    <n v="76.45264150943396"/>
    <x v="0"/>
    <x v="0"/>
  </r>
  <r>
    <x v="31"/>
    <x v="31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n v="1"/>
    <b v="1"/>
    <x v="0"/>
    <n v="1"/>
    <n v="13"/>
    <x v="0"/>
    <x v="0"/>
  </r>
  <r>
    <x v="32"/>
    <x v="32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n v="89"/>
    <b v="1"/>
    <x v="0"/>
    <n v="1.0024604569420035"/>
    <n v="320.44943820224717"/>
    <x v="0"/>
    <x v="0"/>
  </r>
  <r>
    <x v="33"/>
    <x v="33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n v="64"/>
    <b v="1"/>
    <x v="0"/>
    <n v="1.0209523809523811"/>
    <n v="83.75"/>
    <x v="0"/>
    <x v="0"/>
  </r>
  <r>
    <x v="34"/>
    <x v="34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n v="68"/>
    <b v="1"/>
    <x v="0"/>
    <n v="1.3046153846153845"/>
    <n v="49.882352941176471"/>
    <x v="0"/>
    <x v="0"/>
  </r>
  <r>
    <x v="35"/>
    <x v="35"/>
    <s v="Why Adam? is an independent TV show that explores concepts of basic science in everyday life."/>
    <x v="28"/>
    <x v="35"/>
    <x v="0"/>
    <x v="0"/>
    <s v="USD"/>
    <n v="1430179200"/>
    <n v="1428130814"/>
    <b v="0"/>
    <n v="28"/>
    <b v="1"/>
    <x v="0"/>
    <n v="1.665"/>
    <n v="59.464285714285715"/>
    <x v="0"/>
    <x v="0"/>
  </r>
  <r>
    <x v="36"/>
    <x v="36"/>
    <s v="A modern day priest makes an unusual discovery, setting off a chain of events."/>
    <x v="12"/>
    <x v="36"/>
    <x v="0"/>
    <x v="0"/>
    <s v="USD"/>
    <n v="1428128525"/>
    <n v="1425540125"/>
    <b v="0"/>
    <n v="44"/>
    <b v="1"/>
    <x v="0"/>
    <n v="1.4215"/>
    <n v="193.84090909090909"/>
    <x v="0"/>
    <x v="0"/>
  </r>
  <r>
    <x v="37"/>
    <x v="37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n v="253"/>
    <b v="1"/>
    <x v="0"/>
    <n v="1.8344090909090909"/>
    <n v="159.51383399209487"/>
    <x v="0"/>
    <x v="0"/>
  </r>
  <r>
    <x v="38"/>
    <x v="38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n v="66"/>
    <b v="1"/>
    <x v="0"/>
    <n v="1.1004"/>
    <n v="41.68181818181818"/>
    <x v="0"/>
    <x v="0"/>
  </r>
  <r>
    <x v="39"/>
    <x v="39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n v="217"/>
    <b v="1"/>
    <x v="0"/>
    <n v="1.3098000000000001"/>
    <n v="150.89861751152074"/>
    <x v="0"/>
    <x v="0"/>
  </r>
  <r>
    <x v="40"/>
    <x v="40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n v="16"/>
    <b v="1"/>
    <x v="0"/>
    <n v="1.0135000000000001"/>
    <n v="126.6875"/>
    <x v="0"/>
    <x v="0"/>
  </r>
  <r>
    <x v="41"/>
    <x v="41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n v="19"/>
    <b v="1"/>
    <x v="0"/>
    <n v="1"/>
    <n v="105.26315789473684"/>
    <x v="0"/>
    <x v="0"/>
  </r>
  <r>
    <x v="42"/>
    <x v="42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n v="169"/>
    <b v="1"/>
    <x v="0"/>
    <n v="1.4185714285714286"/>
    <n v="117.51479289940828"/>
    <x v="0"/>
    <x v="0"/>
  </r>
  <r>
    <x v="43"/>
    <x v="43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n v="263"/>
    <b v="1"/>
    <x v="0"/>
    <n v="3.0865999999999998"/>
    <n v="117.36121673003802"/>
    <x v="0"/>
    <x v="0"/>
  </r>
  <r>
    <x v="44"/>
    <x v="44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n v="15"/>
    <b v="1"/>
    <x v="0"/>
    <n v="1"/>
    <n v="133.33333333333334"/>
    <x v="0"/>
    <x v="0"/>
  </r>
  <r>
    <x v="45"/>
    <x v="45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n v="61"/>
    <b v="1"/>
    <x v="0"/>
    <n v="1.2"/>
    <n v="98.360655737704917"/>
    <x v="0"/>
    <x v="0"/>
  </r>
  <r>
    <x v="46"/>
    <x v="46"/>
    <s v="The legendary community TV programme Joy's World is in dire need of new equipment! We are hoping you can help."/>
    <x v="33"/>
    <x v="45"/>
    <x v="0"/>
    <x v="2"/>
    <s v="AUD"/>
    <n v="1450220974"/>
    <n v="1447628974"/>
    <b v="0"/>
    <n v="45"/>
    <b v="1"/>
    <x v="0"/>
    <n v="1.0416666666666667"/>
    <n v="194.44444444444446"/>
    <x v="0"/>
    <x v="0"/>
  </r>
  <r>
    <x v="47"/>
    <x v="47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n v="70"/>
    <b v="1"/>
    <x v="0"/>
    <n v="1.0761100000000001"/>
    <n v="76.865000000000009"/>
    <x v="0"/>
    <x v="0"/>
  </r>
  <r>
    <x v="48"/>
    <x v="48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n v="38"/>
    <b v="1"/>
    <x v="0"/>
    <n v="1.0794999999999999"/>
    <n v="56.815789473684212"/>
    <x v="0"/>
    <x v="0"/>
  </r>
  <r>
    <x v="49"/>
    <x v="49"/>
    <s v="Driving Jersey is real people telling real stories."/>
    <x v="14"/>
    <x v="48"/>
    <x v="0"/>
    <x v="0"/>
    <s v="USD"/>
    <n v="1445660045"/>
    <n v="1443068045"/>
    <b v="0"/>
    <n v="87"/>
    <b v="1"/>
    <x v="0"/>
    <n v="1"/>
    <n v="137.93103448275863"/>
    <x v="0"/>
    <x v="0"/>
  </r>
  <r>
    <x v="50"/>
    <x v="50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n v="22"/>
    <b v="1"/>
    <x v="0"/>
    <n v="1"/>
    <n v="27.272727272727273"/>
    <x v="0"/>
    <x v="0"/>
  </r>
  <r>
    <x v="51"/>
    <x v="51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n v="119"/>
    <b v="1"/>
    <x v="0"/>
    <n v="1.2801818181818181"/>
    <n v="118.33613445378151"/>
    <x v="0"/>
    <x v="0"/>
  </r>
  <r>
    <x v="52"/>
    <x v="52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n v="52"/>
    <b v="1"/>
    <x v="0"/>
    <n v="1.1620999999999999"/>
    <n v="223.48076923076923"/>
    <x v="0"/>
    <x v="0"/>
  </r>
  <r>
    <x v="53"/>
    <x v="53"/>
    <s v="Delicious TV's Vegan Mashup launching season two on public television"/>
    <x v="9"/>
    <x v="52"/>
    <x v="0"/>
    <x v="0"/>
    <s v="USD"/>
    <n v="1396648800"/>
    <n v="1395407445"/>
    <b v="0"/>
    <n v="117"/>
    <b v="1"/>
    <x v="0"/>
    <n v="1.0963333333333334"/>
    <n v="28.111111111111111"/>
    <x v="0"/>
    <x v="0"/>
  </r>
  <r>
    <x v="54"/>
    <x v="54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n v="52"/>
    <b v="1"/>
    <x v="0"/>
    <n v="1.01"/>
    <n v="194.23076923076923"/>
    <x v="0"/>
    <x v="0"/>
  </r>
  <r>
    <x v="55"/>
    <x v="55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n v="86"/>
    <b v="1"/>
    <x v="0"/>
    <n v="1.2895348837209302"/>
    <n v="128.95348837209303"/>
    <x v="0"/>
    <x v="0"/>
  </r>
  <r>
    <x v="56"/>
    <x v="56"/>
    <s v="We want to see more women's cycling on TV - and we need your help to make it happen!"/>
    <x v="6"/>
    <x v="55"/>
    <x v="0"/>
    <x v="1"/>
    <s v="GBP"/>
    <n v="1433779200"/>
    <n v="1432559424"/>
    <b v="0"/>
    <n v="174"/>
    <b v="1"/>
    <x v="0"/>
    <n v="1.0726249999999999"/>
    <n v="49.316091954022987"/>
    <x v="0"/>
    <x v="0"/>
  </r>
  <r>
    <x v="57"/>
    <x v="57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n v="69"/>
    <b v="1"/>
    <x v="0"/>
    <n v="1.0189999999999999"/>
    <n v="221.52173913043478"/>
    <x v="0"/>
    <x v="0"/>
  </r>
  <r>
    <x v="58"/>
    <x v="58"/>
    <s v="Alex thought he knew how the world worked. You live, you die and it's over. He was very, very wrong."/>
    <x v="3"/>
    <x v="57"/>
    <x v="0"/>
    <x v="0"/>
    <s v="USD"/>
    <n v="1416423172"/>
    <n v="1413827572"/>
    <b v="0"/>
    <n v="75"/>
    <b v="1"/>
    <x v="0"/>
    <n v="1.0290999999999999"/>
    <n v="137.21333333333334"/>
    <x v="0"/>
    <x v="0"/>
  </r>
  <r>
    <x v="59"/>
    <x v="59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n v="33"/>
    <b v="1"/>
    <x v="0"/>
    <n v="1.0012570000000001"/>
    <n v="606.82242424242418"/>
    <x v="0"/>
    <x v="0"/>
  </r>
  <r>
    <x v="60"/>
    <x v="60"/>
    <s v="Set in a beautiful but desolate world, we see how loneliness can lead to friendship in unconventional ways."/>
    <x v="37"/>
    <x v="59"/>
    <x v="0"/>
    <x v="1"/>
    <s v="GBP"/>
    <n v="1395532800"/>
    <n v="1393882717"/>
    <b v="0"/>
    <n v="108"/>
    <b v="1"/>
    <x v="1"/>
    <n v="1.0329622222222221"/>
    <n v="43.040092592592593"/>
    <x v="0"/>
    <x v="1"/>
  </r>
  <r>
    <x v="61"/>
    <x v="61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n v="23"/>
    <b v="1"/>
    <x v="1"/>
    <n v="1.4830000000000001"/>
    <n v="322.39130434782606"/>
    <x v="0"/>
    <x v="1"/>
  </r>
  <r>
    <x v="62"/>
    <x v="62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n v="48"/>
    <b v="1"/>
    <x v="1"/>
    <n v="1.5473333333333332"/>
    <n v="96.708333333333329"/>
    <x v="0"/>
    <x v="1"/>
  </r>
  <r>
    <x v="63"/>
    <x v="63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n v="64"/>
    <b v="1"/>
    <x v="1"/>
    <n v="1.1351849999999999"/>
    <n v="35.474531249999998"/>
    <x v="0"/>
    <x v="1"/>
  </r>
  <r>
    <x v="64"/>
    <x v="64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n v="24"/>
    <b v="1"/>
    <x v="1"/>
    <n v="1.7333333333333334"/>
    <n v="86.666666666666671"/>
    <x v="0"/>
    <x v="1"/>
  </r>
  <r>
    <x v="65"/>
    <x v="65"/>
    <s v="Help finish the short film Hello World. The story of an android in the broken home of a father &amp; son."/>
    <x v="39"/>
    <x v="64"/>
    <x v="0"/>
    <x v="5"/>
    <s v="CAD"/>
    <n v="1407736740"/>
    <n v="1405453354"/>
    <b v="0"/>
    <n v="57"/>
    <b v="1"/>
    <x v="1"/>
    <n v="1.0752857142857142"/>
    <n v="132.05263157894737"/>
    <x v="0"/>
    <x v="1"/>
  </r>
  <r>
    <x v="66"/>
    <x v="66"/>
    <s v="A dark comedy set in the '60s about clinical depression and one night stands."/>
    <x v="13"/>
    <x v="65"/>
    <x v="0"/>
    <x v="0"/>
    <s v="USD"/>
    <n v="1468873420"/>
    <n v="1466281420"/>
    <b v="0"/>
    <n v="26"/>
    <b v="1"/>
    <x v="1"/>
    <n v="1.1859999999999999"/>
    <n v="91.230769230769226"/>
    <x v="0"/>
    <x v="1"/>
  </r>
  <r>
    <x v="67"/>
    <x v="67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n v="20"/>
    <b v="1"/>
    <x v="1"/>
    <n v="1.1625000000000001"/>
    <n v="116.25"/>
    <x v="0"/>
    <x v="1"/>
  </r>
  <r>
    <x v="68"/>
    <x v="68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n v="36"/>
    <b v="1"/>
    <x v="1"/>
    <n v="1.2716666666666667"/>
    <n v="21.194444444444443"/>
    <x v="0"/>
    <x v="1"/>
  </r>
  <r>
    <x v="69"/>
    <x v="69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n v="178"/>
    <b v="1"/>
    <x v="1"/>
    <n v="1.109423"/>
    <n v="62.327134831460668"/>
    <x v="0"/>
    <x v="1"/>
  </r>
  <r>
    <x v="70"/>
    <x v="70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n v="17"/>
    <b v="1"/>
    <x v="1"/>
    <n v="1.272"/>
    <n v="37.411764705882355"/>
    <x v="0"/>
    <x v="1"/>
  </r>
  <r>
    <x v="71"/>
    <x v="71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n v="32"/>
    <b v="1"/>
    <x v="1"/>
    <n v="1.2394444444444443"/>
    <n v="69.71875"/>
    <x v="0"/>
    <x v="1"/>
  </r>
  <r>
    <x v="72"/>
    <x v="72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n v="41"/>
    <b v="1"/>
    <x v="1"/>
    <n v="1.084090909090909"/>
    <n v="58.170731707317074"/>
    <x v="0"/>
    <x v="1"/>
  </r>
  <r>
    <x v="73"/>
    <x v="73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n v="18"/>
    <b v="1"/>
    <x v="1"/>
    <n v="1"/>
    <n v="50"/>
    <x v="0"/>
    <x v="1"/>
  </r>
  <r>
    <x v="74"/>
    <x v="74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n v="29"/>
    <b v="1"/>
    <x v="1"/>
    <n v="1.1293199999999999"/>
    <n v="19.471034482758618"/>
    <x v="0"/>
    <x v="1"/>
  </r>
  <r>
    <x v="75"/>
    <x v="75"/>
    <s v="A teenager named Charlie discovers something new about himself while coping with the loss of his father."/>
    <x v="8"/>
    <x v="74"/>
    <x v="0"/>
    <x v="0"/>
    <s v="USD"/>
    <n v="1366693272"/>
    <n v="1364101272"/>
    <b v="0"/>
    <n v="47"/>
    <b v="1"/>
    <x v="1"/>
    <n v="1.1542857142857144"/>
    <n v="85.957446808510639"/>
    <x v="0"/>
    <x v="1"/>
  </r>
  <r>
    <x v="76"/>
    <x v="76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n v="15"/>
    <b v="1"/>
    <x v="1"/>
    <n v="1.5333333333333334"/>
    <n v="30.666666666666668"/>
    <x v="0"/>
    <x v="1"/>
  </r>
  <r>
    <x v="77"/>
    <x v="77"/>
    <s v="A short film about a boy searching for companionship in a hermit crab he finds on the beach."/>
    <x v="44"/>
    <x v="76"/>
    <x v="0"/>
    <x v="0"/>
    <s v="USD"/>
    <n v="1337569140"/>
    <n v="1332991717"/>
    <b v="0"/>
    <n v="26"/>
    <b v="1"/>
    <x v="1"/>
    <n v="3.9249999999999998"/>
    <n v="60.384615384615387"/>
    <x v="0"/>
    <x v="1"/>
  </r>
  <r>
    <x v="78"/>
    <x v="78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n v="35"/>
    <b v="1"/>
    <x v="1"/>
    <n v="27.02"/>
    <n v="38.6"/>
    <x v="0"/>
    <x v="1"/>
  </r>
  <r>
    <x v="79"/>
    <x v="79"/>
    <s v="A short film about life, achieving your dreams, and overcoming hardship. We all have our mountain to climb."/>
    <x v="46"/>
    <x v="78"/>
    <x v="0"/>
    <x v="1"/>
    <s v="GBP"/>
    <n v="1398451093"/>
    <n v="1395859093"/>
    <b v="0"/>
    <n v="41"/>
    <b v="1"/>
    <x v="1"/>
    <n v="1.27"/>
    <n v="40.268292682926827"/>
    <x v="0"/>
    <x v="1"/>
  </r>
  <r>
    <x v="80"/>
    <x v="80"/>
    <s v="What would you do if you ended up at a swingers party with two dead bodies and $20,000 in drug money?"/>
    <x v="14"/>
    <x v="79"/>
    <x v="0"/>
    <x v="0"/>
    <s v="USD"/>
    <n v="1386640856"/>
    <n v="1383616856"/>
    <b v="0"/>
    <n v="47"/>
    <b v="1"/>
    <x v="1"/>
    <n v="1.0725"/>
    <n v="273.82978723404256"/>
    <x v="0"/>
    <x v="1"/>
  </r>
  <r>
    <x v="81"/>
    <x v="81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n v="28"/>
    <b v="1"/>
    <x v="1"/>
    <n v="1.98"/>
    <n v="53.035714285714285"/>
    <x v="0"/>
    <x v="1"/>
  </r>
  <r>
    <x v="82"/>
    <x v="82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n v="100"/>
    <b v="1"/>
    <x v="1"/>
    <n v="1.0001249999999999"/>
    <n v="40.005000000000003"/>
    <x v="0"/>
    <x v="1"/>
  </r>
  <r>
    <x v="83"/>
    <x v="83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n v="13"/>
    <b v="1"/>
    <x v="1"/>
    <n v="1.0249999999999999"/>
    <n v="15.76923076923077"/>
    <x v="0"/>
    <x v="1"/>
  </r>
  <r>
    <x v="84"/>
    <x v="84"/>
    <s v="&quot;A sociopath crosses paths with the person he must confront about his wife's murder, it might be himself&quot;"/>
    <x v="2"/>
    <x v="83"/>
    <x v="0"/>
    <x v="0"/>
    <s v="USD"/>
    <n v="1305483086"/>
    <n v="1302891086"/>
    <b v="0"/>
    <n v="7"/>
    <b v="1"/>
    <x v="1"/>
    <n v="1"/>
    <n v="71.428571428571431"/>
    <x v="0"/>
    <x v="1"/>
  </r>
  <r>
    <x v="85"/>
    <x v="85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n v="21"/>
    <b v="1"/>
    <x v="1"/>
    <n v="1.2549999999999999"/>
    <n v="71.714285714285708"/>
    <x v="0"/>
    <x v="1"/>
  </r>
  <r>
    <x v="86"/>
    <x v="86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n v="17"/>
    <b v="1"/>
    <x v="1"/>
    <n v="1.0646666666666667"/>
    <n v="375.76470588235293"/>
    <x v="0"/>
    <x v="1"/>
  </r>
  <r>
    <x v="87"/>
    <x v="87"/>
    <s v="A father without work uses his daughter to con sympathy from strangers... sound familiar?  Help us make this film!"/>
    <x v="30"/>
    <x v="86"/>
    <x v="0"/>
    <x v="0"/>
    <s v="USD"/>
    <n v="1275529260"/>
    <n v="1274705803"/>
    <b v="0"/>
    <n v="25"/>
    <b v="1"/>
    <x v="1"/>
    <n v="1.046"/>
    <n v="104.6"/>
    <x v="0"/>
    <x v="1"/>
  </r>
  <r>
    <x v="88"/>
    <x v="88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n v="60"/>
    <b v="1"/>
    <x v="1"/>
    <n v="1.0285714285714285"/>
    <n v="60"/>
    <x v="0"/>
    <x v="1"/>
  </r>
  <r>
    <x v="89"/>
    <x v="89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n v="56"/>
    <b v="1"/>
    <x v="1"/>
    <n v="1.1506666666666667"/>
    <n v="123.28571428571429"/>
    <x v="0"/>
    <x v="1"/>
  </r>
  <r>
    <x v="90"/>
    <x v="90"/>
    <s v="We're looking for funding to help submit a short film to film festivals."/>
    <x v="2"/>
    <x v="89"/>
    <x v="0"/>
    <x v="0"/>
    <s v="USD"/>
    <n v="1310454499"/>
    <n v="1307862499"/>
    <b v="0"/>
    <n v="16"/>
    <b v="1"/>
    <x v="1"/>
    <n v="1.004"/>
    <n v="31.375"/>
    <x v="0"/>
    <x v="1"/>
  </r>
  <r>
    <x v="91"/>
    <x v="91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n v="46"/>
    <b v="1"/>
    <x v="1"/>
    <n v="1.2"/>
    <n v="78.260869565217391"/>
    <x v="0"/>
    <x v="1"/>
  </r>
  <r>
    <x v="92"/>
    <x v="92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n v="43"/>
    <b v="1"/>
    <x v="1"/>
    <n v="1.052"/>
    <n v="122.32558139534883"/>
    <x v="0"/>
    <x v="1"/>
  </r>
  <r>
    <x v="93"/>
    <x v="93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n v="15"/>
    <b v="1"/>
    <x v="1"/>
    <n v="1.1060000000000001"/>
    <n v="73.733333333333334"/>
    <x v="0"/>
    <x v="1"/>
  </r>
  <r>
    <x v="94"/>
    <x v="94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n v="12"/>
    <b v="1"/>
    <x v="1"/>
    <n v="1.04"/>
    <n v="21.666666666666668"/>
    <x v="0"/>
    <x v="1"/>
  </r>
  <r>
    <x v="95"/>
    <x v="95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n v="21"/>
    <b v="1"/>
    <x v="1"/>
    <n v="1.3142857142857143"/>
    <n v="21.904761904761905"/>
    <x v="0"/>
    <x v="1"/>
  </r>
  <r>
    <x v="96"/>
    <x v="96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n v="34"/>
    <b v="1"/>
    <x v="1"/>
    <n v="1.1466666666666667"/>
    <n v="50.588235294117645"/>
    <x v="0"/>
    <x v="1"/>
  </r>
  <r>
    <x v="97"/>
    <x v="97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n v="8"/>
    <b v="1"/>
    <x v="1"/>
    <n v="1.0625"/>
    <n v="53.125"/>
    <x v="0"/>
    <x v="1"/>
  </r>
  <r>
    <x v="98"/>
    <x v="98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n v="60"/>
    <b v="1"/>
    <x v="1"/>
    <n v="1.0625"/>
    <n v="56.666666666666664"/>
    <x v="0"/>
    <x v="1"/>
  </r>
  <r>
    <x v="99"/>
    <x v="99"/>
    <s v="A feminist tale of two girls finally giving a &quot;Nice Guy&quot; what he truly deserves. Also, dancing!"/>
    <x v="15"/>
    <x v="96"/>
    <x v="0"/>
    <x v="0"/>
    <s v="USD"/>
    <n v="1390426799"/>
    <n v="1387834799"/>
    <b v="0"/>
    <n v="39"/>
    <b v="1"/>
    <x v="1"/>
    <n v="1.0601933333333333"/>
    <n v="40.776666666666664"/>
    <x v="0"/>
    <x v="1"/>
  </r>
  <r>
    <x v="100"/>
    <x v="100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n v="26"/>
    <b v="1"/>
    <x v="1"/>
    <n v="1"/>
    <n v="192.30769230769232"/>
    <x v="0"/>
    <x v="1"/>
  </r>
  <r>
    <x v="101"/>
    <x v="101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n v="35"/>
    <b v="1"/>
    <x v="1"/>
    <n v="1"/>
    <n v="100"/>
    <x v="0"/>
    <x v="1"/>
  </r>
  <r>
    <x v="102"/>
    <x v="102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n v="65"/>
    <b v="1"/>
    <x v="1"/>
    <n v="1.2775000000000001"/>
    <n v="117.92307692307692"/>
    <x v="0"/>
    <x v="1"/>
  </r>
  <r>
    <x v="103"/>
    <x v="103"/>
    <s v="Three friends in their twenties are trying to do the impossible - have fun on a casual Friday night."/>
    <x v="46"/>
    <x v="100"/>
    <x v="0"/>
    <x v="1"/>
    <s v="GBP"/>
    <n v="1394220030"/>
    <n v="1392232830"/>
    <b v="0"/>
    <n v="49"/>
    <b v="1"/>
    <x v="1"/>
    <n v="1.0515384615384615"/>
    <n v="27.897959183673468"/>
    <x v="0"/>
    <x v="1"/>
  </r>
  <r>
    <x v="104"/>
    <x v="104"/>
    <s v="UCF short film about an old man, his love for music, and his misplaced trumpet.  "/>
    <x v="2"/>
    <x v="49"/>
    <x v="0"/>
    <x v="0"/>
    <s v="USD"/>
    <n v="1301792400"/>
    <n v="1299775266"/>
    <b v="0"/>
    <n v="10"/>
    <b v="1"/>
    <x v="1"/>
    <n v="1.2"/>
    <n v="60"/>
    <x v="0"/>
    <x v="1"/>
  </r>
  <r>
    <x v="105"/>
    <x v="105"/>
    <s v="Single Parent Date Night is a comedic short film about two single parents trying to reentering the dating pool."/>
    <x v="41"/>
    <x v="101"/>
    <x v="0"/>
    <x v="0"/>
    <s v="USD"/>
    <n v="1463184000"/>
    <n v="1461605020"/>
    <b v="0"/>
    <n v="60"/>
    <b v="1"/>
    <x v="1"/>
    <n v="1.074090909090909"/>
    <n v="39.383333333333333"/>
    <x v="0"/>
    <x v="1"/>
  </r>
  <r>
    <x v="106"/>
    <x v="106"/>
    <s v="A Boy. A Girl. A Car. A Serial Killer."/>
    <x v="10"/>
    <x v="102"/>
    <x v="0"/>
    <x v="0"/>
    <s v="USD"/>
    <n v="1333391901"/>
    <n v="1332182301"/>
    <b v="0"/>
    <n v="27"/>
    <b v="1"/>
    <x v="1"/>
    <n v="1.0049999999999999"/>
    <n v="186.11111111111111"/>
    <x v="0"/>
    <x v="1"/>
  </r>
  <r>
    <x v="107"/>
    <x v="107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n v="69"/>
    <b v="1"/>
    <x v="1"/>
    <n v="1.0246666666666666"/>
    <n v="111.37681159420291"/>
    <x v="0"/>
    <x v="1"/>
  </r>
  <r>
    <x v="108"/>
    <x v="108"/>
    <s v="When a man can't find love, his Google GLASS does the searching for him. A short film shot with Google Glass."/>
    <x v="15"/>
    <x v="29"/>
    <x v="0"/>
    <x v="0"/>
    <s v="USD"/>
    <n v="1370011370"/>
    <n v="1364827370"/>
    <b v="0"/>
    <n v="47"/>
    <b v="1"/>
    <x v="1"/>
    <n v="2.4666666666666668"/>
    <n v="78.723404255319153"/>
    <x v="0"/>
    <x v="1"/>
  </r>
  <r>
    <x v="109"/>
    <x v="109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n v="47"/>
    <b v="1"/>
    <x v="1"/>
    <n v="2.1949999999999998"/>
    <n v="46.702127659574465"/>
    <x v="0"/>
    <x v="1"/>
  </r>
  <r>
    <x v="110"/>
    <x v="110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n v="26"/>
    <b v="1"/>
    <x v="1"/>
    <n v="1.3076923076923077"/>
    <n v="65.384615384615387"/>
    <x v="0"/>
    <x v="1"/>
  </r>
  <r>
    <x v="111"/>
    <x v="111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n v="53"/>
    <b v="1"/>
    <x v="1"/>
    <n v="1.5457142857142858"/>
    <n v="102.0754716981132"/>
    <x v="0"/>
    <x v="1"/>
  </r>
  <r>
    <x v="112"/>
    <x v="112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n v="81"/>
    <b v="1"/>
    <x v="1"/>
    <n v="1.04"/>
    <n v="64.197530864197532"/>
    <x v="0"/>
    <x v="1"/>
  </r>
  <r>
    <x v="113"/>
    <x v="113"/>
    <s v="A living memorial for all those dealing with trauma, grief and loss."/>
    <x v="10"/>
    <x v="108"/>
    <x v="0"/>
    <x v="0"/>
    <s v="USD"/>
    <n v="1312642800"/>
    <n v="1311963128"/>
    <b v="0"/>
    <n v="78"/>
    <b v="1"/>
    <x v="1"/>
    <n v="1.41"/>
    <n v="90.384615384615387"/>
    <x v="0"/>
    <x v="1"/>
  </r>
  <r>
    <x v="114"/>
    <x v="114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n v="35"/>
    <b v="1"/>
    <x v="1"/>
    <n v="1.0333333333333334"/>
    <n v="88.571428571428569"/>
    <x v="0"/>
    <x v="1"/>
  </r>
  <r>
    <x v="115"/>
    <x v="115"/>
    <s v="Never judge a book (or a lover) by their cover."/>
    <x v="52"/>
    <x v="110"/>
    <x v="0"/>
    <x v="0"/>
    <s v="USD"/>
    <n v="1328377444"/>
    <n v="1326217444"/>
    <b v="0"/>
    <n v="22"/>
    <b v="1"/>
    <x v="1"/>
    <n v="1.4044444444444444"/>
    <n v="28.727272727272727"/>
    <x v="0"/>
    <x v="1"/>
  </r>
  <r>
    <x v="116"/>
    <x v="116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n v="57"/>
    <b v="1"/>
    <x v="1"/>
    <n v="1.1365714285714286"/>
    <n v="69.78947368421052"/>
    <x v="0"/>
    <x v="1"/>
  </r>
  <r>
    <x v="117"/>
    <x v="117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n v="27"/>
    <b v="1"/>
    <x v="1"/>
    <n v="1.0049377777777779"/>
    <n v="167.48962962962963"/>
    <x v="0"/>
    <x v="1"/>
  </r>
  <r>
    <x v="118"/>
    <x v="118"/>
    <s v="When a ruthless hit-man is 'denounced' from the mafia, his old enemies declare war."/>
    <x v="10"/>
    <x v="113"/>
    <x v="0"/>
    <x v="0"/>
    <s v="USD"/>
    <n v="1311902236"/>
    <n v="1309310236"/>
    <b v="0"/>
    <n v="39"/>
    <b v="1"/>
    <x v="1"/>
    <n v="1.1303159999999999"/>
    <n v="144.91230769230768"/>
    <x v="0"/>
    <x v="1"/>
  </r>
  <r>
    <x v="119"/>
    <x v="119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n v="37"/>
    <b v="1"/>
    <x v="1"/>
    <n v="1.0455692307692308"/>
    <n v="91.840540540540545"/>
    <x v="0"/>
    <x v="1"/>
  </r>
  <r>
    <x v="120"/>
    <x v="120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n v="1"/>
    <b v="0"/>
    <x v="2"/>
    <n v="1.4285714285714287E-4"/>
    <n v="10"/>
    <x v="0"/>
    <x v="2"/>
  </r>
  <r>
    <x v="121"/>
    <x v="121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n v="1"/>
    <b v="0"/>
    <x v="2"/>
    <n v="3.3333333333333332E-4"/>
    <n v="1"/>
    <x v="0"/>
    <x v="2"/>
  </r>
  <r>
    <x v="122"/>
    <x v="122"/>
    <s v="My ambition for this knows no bounds.  Seeing Sephoria in a live-action is a dream of mine."/>
    <x v="55"/>
    <x v="117"/>
    <x v="1"/>
    <x v="0"/>
    <s v="USD"/>
    <n v="1476094907"/>
    <n v="1470910907"/>
    <b v="0"/>
    <n v="0"/>
    <b v="0"/>
    <x v="2"/>
    <n v="0"/>
    <e v="#DIV/0!"/>
    <x v="0"/>
    <x v="2"/>
  </r>
  <r>
    <x v="123"/>
    <x v="123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n v="6"/>
    <b v="0"/>
    <x v="2"/>
    <n v="2.7454545454545453E-3"/>
    <n v="25.166666666666668"/>
    <x v="0"/>
    <x v="2"/>
  </r>
  <r>
    <x v="124"/>
    <x v="124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n v="0"/>
    <b v="0"/>
    <x v="2"/>
    <n v="0"/>
    <e v="#DIV/0!"/>
    <x v="0"/>
    <x v="2"/>
  </r>
  <r>
    <x v="125"/>
    <x v="125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n v="6"/>
    <b v="0"/>
    <x v="2"/>
    <n v="0.14000000000000001"/>
    <n v="11.666666666666666"/>
    <x v="0"/>
    <x v="2"/>
  </r>
  <r>
    <x v="126"/>
    <x v="126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n v="13"/>
    <b v="0"/>
    <x v="2"/>
    <n v="5.5480000000000002E-2"/>
    <n v="106.69230769230769"/>
    <x v="0"/>
    <x v="2"/>
  </r>
  <r>
    <x v="127"/>
    <x v="127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n v="4"/>
    <b v="0"/>
    <x v="2"/>
    <n v="2.375E-2"/>
    <n v="47.5"/>
    <x v="0"/>
    <x v="2"/>
  </r>
  <r>
    <x v="128"/>
    <x v="128"/>
    <s v="A Science Fiction film filled with entertainment and Excitement"/>
    <x v="57"/>
    <x v="122"/>
    <x v="1"/>
    <x v="0"/>
    <s v="USD"/>
    <n v="1476941293"/>
    <n v="1473917293"/>
    <b v="0"/>
    <n v="6"/>
    <b v="0"/>
    <x v="2"/>
    <n v="1.8669999999999999E-2"/>
    <n v="311.16666666666669"/>
    <x v="0"/>
    <x v="2"/>
  </r>
  <r>
    <x v="129"/>
    <x v="129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n v="0"/>
    <b v="0"/>
    <x v="2"/>
    <n v="0"/>
    <e v="#DIV/0!"/>
    <x v="0"/>
    <x v="2"/>
  </r>
  <r>
    <x v="130"/>
    <x v="130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n v="0"/>
    <b v="0"/>
    <x v="2"/>
    <n v="0"/>
    <e v="#DIV/0!"/>
    <x v="0"/>
    <x v="2"/>
  </r>
  <r>
    <x v="131"/>
    <x v="131"/>
    <s v="I"/>
    <x v="38"/>
    <x v="117"/>
    <x v="1"/>
    <x v="0"/>
    <s v="USD"/>
    <n v="1467763200"/>
    <n v="1466453161"/>
    <b v="0"/>
    <n v="0"/>
    <b v="0"/>
    <x v="2"/>
    <n v="0"/>
    <e v="#DIV/0!"/>
    <x v="0"/>
    <x v="2"/>
  </r>
  <r>
    <x v="132"/>
    <x v="132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n v="81"/>
    <b v="0"/>
    <x v="2"/>
    <n v="9.5687499999999995E-2"/>
    <n v="94.506172839506178"/>
    <x v="0"/>
    <x v="2"/>
  </r>
  <r>
    <x v="133"/>
    <x v="133"/>
    <s v="Invasion from outer space sights, to weird to imagine destruction too monstrous to escape"/>
    <x v="59"/>
    <x v="117"/>
    <x v="1"/>
    <x v="0"/>
    <s v="USD"/>
    <n v="1464715860"/>
    <n v="1462130584"/>
    <b v="0"/>
    <n v="0"/>
    <b v="0"/>
    <x v="2"/>
    <n v="0"/>
    <e v="#DIV/0!"/>
    <x v="0"/>
    <x v="2"/>
  </r>
  <r>
    <x v="134"/>
    <x v="134"/>
    <s v="steampunk  remake of &quot;a Christmas carol&quot;"/>
    <x v="10"/>
    <x v="117"/>
    <x v="1"/>
    <x v="0"/>
    <s v="USD"/>
    <n v="1441386000"/>
    <n v="1438811418"/>
    <b v="0"/>
    <n v="0"/>
    <b v="0"/>
    <x v="2"/>
    <n v="0"/>
    <e v="#DIV/0!"/>
    <x v="0"/>
    <x v="2"/>
  </r>
  <r>
    <x v="135"/>
    <x v="135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n v="5"/>
    <b v="0"/>
    <x v="2"/>
    <n v="0.13433333333333333"/>
    <n v="80.599999999999994"/>
    <x v="0"/>
    <x v="2"/>
  </r>
  <r>
    <x v="136"/>
    <x v="136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n v="0"/>
    <b v="0"/>
    <x v="2"/>
    <n v="0"/>
    <e v="#DIV/0!"/>
    <x v="0"/>
    <x v="2"/>
  </r>
  <r>
    <x v="137"/>
    <x v="137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n v="0"/>
    <b v="0"/>
    <x v="2"/>
    <n v="0"/>
    <e v="#DIV/0!"/>
    <x v="0"/>
    <x v="2"/>
  </r>
  <r>
    <x v="138"/>
    <x v="138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n v="58"/>
    <b v="0"/>
    <x v="2"/>
    <n v="3.1413333333333335E-2"/>
    <n v="81.241379310344826"/>
    <x v="0"/>
    <x v="2"/>
  </r>
  <r>
    <x v="139"/>
    <x v="139"/>
    <s v="When  Rome is infected with a zombie plague, Lucius Agrippa and a small group fights for survival"/>
    <x v="2"/>
    <x v="83"/>
    <x v="1"/>
    <x v="0"/>
    <s v="USD"/>
    <n v="1436738772"/>
    <n v="1435874772"/>
    <b v="0"/>
    <n v="1"/>
    <b v="0"/>
    <x v="2"/>
    <n v="1"/>
    <n v="500"/>
    <x v="0"/>
    <x v="2"/>
  </r>
  <r>
    <x v="140"/>
    <x v="140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n v="0"/>
    <b v="0"/>
    <x v="2"/>
    <n v="0"/>
    <e v="#DIV/0!"/>
    <x v="0"/>
    <x v="2"/>
  </r>
  <r>
    <x v="141"/>
    <x v="141"/>
    <s v="Join us creating a Science Fiction TV Series based upon the popular novels -The Catherine Kimbridge Chronicles."/>
    <x v="14"/>
    <x v="126"/>
    <x v="1"/>
    <x v="0"/>
    <s v="USD"/>
    <n v="1433043623"/>
    <n v="1429155623"/>
    <b v="0"/>
    <n v="28"/>
    <b v="0"/>
    <x v="2"/>
    <n v="0.10775"/>
    <n v="46.178571428571431"/>
    <x v="0"/>
    <x v="2"/>
  </r>
  <r>
    <x v="142"/>
    <x v="142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n v="1"/>
    <b v="0"/>
    <x v="2"/>
    <n v="3.3333333333333335E-3"/>
    <n v="10"/>
    <x v="0"/>
    <x v="2"/>
  </r>
  <r>
    <x v="143"/>
    <x v="143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n v="0"/>
    <b v="0"/>
    <x v="2"/>
    <n v="0"/>
    <e v="#DIV/0!"/>
    <x v="0"/>
    <x v="2"/>
  </r>
  <r>
    <x v="144"/>
    <x v="144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n v="37"/>
    <b v="0"/>
    <x v="2"/>
    <n v="0.27600000000000002"/>
    <n v="55.945945945945944"/>
    <x v="0"/>
    <x v="2"/>
  </r>
  <r>
    <x v="145"/>
    <x v="145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n v="9"/>
    <b v="0"/>
    <x v="2"/>
    <n v="7.5111111111111115E-2"/>
    <n v="37.555555555555557"/>
    <x v="0"/>
    <x v="2"/>
  </r>
  <r>
    <x v="146"/>
    <x v="146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n v="3"/>
    <b v="0"/>
    <x v="2"/>
    <n v="5.7499999999999999E-3"/>
    <n v="38.333333333333336"/>
    <x v="0"/>
    <x v="2"/>
  </r>
  <r>
    <x v="147"/>
    <x v="147"/>
    <s v="Film makers catch live footage beyond their wildest dreams."/>
    <x v="39"/>
    <x v="117"/>
    <x v="1"/>
    <x v="1"/>
    <s v="GBP"/>
    <n v="1420741080"/>
    <n v="1417026340"/>
    <b v="0"/>
    <n v="0"/>
    <b v="0"/>
    <x v="2"/>
    <n v="0"/>
    <e v="#DIV/0!"/>
    <x v="0"/>
    <x v="2"/>
  </r>
  <r>
    <x v="148"/>
    <x v="148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n v="2"/>
    <b v="0"/>
    <x v="2"/>
    <n v="8.0000000000000004E-4"/>
    <n v="20"/>
    <x v="0"/>
    <x v="2"/>
  </r>
  <r>
    <x v="149"/>
    <x v="149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n v="6"/>
    <b v="0"/>
    <x v="2"/>
    <n v="9.1999999999999998E-3"/>
    <n v="15.333333333333334"/>
    <x v="0"/>
    <x v="2"/>
  </r>
  <r>
    <x v="150"/>
    <x v="150"/>
    <s v="The untold story of Captain Robert April and the first launching of the starship U.S.S. Enterprise,  NCC-1701"/>
    <x v="64"/>
    <x v="132"/>
    <x v="1"/>
    <x v="0"/>
    <s v="USD"/>
    <n v="1432612382"/>
    <n v="1427428382"/>
    <b v="0"/>
    <n v="67"/>
    <b v="0"/>
    <x v="2"/>
    <n v="0.23163076923076922"/>
    <n v="449.43283582089555"/>
    <x v="0"/>
    <x v="2"/>
  </r>
  <r>
    <x v="151"/>
    <x v="151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n v="5"/>
    <b v="0"/>
    <x v="2"/>
    <n v="5.5999999999999995E-4"/>
    <n v="28"/>
    <x v="0"/>
    <x v="2"/>
  </r>
  <r>
    <x v="152"/>
    <x v="152"/>
    <s v="The Great Dark is a journey through the unimaginable...and un foreseeable..."/>
    <x v="66"/>
    <x v="134"/>
    <x v="1"/>
    <x v="0"/>
    <s v="USD"/>
    <n v="1411437100"/>
    <n v="1408845100"/>
    <b v="0"/>
    <n v="2"/>
    <b v="0"/>
    <x v="2"/>
    <n v="7.8947368421052633E-5"/>
    <n v="15"/>
    <x v="0"/>
    <x v="2"/>
  </r>
  <r>
    <x v="153"/>
    <x v="153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n v="10"/>
    <b v="0"/>
    <x v="2"/>
    <n v="7.1799999999999998E-3"/>
    <n v="35.9"/>
    <x v="0"/>
    <x v="2"/>
  </r>
  <r>
    <x v="154"/>
    <x v="154"/>
    <s v="Fiction Becomes Reality in this non-profit science fiction, stop motion, and fantasy fan film."/>
    <x v="15"/>
    <x v="130"/>
    <x v="1"/>
    <x v="0"/>
    <s v="USD"/>
    <n v="1433336895"/>
    <n v="1429621695"/>
    <b v="0"/>
    <n v="3"/>
    <b v="0"/>
    <x v="2"/>
    <n v="2.6666666666666668E-2"/>
    <n v="13.333333333333334"/>
    <x v="0"/>
    <x v="2"/>
  </r>
  <r>
    <x v="155"/>
    <x v="155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n v="4"/>
    <b v="0"/>
    <x v="2"/>
    <n v="6.0000000000000002E-5"/>
    <n v="20.25"/>
    <x v="0"/>
    <x v="2"/>
  </r>
  <r>
    <x v="156"/>
    <x v="156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n v="15"/>
    <b v="0"/>
    <x v="2"/>
    <n v="5.0999999999999997E-2"/>
    <n v="119"/>
    <x v="0"/>
    <x v="2"/>
  </r>
  <r>
    <x v="157"/>
    <x v="157"/>
    <s v="Man's cryogenic chamber and his soulmate's time travel from the distant future allows them to meet in the middle."/>
    <x v="68"/>
    <x v="138"/>
    <x v="1"/>
    <x v="0"/>
    <s v="USD"/>
    <n v="1456523572"/>
    <n v="1453931572"/>
    <b v="0"/>
    <n v="2"/>
    <b v="0"/>
    <x v="2"/>
    <n v="2.671118530884808E-3"/>
    <n v="4"/>
    <x v="0"/>
    <x v="2"/>
  </r>
  <r>
    <x v="158"/>
    <x v="158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n v="0"/>
    <b v="0"/>
    <x v="2"/>
    <n v="0"/>
    <e v="#DIV/0!"/>
    <x v="0"/>
    <x v="2"/>
  </r>
  <r>
    <x v="159"/>
    <x v="159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n v="1"/>
    <b v="0"/>
    <x v="2"/>
    <n v="2.0000000000000002E-5"/>
    <n v="10"/>
    <x v="0"/>
    <x v="2"/>
  </r>
  <r>
    <x v="160"/>
    <x v="160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n v="0"/>
    <b v="0"/>
    <x v="3"/>
    <n v="0"/>
    <e v="#DIV/0!"/>
    <x v="0"/>
    <x v="3"/>
  </r>
  <r>
    <x v="161"/>
    <x v="161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n v="1"/>
    <b v="0"/>
    <x v="3"/>
    <n v="1E-4"/>
    <n v="5"/>
    <x v="0"/>
    <x v="3"/>
  </r>
  <r>
    <x v="162"/>
    <x v="162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n v="10"/>
    <b v="0"/>
    <x v="3"/>
    <n v="0.15535714285714286"/>
    <n v="43.5"/>
    <x v="0"/>
    <x v="3"/>
  </r>
  <r>
    <x v="163"/>
    <x v="163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n v="0"/>
    <b v="0"/>
    <x v="3"/>
    <n v="0"/>
    <e v="#DIV/0!"/>
    <x v="0"/>
    <x v="3"/>
  </r>
  <r>
    <x v="164"/>
    <x v="164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n v="7"/>
    <b v="0"/>
    <x v="3"/>
    <n v="5.3333333333333332E-3"/>
    <n v="91.428571428571431"/>
    <x v="0"/>
    <x v="3"/>
  </r>
  <r>
    <x v="165"/>
    <x v="165"/>
    <s v="A teacher. A boy. The beach and a heatwave that drove them all insane."/>
    <x v="73"/>
    <x v="117"/>
    <x v="2"/>
    <x v="1"/>
    <s v="GBP"/>
    <n v="1452613724"/>
    <n v="1450021724"/>
    <b v="0"/>
    <n v="0"/>
    <b v="0"/>
    <x v="3"/>
    <n v="0"/>
    <e v="#DIV/0!"/>
    <x v="0"/>
    <x v="3"/>
  </r>
  <r>
    <x v="166"/>
    <x v="166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n v="1"/>
    <b v="0"/>
    <x v="3"/>
    <n v="0.6"/>
    <n v="3000"/>
    <x v="0"/>
    <x v="3"/>
  </r>
  <r>
    <x v="167"/>
    <x v="167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n v="2"/>
    <b v="0"/>
    <x v="3"/>
    <n v="1E-4"/>
    <n v="5.5"/>
    <x v="0"/>
    <x v="3"/>
  </r>
  <r>
    <x v="168"/>
    <x v="168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n v="3"/>
    <b v="0"/>
    <x v="3"/>
    <n v="4.0625000000000001E-2"/>
    <n v="108.33333333333333"/>
    <x v="0"/>
    <x v="3"/>
  </r>
  <r>
    <x v="169"/>
    <x v="169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n v="10"/>
    <b v="0"/>
    <x v="3"/>
    <n v="0.224"/>
    <n v="56"/>
    <x v="0"/>
    <x v="3"/>
  </r>
  <r>
    <x v="170"/>
    <x v="170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n v="10"/>
    <b v="0"/>
    <x v="3"/>
    <n v="3.2500000000000001E-2"/>
    <n v="32.5"/>
    <x v="0"/>
    <x v="3"/>
  </r>
  <r>
    <x v="171"/>
    <x v="171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n v="1"/>
    <b v="0"/>
    <x v="3"/>
    <n v="2.0000000000000002E-5"/>
    <n v="1"/>
    <x v="0"/>
    <x v="3"/>
  </r>
  <r>
    <x v="172"/>
    <x v="172"/>
    <s v="A short film on the rarest mammal and the second most endangered freshwater river dolphin, in Pakistan."/>
    <x v="75"/>
    <x v="117"/>
    <x v="2"/>
    <x v="0"/>
    <s v="USD"/>
    <n v="1426753723"/>
    <n v="1423733323"/>
    <b v="0"/>
    <n v="0"/>
    <b v="0"/>
    <x v="3"/>
    <n v="0"/>
    <e v="#DIV/0!"/>
    <x v="0"/>
    <x v="3"/>
  </r>
  <r>
    <x v="173"/>
    <x v="173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n v="0"/>
    <b v="0"/>
    <x v="3"/>
    <n v="0"/>
    <e v="#DIV/0!"/>
    <x v="0"/>
    <x v="3"/>
  </r>
  <r>
    <x v="174"/>
    <x v="174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n v="0"/>
    <b v="0"/>
    <x v="3"/>
    <n v="0"/>
    <e v="#DIV/0!"/>
    <x v="0"/>
    <x v="3"/>
  </r>
  <r>
    <x v="175"/>
    <x v="175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n v="26"/>
    <b v="0"/>
    <x v="3"/>
    <n v="6.4850000000000005E-2"/>
    <n v="49.884615384615387"/>
    <x v="0"/>
    <x v="3"/>
  </r>
  <r>
    <x v="176"/>
    <x v="176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n v="0"/>
    <b v="0"/>
    <x v="3"/>
    <n v="0"/>
    <e v="#DIV/0!"/>
    <x v="0"/>
    <x v="3"/>
  </r>
  <r>
    <x v="177"/>
    <x v="177"/>
    <s v="I'm making a modern day version of the bible story &quot; The Good Samaritan&quot;"/>
    <x v="52"/>
    <x v="147"/>
    <x v="2"/>
    <x v="0"/>
    <s v="USD"/>
    <n v="1427155726"/>
    <n v="1425690526"/>
    <b v="0"/>
    <n v="7"/>
    <b v="0"/>
    <x v="3"/>
    <n v="0.4"/>
    <n v="25.714285714285715"/>
    <x v="0"/>
    <x v="3"/>
  </r>
  <r>
    <x v="178"/>
    <x v="178"/>
    <s v="El viaje de LucÃ­a es un largometraje de ficciÃ³n con temÃ¡tica sobre el cÃ¡ncer infantil."/>
    <x v="69"/>
    <x v="117"/>
    <x v="2"/>
    <x v="3"/>
    <s v="EUR"/>
    <n v="1448582145"/>
    <n v="1445986545"/>
    <b v="0"/>
    <n v="0"/>
    <b v="0"/>
    <x v="3"/>
    <n v="0"/>
    <e v="#DIV/0!"/>
    <x v="0"/>
    <x v="3"/>
  </r>
  <r>
    <x v="179"/>
    <x v="179"/>
    <s v="A feature-length film about how three people survive in a diseased world."/>
    <x v="28"/>
    <x v="148"/>
    <x v="2"/>
    <x v="0"/>
    <s v="USD"/>
    <n v="1457056555"/>
    <n v="1454464555"/>
    <b v="0"/>
    <n v="2"/>
    <b v="0"/>
    <x v="3"/>
    <n v="0.2"/>
    <n v="100"/>
    <x v="0"/>
    <x v="3"/>
  </r>
  <r>
    <x v="180"/>
    <x v="180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n v="13"/>
    <b v="0"/>
    <x v="3"/>
    <n v="0.33416666666666667"/>
    <n v="30.846153846153847"/>
    <x v="0"/>
    <x v="3"/>
  </r>
  <r>
    <x v="181"/>
    <x v="181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n v="4"/>
    <b v="0"/>
    <x v="3"/>
    <n v="0.21092608822670172"/>
    <n v="180.5"/>
    <x v="0"/>
    <x v="3"/>
  </r>
  <r>
    <x v="182"/>
    <x v="182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n v="0"/>
    <b v="0"/>
    <x v="3"/>
    <n v="0"/>
    <e v="#DIV/0!"/>
    <x v="0"/>
    <x v="3"/>
  </r>
  <r>
    <x v="183"/>
    <x v="183"/>
    <s v="Don't kill me until I meet my Dad"/>
    <x v="78"/>
    <x v="151"/>
    <x v="2"/>
    <x v="1"/>
    <s v="GBP"/>
    <n v="1417033610"/>
    <n v="1414438010"/>
    <b v="0"/>
    <n v="12"/>
    <b v="0"/>
    <x v="3"/>
    <n v="0.35855999999999999"/>
    <n v="373.5"/>
    <x v="0"/>
    <x v="3"/>
  </r>
  <r>
    <x v="184"/>
    <x v="184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n v="2"/>
    <b v="0"/>
    <x v="3"/>
    <n v="3.4000000000000002E-2"/>
    <n v="25.5"/>
    <x v="0"/>
    <x v="3"/>
  </r>
  <r>
    <x v="185"/>
    <x v="185"/>
    <s v="Love has no boundaries!"/>
    <x v="79"/>
    <x v="153"/>
    <x v="2"/>
    <x v="10"/>
    <s v="NOK"/>
    <n v="1471557139"/>
    <n v="1468965139"/>
    <b v="0"/>
    <n v="10"/>
    <b v="0"/>
    <x v="3"/>
    <n v="5.5E-2"/>
    <n v="220"/>
    <x v="0"/>
    <x v="3"/>
  </r>
  <r>
    <x v="186"/>
    <x v="186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n v="0"/>
    <b v="0"/>
    <x v="3"/>
    <n v="0"/>
    <e v="#DIV/0!"/>
    <x v="0"/>
    <x v="3"/>
  </r>
  <r>
    <x v="187"/>
    <x v="187"/>
    <s v="A young man suffering from a severe case of OCD embarks on a road trip to find peace of mind."/>
    <x v="10"/>
    <x v="25"/>
    <x v="2"/>
    <x v="0"/>
    <s v="USD"/>
    <n v="1437461940"/>
    <n v="1435383457"/>
    <b v="0"/>
    <n v="5"/>
    <b v="0"/>
    <x v="3"/>
    <n v="0.16"/>
    <n v="160"/>
    <x v="0"/>
    <x v="3"/>
  </r>
  <r>
    <x v="188"/>
    <x v="188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n v="0"/>
    <b v="0"/>
    <x v="3"/>
    <n v="0"/>
    <e v="#DIV/0!"/>
    <x v="0"/>
    <x v="3"/>
  </r>
  <r>
    <x v="189"/>
    <x v="189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n v="5"/>
    <b v="0"/>
    <x v="3"/>
    <n v="6.8999999999999997E-4"/>
    <n v="69"/>
    <x v="0"/>
    <x v="3"/>
  </r>
  <r>
    <x v="190"/>
    <x v="190"/>
    <s v="Because hope can be a 4 letter word"/>
    <x v="14"/>
    <x v="155"/>
    <x v="2"/>
    <x v="0"/>
    <s v="USD"/>
    <n v="1466091446"/>
    <n v="1465227446"/>
    <b v="0"/>
    <n v="1"/>
    <b v="0"/>
    <x v="3"/>
    <n v="4.1666666666666666E-3"/>
    <n v="50"/>
    <x v="0"/>
    <x v="3"/>
  </r>
  <r>
    <x v="191"/>
    <x v="191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n v="3"/>
    <b v="0"/>
    <x v="3"/>
    <n v="0.05"/>
    <n v="83.333333333333329"/>
    <x v="0"/>
    <x v="3"/>
  </r>
  <r>
    <x v="192"/>
    <x v="192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n v="3"/>
    <b v="0"/>
    <x v="3"/>
    <n v="1.7E-5"/>
    <n v="5.666666666666667"/>
    <x v="0"/>
    <x v="3"/>
  </r>
  <r>
    <x v="193"/>
    <x v="193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n v="0"/>
    <b v="0"/>
    <x v="3"/>
    <n v="0"/>
    <e v="#DIV/0!"/>
    <x v="0"/>
    <x v="3"/>
  </r>
  <r>
    <x v="194"/>
    <x v="194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n v="3"/>
    <b v="0"/>
    <x v="3"/>
    <n v="1.1999999999999999E-3"/>
    <n v="1"/>
    <x v="0"/>
    <x v="3"/>
  </r>
  <r>
    <x v="195"/>
    <x v="195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n v="0"/>
    <b v="0"/>
    <x v="3"/>
    <n v="0"/>
    <e v="#DIV/0!"/>
    <x v="0"/>
    <x v="3"/>
  </r>
  <r>
    <x v="196"/>
    <x v="196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n v="19"/>
    <b v="0"/>
    <x v="3"/>
    <n v="0.41857142857142859"/>
    <n v="77.10526315789474"/>
    <x v="0"/>
    <x v="3"/>
  </r>
  <r>
    <x v="197"/>
    <x v="197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n v="8"/>
    <b v="0"/>
    <x v="3"/>
    <n v="0.1048"/>
    <n v="32.75"/>
    <x v="0"/>
    <x v="3"/>
  </r>
  <r>
    <x v="198"/>
    <x v="198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n v="6"/>
    <b v="0"/>
    <x v="3"/>
    <n v="1.116E-2"/>
    <n v="46.5"/>
    <x v="0"/>
    <x v="3"/>
  </r>
  <r>
    <x v="199"/>
    <x v="199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n v="0"/>
    <b v="0"/>
    <x v="3"/>
    <n v="0"/>
    <e v="#DIV/0!"/>
    <x v="0"/>
    <x v="3"/>
  </r>
  <r>
    <x v="200"/>
    <x v="200"/>
    <s v="A film dedicated to an AAF Pilot's struggle to survive behind enemy lines during WWII."/>
    <x v="12"/>
    <x v="162"/>
    <x v="2"/>
    <x v="0"/>
    <s v="USD"/>
    <n v="1410746403"/>
    <n v="1408154403"/>
    <b v="0"/>
    <n v="18"/>
    <b v="0"/>
    <x v="3"/>
    <n v="0.26192500000000002"/>
    <n v="87.308333333333337"/>
    <x v="0"/>
    <x v="3"/>
  </r>
  <r>
    <x v="201"/>
    <x v="201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n v="7"/>
    <b v="0"/>
    <x v="3"/>
    <n v="0.58461538461538465"/>
    <n v="54.285714285714285"/>
    <x v="0"/>
    <x v="3"/>
  </r>
  <r>
    <x v="202"/>
    <x v="202"/>
    <s v="new web series created by jonney terry"/>
    <x v="12"/>
    <x v="117"/>
    <x v="2"/>
    <x v="0"/>
    <s v="USD"/>
    <n v="1444337940"/>
    <n v="1441750564"/>
    <b v="0"/>
    <n v="0"/>
    <b v="0"/>
    <x v="3"/>
    <n v="0"/>
    <e v="#DIV/0!"/>
    <x v="0"/>
    <x v="3"/>
  </r>
  <r>
    <x v="203"/>
    <x v="203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n v="8"/>
    <b v="0"/>
    <x v="3"/>
    <n v="0.2984"/>
    <n v="93.25"/>
    <x v="0"/>
    <x v="3"/>
  </r>
  <r>
    <x v="204"/>
    <x v="204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n v="1293"/>
    <b v="0"/>
    <x v="3"/>
    <n v="0.50721666666666665"/>
    <n v="117.68368136117556"/>
    <x v="0"/>
    <x v="3"/>
  </r>
  <r>
    <x v="205"/>
    <x v="205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n v="17"/>
    <b v="0"/>
    <x v="3"/>
    <n v="0.16250000000000001"/>
    <n v="76.470588235294116"/>
    <x v="0"/>
    <x v="3"/>
  </r>
  <r>
    <x v="206"/>
    <x v="206"/>
    <s v="A love story featuring adoption,struggle,dysfunction,grace, healing, and restoration."/>
    <x v="83"/>
    <x v="117"/>
    <x v="2"/>
    <x v="0"/>
    <s v="USD"/>
    <n v="1470441983"/>
    <n v="1468627583"/>
    <b v="0"/>
    <n v="0"/>
    <b v="0"/>
    <x v="3"/>
    <n v="0"/>
    <e v="#DIV/0!"/>
    <x v="0"/>
    <x v="3"/>
  </r>
  <r>
    <x v="207"/>
    <x v="207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n v="13"/>
    <b v="0"/>
    <x v="3"/>
    <n v="0.15214285714285714"/>
    <n v="163.84615384615384"/>
    <x v="0"/>
    <x v="3"/>
  </r>
  <r>
    <x v="208"/>
    <x v="208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n v="0"/>
    <b v="0"/>
    <x v="3"/>
    <n v="0"/>
    <e v="#DIV/0!"/>
    <x v="0"/>
    <x v="3"/>
  </r>
  <r>
    <x v="209"/>
    <x v="209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n v="0"/>
    <b v="0"/>
    <x v="3"/>
    <n v="0"/>
    <e v="#DIV/0!"/>
    <x v="0"/>
    <x v="3"/>
  </r>
  <r>
    <x v="210"/>
    <x v="210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n v="33"/>
    <b v="0"/>
    <x v="3"/>
    <n v="0.2525"/>
    <n v="91.818181818181813"/>
    <x v="0"/>
    <x v="3"/>
  </r>
  <r>
    <x v="211"/>
    <x v="211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n v="12"/>
    <b v="0"/>
    <x v="3"/>
    <n v="0.44600000000000001"/>
    <n v="185.83333333333334"/>
    <x v="0"/>
    <x v="3"/>
  </r>
  <r>
    <x v="212"/>
    <x v="212"/>
    <s v="This film is a fictional crime drama following the events of a heist that ended in bloodshed."/>
    <x v="84"/>
    <x v="116"/>
    <x v="2"/>
    <x v="0"/>
    <s v="USD"/>
    <n v="1460837320"/>
    <n v="1455656920"/>
    <b v="0"/>
    <n v="1"/>
    <b v="0"/>
    <x v="3"/>
    <n v="1.5873015873015873E-4"/>
    <n v="1"/>
    <x v="0"/>
    <x v="3"/>
  </r>
  <r>
    <x v="213"/>
    <x v="213"/>
    <s v="A family dramedy about a grandfather  and grandson who are both on their path to redemption."/>
    <x v="63"/>
    <x v="170"/>
    <x v="2"/>
    <x v="0"/>
    <s v="USD"/>
    <n v="1439734001"/>
    <n v="1437142547"/>
    <b v="0"/>
    <n v="1"/>
    <b v="0"/>
    <x v="3"/>
    <n v="4.0000000000000002E-4"/>
    <n v="20"/>
    <x v="0"/>
    <x v="3"/>
  </r>
  <r>
    <x v="214"/>
    <x v="214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n v="1"/>
    <b v="0"/>
    <x v="3"/>
    <n v="8.0000000000000007E-5"/>
    <n v="1"/>
    <x v="0"/>
    <x v="3"/>
  </r>
  <r>
    <x v="215"/>
    <x v="215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n v="1"/>
    <b v="0"/>
    <x v="3"/>
    <n v="2.2727272727272726E-3"/>
    <n v="10"/>
    <x v="0"/>
    <x v="3"/>
  </r>
  <r>
    <x v="216"/>
    <x v="216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n v="84"/>
    <b v="0"/>
    <x v="3"/>
    <n v="0.55698440000000005"/>
    <n v="331.53833333333336"/>
    <x v="0"/>
    <x v="3"/>
  </r>
  <r>
    <x v="217"/>
    <x v="217"/>
    <s v="A roadmovie by paw"/>
    <x v="57"/>
    <x v="172"/>
    <x v="2"/>
    <x v="11"/>
    <s v="SEK"/>
    <n v="1419780149"/>
    <n v="1417101749"/>
    <b v="0"/>
    <n v="38"/>
    <b v="0"/>
    <x v="3"/>
    <n v="0.11942999999999999"/>
    <n v="314.28947368421052"/>
    <x v="0"/>
    <x v="3"/>
  </r>
  <r>
    <x v="218"/>
    <x v="218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n v="1"/>
    <b v="0"/>
    <x v="3"/>
    <n v="0.02"/>
    <n v="100"/>
    <x v="0"/>
    <x v="3"/>
  </r>
  <r>
    <x v="219"/>
    <x v="219"/>
    <s v="An hour-long pilot about a group of suburban LGBT teens coming of age in the early 90's."/>
    <x v="63"/>
    <x v="174"/>
    <x v="2"/>
    <x v="0"/>
    <s v="USD"/>
    <n v="1459493940"/>
    <n v="1456732225"/>
    <b v="0"/>
    <n v="76"/>
    <b v="0"/>
    <x v="3"/>
    <n v="0.17630000000000001"/>
    <n v="115.98684210526316"/>
    <x v="0"/>
    <x v="3"/>
  </r>
  <r>
    <x v="220"/>
    <x v="220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n v="3"/>
    <b v="0"/>
    <x v="3"/>
    <n v="7.1999999999999998E-3"/>
    <n v="120"/>
    <x v="0"/>
    <x v="3"/>
  </r>
  <r>
    <x v="221"/>
    <x v="221"/>
    <s v="Film about Schizophrenia with Surreal Twists!"/>
    <x v="63"/>
    <x v="117"/>
    <x v="2"/>
    <x v="0"/>
    <s v="USD"/>
    <n v="1427569564"/>
    <n v="1422389164"/>
    <b v="0"/>
    <n v="0"/>
    <b v="0"/>
    <x v="3"/>
    <n v="0"/>
    <e v="#DIV/0!"/>
    <x v="0"/>
    <x v="3"/>
  </r>
  <r>
    <x v="222"/>
    <x v="222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n v="2"/>
    <b v="0"/>
    <x v="3"/>
    <n v="0.13"/>
    <n v="65"/>
    <x v="0"/>
    <x v="3"/>
  </r>
  <r>
    <x v="223"/>
    <x v="223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n v="0"/>
    <b v="0"/>
    <x v="3"/>
    <n v="0"/>
    <e v="#DIV/0!"/>
    <x v="0"/>
    <x v="3"/>
  </r>
  <r>
    <x v="224"/>
    <x v="224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n v="0"/>
    <b v="0"/>
    <x v="3"/>
    <n v="0"/>
    <e v="#DIV/0!"/>
    <x v="0"/>
    <x v="3"/>
  </r>
  <r>
    <x v="225"/>
    <x v="225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n v="0"/>
    <b v="0"/>
    <x v="3"/>
    <n v="0"/>
    <e v="#DIV/0!"/>
    <x v="0"/>
    <x v="3"/>
  </r>
  <r>
    <x v="226"/>
    <x v="226"/>
    <s v="A TRUE STORY OF DOMESTIC VILOLENCE THAT SEEKS TO OFFER THE VIEWER OUTLEST OF SUPPORT."/>
    <x v="88"/>
    <x v="156"/>
    <x v="2"/>
    <x v="1"/>
    <s v="GBP"/>
    <n v="1433064540"/>
    <n v="1428854344"/>
    <b v="0"/>
    <n v="2"/>
    <b v="0"/>
    <x v="3"/>
    <n v="8.6206896551724137E-3"/>
    <n v="125"/>
    <x v="0"/>
    <x v="3"/>
  </r>
  <r>
    <x v="227"/>
    <x v="227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n v="0"/>
    <b v="0"/>
    <x v="3"/>
    <n v="0"/>
    <e v="#DIV/0!"/>
    <x v="0"/>
    <x v="3"/>
  </r>
  <r>
    <x v="228"/>
    <x v="228"/>
    <s v="I am making a film from one one of my books called facets of a Geek life."/>
    <x v="6"/>
    <x v="117"/>
    <x v="2"/>
    <x v="1"/>
    <s v="GBP"/>
    <n v="1433176105"/>
    <n v="1427992105"/>
    <b v="0"/>
    <n v="0"/>
    <b v="0"/>
    <x v="3"/>
    <n v="0"/>
    <e v="#DIV/0!"/>
    <x v="0"/>
    <x v="3"/>
  </r>
  <r>
    <x v="229"/>
    <x v="229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n v="0"/>
    <b v="0"/>
    <x v="3"/>
    <n v="0"/>
    <e v="#DIV/0!"/>
    <x v="0"/>
    <x v="3"/>
  </r>
  <r>
    <x v="230"/>
    <x v="230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n v="2"/>
    <b v="0"/>
    <x v="3"/>
    <n v="4.0000000000000001E-3"/>
    <n v="30"/>
    <x v="0"/>
    <x v="3"/>
  </r>
  <r>
    <x v="231"/>
    <x v="231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n v="0"/>
    <b v="0"/>
    <x v="3"/>
    <n v="0"/>
    <e v="#DIV/0!"/>
    <x v="0"/>
    <x v="3"/>
  </r>
  <r>
    <x v="232"/>
    <x v="232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n v="7"/>
    <b v="0"/>
    <x v="3"/>
    <n v="2.75E-2"/>
    <n v="15.714285714285714"/>
    <x v="0"/>
    <x v="3"/>
  </r>
  <r>
    <x v="233"/>
    <x v="233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n v="0"/>
    <b v="0"/>
    <x v="3"/>
    <n v="0"/>
    <e v="#DIV/0!"/>
    <x v="0"/>
    <x v="3"/>
  </r>
  <r>
    <x v="234"/>
    <x v="234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n v="5"/>
    <b v="0"/>
    <x v="3"/>
    <n v="0.40100000000000002"/>
    <n v="80.2"/>
    <x v="0"/>
    <x v="3"/>
  </r>
  <r>
    <x v="235"/>
    <x v="235"/>
    <s v="Taking people on a deep emotional trip with a story about sometimes those who have less, give more."/>
    <x v="3"/>
    <x v="117"/>
    <x v="2"/>
    <x v="0"/>
    <s v="USD"/>
    <n v="1436478497"/>
    <n v="1433886497"/>
    <b v="0"/>
    <n v="0"/>
    <b v="0"/>
    <x v="3"/>
    <n v="0"/>
    <e v="#DIV/0!"/>
    <x v="0"/>
    <x v="3"/>
  </r>
  <r>
    <x v="236"/>
    <x v="236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n v="0"/>
    <b v="0"/>
    <x v="3"/>
    <n v="0"/>
    <e v="#DIV/0!"/>
    <x v="0"/>
    <x v="3"/>
  </r>
  <r>
    <x v="237"/>
    <x v="237"/>
    <s v="Making The Choice is a christian short film series."/>
    <x v="36"/>
    <x v="155"/>
    <x v="2"/>
    <x v="0"/>
    <s v="USD"/>
    <n v="1457445069"/>
    <n v="1452261069"/>
    <b v="0"/>
    <n v="1"/>
    <b v="0"/>
    <x v="3"/>
    <n v="3.3333333333333335E-3"/>
    <n v="50"/>
    <x v="0"/>
    <x v="3"/>
  </r>
  <r>
    <x v="238"/>
    <x v="238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n v="0"/>
    <b v="0"/>
    <x v="3"/>
    <n v="0"/>
    <e v="#DIV/0!"/>
    <x v="0"/>
    <x v="3"/>
  </r>
  <r>
    <x v="239"/>
    <x v="239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n v="5"/>
    <b v="0"/>
    <x v="3"/>
    <n v="0.25"/>
    <n v="50"/>
    <x v="0"/>
    <x v="3"/>
  </r>
  <r>
    <x v="240"/>
    <x v="240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n v="137"/>
    <b v="1"/>
    <x v="4"/>
    <n v="1.0763413333333334"/>
    <n v="117.84759124087591"/>
    <x v="0"/>
    <x v="4"/>
  </r>
  <r>
    <x v="241"/>
    <x v="241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n v="376"/>
    <b v="1"/>
    <x v="4"/>
    <n v="1.1263736263736264"/>
    <n v="109.04255319148936"/>
    <x v="0"/>
    <x v="4"/>
  </r>
  <r>
    <x v="242"/>
    <x v="242"/>
    <s v="An unprecedented feature-length documentary film about Maine's tribal, oft-misunderstood ice fishing sub-culture."/>
    <x v="93"/>
    <x v="181"/>
    <x v="0"/>
    <x v="0"/>
    <s v="USD"/>
    <n v="1324381790"/>
    <n v="1321357790"/>
    <b v="1"/>
    <n v="202"/>
    <b v="1"/>
    <x v="4"/>
    <n v="1.1346153846153846"/>
    <n v="73.019801980198025"/>
    <x v="0"/>
    <x v="4"/>
  </r>
  <r>
    <x v="243"/>
    <x v="243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n v="328"/>
    <b v="1"/>
    <x v="4"/>
    <n v="1.0259199999999999"/>
    <n v="78.195121951219505"/>
    <x v="0"/>
    <x v="4"/>
  </r>
  <r>
    <x v="244"/>
    <x v="244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n v="84"/>
    <b v="1"/>
    <x v="4"/>
    <n v="1.1375714285714287"/>
    <n v="47.398809523809526"/>
    <x v="0"/>
    <x v="4"/>
  </r>
  <r>
    <x v="245"/>
    <x v="245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n v="96"/>
    <b v="1"/>
    <x v="4"/>
    <n v="1.0371999999999999"/>
    <n v="54.020833333333336"/>
    <x v="0"/>
    <x v="4"/>
  </r>
  <r>
    <x v="246"/>
    <x v="246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n v="223"/>
    <b v="1"/>
    <x v="4"/>
    <n v="3.0546000000000002"/>
    <n v="68.488789237668158"/>
    <x v="0"/>
    <x v="4"/>
  </r>
  <r>
    <x v="247"/>
    <x v="247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n v="62"/>
    <b v="1"/>
    <x v="4"/>
    <n v="1.341"/>
    <n v="108.14516129032258"/>
    <x v="0"/>
    <x v="4"/>
  </r>
  <r>
    <x v="248"/>
    <x v="248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n v="146"/>
    <b v="1"/>
    <x v="4"/>
    <n v="1.0133294117647058"/>
    <n v="589.95205479452056"/>
    <x v="0"/>
    <x v="4"/>
  </r>
  <r>
    <x v="249"/>
    <x v="249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n v="235"/>
    <b v="1"/>
    <x v="4"/>
    <n v="1.1292"/>
    <n v="48.051063829787232"/>
    <x v="0"/>
    <x v="4"/>
  </r>
  <r>
    <x v="250"/>
    <x v="250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n v="437"/>
    <b v="1"/>
    <x v="4"/>
    <n v="1.0558333333333334"/>
    <n v="72.482837528604122"/>
    <x v="0"/>
    <x v="4"/>
  </r>
  <r>
    <x v="251"/>
    <x v="251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n v="77"/>
    <b v="1"/>
    <x v="4"/>
    <n v="1.2557142857142858"/>
    <n v="57.077922077922075"/>
    <x v="0"/>
    <x v="4"/>
  </r>
  <r>
    <x v="252"/>
    <x v="252"/>
    <s v="The definitive story of indie comics and the foremost institution of higher learning for those who draw them."/>
    <x v="10"/>
    <x v="191"/>
    <x v="0"/>
    <x v="0"/>
    <s v="USD"/>
    <n v="1275364740"/>
    <n v="1269878058"/>
    <b v="1"/>
    <n v="108"/>
    <b v="1"/>
    <x v="4"/>
    <n v="1.8455999999999999"/>
    <n v="85.444444444444443"/>
    <x v="0"/>
    <x v="4"/>
  </r>
  <r>
    <x v="253"/>
    <x v="253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n v="7"/>
    <b v="1"/>
    <x v="4"/>
    <n v="1.0073333333333334"/>
    <n v="215.85714285714286"/>
    <x v="0"/>
    <x v="4"/>
  </r>
  <r>
    <x v="254"/>
    <x v="254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n v="314"/>
    <b v="1"/>
    <x v="4"/>
    <n v="1.1694724999999999"/>
    <n v="89.38643312101911"/>
    <x v="0"/>
    <x v="4"/>
  </r>
  <r>
    <x v="255"/>
    <x v="255"/>
    <s v="xoxosms is a documentary about first love, long distance and Skype."/>
    <x v="6"/>
    <x v="194"/>
    <x v="0"/>
    <x v="0"/>
    <s v="USD"/>
    <n v="1300275482"/>
    <n v="1297687082"/>
    <b v="1"/>
    <n v="188"/>
    <b v="1"/>
    <x v="4"/>
    <n v="1.0673325"/>
    <n v="45.418404255319146"/>
    <x v="0"/>
    <x v="4"/>
  </r>
  <r>
    <x v="256"/>
    <x v="256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n v="275"/>
    <b v="1"/>
    <x v="4"/>
    <n v="1.391"/>
    <n v="65.756363636363631"/>
    <x v="0"/>
    <x v="4"/>
  </r>
  <r>
    <x v="257"/>
    <x v="257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n v="560"/>
    <b v="1"/>
    <x v="4"/>
    <n v="1.0672648571428571"/>
    <n v="66.70405357142856"/>
    <x v="0"/>
    <x v="4"/>
  </r>
  <r>
    <x v="258"/>
    <x v="258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n v="688"/>
    <b v="1"/>
    <x v="4"/>
    <n v="1.9114"/>
    <n v="83.345930232558146"/>
    <x v="0"/>
    <x v="4"/>
  </r>
  <r>
    <x v="259"/>
    <x v="259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n v="942"/>
    <b v="1"/>
    <x v="4"/>
    <n v="1.3193789333333332"/>
    <n v="105.04609341825902"/>
    <x v="0"/>
    <x v="4"/>
  </r>
  <r>
    <x v="260"/>
    <x v="260"/>
    <s v="In the traditional world of Mexican Rodeo, a team of first-generation California girls does it their way."/>
    <x v="3"/>
    <x v="199"/>
    <x v="0"/>
    <x v="0"/>
    <s v="USD"/>
    <n v="1279360740"/>
    <n v="1275415679"/>
    <b v="1"/>
    <n v="88"/>
    <b v="1"/>
    <x v="4"/>
    <n v="1.0640000000000001"/>
    <n v="120.90909090909091"/>
    <x v="0"/>
    <x v="4"/>
  </r>
  <r>
    <x v="261"/>
    <x v="261"/>
    <s v="Empires explores the impact of networks on histories and philosophies of political thought."/>
    <x v="22"/>
    <x v="200"/>
    <x v="0"/>
    <x v="0"/>
    <s v="USD"/>
    <n v="1339080900"/>
    <n v="1334783704"/>
    <b v="1"/>
    <n v="220"/>
    <b v="1"/>
    <x v="4"/>
    <n v="1.0740000000000001"/>
    <n v="97.63636363636364"/>
    <x v="0"/>
    <x v="4"/>
  </r>
  <r>
    <x v="262"/>
    <x v="262"/>
    <s v="He can never die. He will live forever. He is the last cosmonaut, and this is his story."/>
    <x v="30"/>
    <x v="44"/>
    <x v="0"/>
    <x v="0"/>
    <s v="USD"/>
    <n v="1298699828"/>
    <n v="1294811828"/>
    <b v="1"/>
    <n v="145"/>
    <b v="1"/>
    <x v="4"/>
    <n v="2.4"/>
    <n v="41.379310344827587"/>
    <x v="0"/>
    <x v="4"/>
  </r>
  <r>
    <x v="263"/>
    <x v="263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n v="963"/>
    <b v="1"/>
    <x v="4"/>
    <n v="1.1808107999999999"/>
    <n v="30.654485981308412"/>
    <x v="0"/>
    <x v="4"/>
  </r>
  <r>
    <x v="264"/>
    <x v="264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n v="91"/>
    <b v="1"/>
    <x v="4"/>
    <n v="1.1819999999999999"/>
    <n v="64.945054945054949"/>
    <x v="0"/>
    <x v="4"/>
  </r>
  <r>
    <x v="265"/>
    <x v="265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n v="58"/>
    <b v="1"/>
    <x v="4"/>
    <n v="1.111"/>
    <n v="95.775862068965523"/>
    <x v="0"/>
    <x v="4"/>
  </r>
  <r>
    <x v="266"/>
    <x v="266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n v="36"/>
    <b v="1"/>
    <x v="4"/>
    <n v="1.4550000000000001"/>
    <n v="40.416666666666664"/>
    <x v="0"/>
    <x v="4"/>
  </r>
  <r>
    <x v="267"/>
    <x v="267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n v="165"/>
    <b v="1"/>
    <x v="4"/>
    <n v="1.3162883248730965"/>
    <n v="78.578424242424248"/>
    <x v="0"/>
    <x v="4"/>
  </r>
  <r>
    <x v="268"/>
    <x v="268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n v="111"/>
    <b v="1"/>
    <x v="4"/>
    <n v="1.1140000000000001"/>
    <n v="50.18018018018018"/>
    <x v="0"/>
    <x v="4"/>
  </r>
  <r>
    <x v="269"/>
    <x v="269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n v="1596"/>
    <b v="1"/>
    <x v="4"/>
    <n v="1.4723377"/>
    <n v="92.251735588972423"/>
    <x v="0"/>
    <x v="4"/>
  </r>
  <r>
    <x v="270"/>
    <x v="270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n v="61"/>
    <b v="1"/>
    <x v="4"/>
    <n v="1.5260869565217392"/>
    <n v="57.540983606557376"/>
    <x v="0"/>
    <x v="4"/>
  </r>
  <r>
    <x v="271"/>
    <x v="271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n v="287"/>
    <b v="1"/>
    <x v="4"/>
    <n v="1.0468"/>
    <n v="109.42160278745645"/>
    <x v="0"/>
    <x v="4"/>
  </r>
  <r>
    <x v="272"/>
    <x v="272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n v="65"/>
    <b v="1"/>
    <x v="4"/>
    <n v="1.7743366666666667"/>
    <n v="81.892461538461546"/>
    <x v="0"/>
    <x v="4"/>
  </r>
  <r>
    <x v="273"/>
    <x v="273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n v="118"/>
    <b v="1"/>
    <x v="4"/>
    <n v="1.077758"/>
    <n v="45.667711864406776"/>
    <x v="0"/>
    <x v="4"/>
  </r>
  <r>
    <x v="274"/>
    <x v="274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n v="113"/>
    <b v="1"/>
    <x v="4"/>
    <n v="1.56"/>
    <n v="55.221238938053098"/>
    <x v="0"/>
    <x v="4"/>
  </r>
  <r>
    <x v="275"/>
    <x v="275"/>
    <s v="A journey through the origins and influence of funk music from James Brown to D'Angelo we are FINDING THE FUNK!"/>
    <x v="22"/>
    <x v="213"/>
    <x v="0"/>
    <x v="0"/>
    <s v="USD"/>
    <n v="1352511966"/>
    <n v="1349916366"/>
    <b v="1"/>
    <n v="332"/>
    <b v="1"/>
    <x v="4"/>
    <n v="1.08395"/>
    <n v="65.298192771084331"/>
    <x v="0"/>
    <x v="4"/>
  </r>
  <r>
    <x v="276"/>
    <x v="276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n v="62"/>
    <b v="1"/>
    <x v="4"/>
    <n v="1.476"/>
    <n v="95.225806451612897"/>
    <x v="0"/>
    <x v="4"/>
  </r>
  <r>
    <x v="277"/>
    <x v="277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n v="951"/>
    <b v="1"/>
    <x v="4"/>
    <n v="1.1038153846153846"/>
    <n v="75.444794952681391"/>
    <x v="0"/>
    <x v="4"/>
  </r>
  <r>
    <x v="278"/>
    <x v="278"/>
    <s v="An unlikely story of spirit, defiance and beauty from the most contaminated place on Earth"/>
    <x v="100"/>
    <x v="216"/>
    <x v="0"/>
    <x v="0"/>
    <s v="USD"/>
    <n v="1350003539"/>
    <n v="1347411539"/>
    <b v="1"/>
    <n v="415"/>
    <b v="1"/>
    <x v="4"/>
    <n v="1.5034814814814814"/>
    <n v="97.816867469879512"/>
    <x v="0"/>
    <x v="4"/>
  </r>
  <r>
    <x v="279"/>
    <x v="279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n v="305"/>
    <b v="1"/>
    <x v="4"/>
    <n v="1.5731829411764706"/>
    <n v="87.685606557377056"/>
    <x v="0"/>
    <x v="4"/>
  </r>
  <r>
    <x v="280"/>
    <x v="280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n v="2139"/>
    <b v="1"/>
    <x v="4"/>
    <n v="1.5614399999999999"/>
    <n v="54.748948106591868"/>
    <x v="0"/>
    <x v="4"/>
  </r>
  <r>
    <x v="281"/>
    <x v="281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n v="79"/>
    <b v="1"/>
    <x v="4"/>
    <n v="1.2058763636363636"/>
    <n v="83.953417721518989"/>
    <x v="0"/>
    <x v="4"/>
  </r>
  <r>
    <x v="282"/>
    <x v="282"/>
    <s v="See US Marines make counter-insurgency work in Helmand Province--the Taliban's stronghold in Afghanistan."/>
    <x v="101"/>
    <x v="220"/>
    <x v="0"/>
    <x v="0"/>
    <s v="USD"/>
    <n v="1266876000"/>
    <n v="1263679492"/>
    <b v="1"/>
    <n v="179"/>
    <b v="1"/>
    <x v="4"/>
    <n v="1.0118888888888888"/>
    <n v="254.38547486033519"/>
    <x v="0"/>
    <x v="4"/>
  </r>
  <r>
    <x v="283"/>
    <x v="283"/>
    <s v="What is the impact of survivorship on the human condition?"/>
    <x v="102"/>
    <x v="221"/>
    <x v="0"/>
    <x v="0"/>
    <s v="USD"/>
    <n v="1306904340"/>
    <n v="1305219744"/>
    <b v="1"/>
    <n v="202"/>
    <b v="1"/>
    <x v="4"/>
    <n v="1.142725"/>
    <n v="101.8269801980198"/>
    <x v="0"/>
    <x v="4"/>
  </r>
  <r>
    <x v="284"/>
    <x v="284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n v="760"/>
    <b v="1"/>
    <x v="4"/>
    <n v="1.0462615"/>
    <n v="55.066394736842106"/>
    <x v="0"/>
    <x v="4"/>
  </r>
  <r>
    <x v="285"/>
    <x v="285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n v="563"/>
    <b v="1"/>
    <x v="4"/>
    <n v="2.2882507142857142"/>
    <n v="56.901438721136763"/>
    <x v="0"/>
    <x v="4"/>
  </r>
  <r>
    <x v="286"/>
    <x v="286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n v="135"/>
    <b v="1"/>
    <x v="4"/>
    <n v="1.0915333333333332"/>
    <n v="121.28148148148148"/>
    <x v="0"/>
    <x v="4"/>
  </r>
  <r>
    <x v="287"/>
    <x v="287"/>
    <s v="War is hell. Why would anyone want to spend their weekends there?"/>
    <x v="36"/>
    <x v="225"/>
    <x v="0"/>
    <x v="0"/>
    <s v="USD"/>
    <n v="1351828800"/>
    <n v="1349160018"/>
    <b v="1"/>
    <n v="290"/>
    <b v="1"/>
    <x v="4"/>
    <n v="1.7629999999999999"/>
    <n v="91.189655172413794"/>
    <x v="0"/>
    <x v="4"/>
  </r>
  <r>
    <x v="288"/>
    <x v="288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n v="447"/>
    <b v="1"/>
    <x v="4"/>
    <n v="1.0321061999999999"/>
    <n v="115.44812080536913"/>
    <x v="0"/>
    <x v="4"/>
  </r>
  <r>
    <x v="289"/>
    <x v="289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n v="232"/>
    <b v="1"/>
    <x v="4"/>
    <n v="1.0482"/>
    <n v="67.771551724137936"/>
    <x v="0"/>
    <x v="4"/>
  </r>
  <r>
    <x v="290"/>
    <x v="290"/>
    <s v="Help INTOTHEWOODS.TV purchase audio and video gear, lighting and BACK UP HARD DRIVES"/>
    <x v="37"/>
    <x v="228"/>
    <x v="0"/>
    <x v="0"/>
    <s v="USD"/>
    <n v="1296633540"/>
    <n v="1292316697"/>
    <b v="1"/>
    <n v="168"/>
    <b v="1"/>
    <x v="4"/>
    <n v="1.0668444444444445"/>
    <n v="28.576190476190476"/>
    <x v="0"/>
    <x v="4"/>
  </r>
  <r>
    <x v="291"/>
    <x v="291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n v="128"/>
    <b v="1"/>
    <x v="4"/>
    <n v="1.2001999999999999"/>
    <n v="46.8828125"/>
    <x v="0"/>
    <x v="4"/>
  </r>
  <r>
    <x v="292"/>
    <x v="292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n v="493"/>
    <b v="1"/>
    <x v="4"/>
    <n v="1.0150693333333334"/>
    <n v="154.42231237322514"/>
    <x v="0"/>
    <x v="4"/>
  </r>
  <r>
    <x v="293"/>
    <x v="293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n v="131"/>
    <b v="1"/>
    <x v="4"/>
    <n v="1.0138461538461538"/>
    <n v="201.22137404580153"/>
    <x v="0"/>
    <x v="4"/>
  </r>
  <r>
    <x v="294"/>
    <x v="294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n v="50"/>
    <b v="1"/>
    <x v="4"/>
    <n v="1"/>
    <n v="100"/>
    <x v="0"/>
    <x v="4"/>
  </r>
  <r>
    <x v="295"/>
    <x v="295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n v="665"/>
    <b v="1"/>
    <x v="4"/>
    <n v="1.3310911999999999"/>
    <n v="100.08204511278196"/>
    <x v="0"/>
    <x v="4"/>
  </r>
  <r>
    <x v="296"/>
    <x v="296"/>
    <s v="Bel Borba is Here is a feature film about the most inspiring Brazilian artist you've never heard of... until now."/>
    <x v="31"/>
    <x v="233"/>
    <x v="0"/>
    <x v="0"/>
    <s v="USD"/>
    <n v="1347017083"/>
    <n v="1344857083"/>
    <b v="1"/>
    <n v="129"/>
    <b v="1"/>
    <x v="4"/>
    <n v="1.187262"/>
    <n v="230.08953488372092"/>
    <x v="0"/>
    <x v="4"/>
  </r>
  <r>
    <x v="297"/>
    <x v="297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n v="142"/>
    <b v="1"/>
    <x v="4"/>
    <n v="1.0064"/>
    <n v="141.74647887323943"/>
    <x v="0"/>
    <x v="4"/>
  </r>
  <r>
    <x v="298"/>
    <x v="298"/>
    <s v="The truth is, we all lie - and by &quot;we,&quot; we mean everyone!"/>
    <x v="103"/>
    <x v="235"/>
    <x v="0"/>
    <x v="0"/>
    <s v="USD"/>
    <n v="1399669200"/>
    <n v="1394536048"/>
    <b v="1"/>
    <n v="2436"/>
    <b v="1"/>
    <x v="4"/>
    <n v="1.089324126984127"/>
    <n v="56.344351395730705"/>
    <x v="0"/>
    <x v="4"/>
  </r>
  <r>
    <x v="299"/>
    <x v="299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n v="244"/>
    <b v="1"/>
    <x v="4"/>
    <n v="1.789525"/>
    <n v="73.341188524590166"/>
    <x v="0"/>
    <x v="4"/>
  </r>
  <r>
    <x v="300"/>
    <x v="300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n v="298"/>
    <b v="1"/>
    <x v="4"/>
    <n v="1.0172264"/>
    <n v="85.337785234899329"/>
    <x v="0"/>
    <x v="4"/>
  </r>
  <r>
    <x v="301"/>
    <x v="301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n v="251"/>
    <b v="1"/>
    <x v="4"/>
    <n v="1.1873499999999999"/>
    <n v="61.496215139442228"/>
    <x v="0"/>
    <x v="4"/>
  </r>
  <r>
    <x v="302"/>
    <x v="302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n v="108"/>
    <b v="1"/>
    <x v="4"/>
    <n v="1.0045999999999999"/>
    <n v="93.018518518518519"/>
    <x v="0"/>
    <x v="4"/>
  </r>
  <r>
    <x v="303"/>
    <x v="303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n v="82"/>
    <b v="1"/>
    <x v="4"/>
    <n v="1.3746666666666667"/>
    <n v="50.292682926829265"/>
    <x v="0"/>
    <x v="4"/>
  </r>
  <r>
    <x v="304"/>
    <x v="304"/>
    <s v="A portrait of a life fully realized and a look at what it takes to make great photography."/>
    <x v="104"/>
    <x v="241"/>
    <x v="0"/>
    <x v="0"/>
    <s v="USD"/>
    <n v="1346464800"/>
    <n v="1343096197"/>
    <b v="1"/>
    <n v="74"/>
    <b v="1"/>
    <x v="4"/>
    <n v="2.3164705882352941"/>
    <n v="106.43243243243244"/>
    <x v="0"/>
    <x v="4"/>
  </r>
  <r>
    <x v="305"/>
    <x v="305"/>
    <s v="A documentary that I am making about the difficult, but inspiring, life of a late friend of mine."/>
    <x v="51"/>
    <x v="242"/>
    <x v="0"/>
    <x v="0"/>
    <s v="USD"/>
    <n v="1331392049"/>
    <n v="1328800049"/>
    <b v="1"/>
    <n v="189"/>
    <b v="1"/>
    <x v="4"/>
    <n v="1.3033333333333332"/>
    <n v="51.719576719576722"/>
    <x v="0"/>
    <x v="4"/>
  </r>
  <r>
    <x v="306"/>
    <x v="306"/>
    <s v="A feature-length documentary on the life of Boston escape artist Jason Escape."/>
    <x v="28"/>
    <x v="243"/>
    <x v="0"/>
    <x v="0"/>
    <s v="USD"/>
    <n v="1363806333"/>
    <n v="1362081933"/>
    <b v="1"/>
    <n v="80"/>
    <b v="1"/>
    <x v="4"/>
    <n v="2.9289999999999998"/>
    <n v="36.612499999999997"/>
    <x v="0"/>
    <x v="4"/>
  </r>
  <r>
    <x v="307"/>
    <x v="307"/>
    <s v="Why is grammar important?"/>
    <x v="29"/>
    <x v="244"/>
    <x v="0"/>
    <x v="0"/>
    <s v="USD"/>
    <n v="1360276801"/>
    <n v="1357684801"/>
    <b v="1"/>
    <n v="576"/>
    <b v="1"/>
    <x v="4"/>
    <n v="1.1131818181818183"/>
    <n v="42.517361111111114"/>
    <x v="0"/>
    <x v="4"/>
  </r>
  <r>
    <x v="308"/>
    <x v="308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n v="202"/>
    <b v="1"/>
    <x v="4"/>
    <n v="1.0556666666666668"/>
    <n v="62.712871287128714"/>
    <x v="0"/>
    <x v="4"/>
  </r>
  <r>
    <x v="309"/>
    <x v="309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n v="238"/>
    <b v="1"/>
    <x v="4"/>
    <n v="1.1894444444444445"/>
    <n v="89.957983193277315"/>
    <x v="0"/>
    <x v="4"/>
  </r>
  <r>
    <x v="310"/>
    <x v="310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n v="36"/>
    <b v="1"/>
    <x v="4"/>
    <n v="1.04129"/>
    <n v="28.924722222222222"/>
    <x v="0"/>
    <x v="4"/>
  </r>
  <r>
    <x v="311"/>
    <x v="311"/>
    <s v="An imaginative interactive documentary about Leah Callahan, a freestyle wrestler and Olympic hopeful."/>
    <x v="22"/>
    <x v="248"/>
    <x v="0"/>
    <x v="0"/>
    <s v="USD"/>
    <n v="1325404740"/>
    <n v="1321852592"/>
    <b v="1"/>
    <n v="150"/>
    <b v="1"/>
    <x v="4"/>
    <n v="1.0410165"/>
    <n v="138.8022"/>
    <x v="0"/>
    <x v="4"/>
  </r>
  <r>
    <x v="312"/>
    <x v="312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n v="146"/>
    <b v="1"/>
    <x v="4"/>
    <n v="1.1187499999999999"/>
    <n v="61.301369863013697"/>
    <x v="0"/>
    <x v="4"/>
  </r>
  <r>
    <x v="313"/>
    <x v="313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n v="222"/>
    <b v="1"/>
    <x v="4"/>
    <n v="1.0473529411764706"/>
    <n v="80.202702702702709"/>
    <x v="0"/>
    <x v="4"/>
  </r>
  <r>
    <x v="314"/>
    <x v="314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n v="120"/>
    <b v="1"/>
    <x v="4"/>
    <n v="3.8515000000000001"/>
    <n v="32.095833333333331"/>
    <x v="0"/>
    <x v="4"/>
  </r>
  <r>
    <x v="315"/>
    <x v="315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n v="126"/>
    <b v="1"/>
    <x v="4"/>
    <n v="1.01248"/>
    <n v="200.88888888888889"/>
    <x v="0"/>
    <x v="4"/>
  </r>
  <r>
    <x v="316"/>
    <x v="316"/>
    <s v="Award winning documentary The Secret Trial 5 needs your help for a Cross-Canada Tour!"/>
    <x v="36"/>
    <x v="253"/>
    <x v="0"/>
    <x v="5"/>
    <s v="CAD"/>
    <n v="1418273940"/>
    <n v="1415398197"/>
    <b v="1"/>
    <n v="158"/>
    <b v="1"/>
    <x v="4"/>
    <n v="1.1377333333333333"/>
    <n v="108.01265822784811"/>
    <x v="0"/>
    <x v="4"/>
  </r>
  <r>
    <x v="317"/>
    <x v="317"/>
    <s v="The story of a cowboy town with a prison problem, and the colorful characters who call it home."/>
    <x v="11"/>
    <x v="254"/>
    <x v="0"/>
    <x v="0"/>
    <s v="USD"/>
    <n v="1386778483"/>
    <n v="1384186483"/>
    <b v="1"/>
    <n v="316"/>
    <b v="1"/>
    <x v="4"/>
    <n v="1.0080333333333333"/>
    <n v="95.699367088607602"/>
    <x v="0"/>
    <x v="4"/>
  </r>
  <r>
    <x v="318"/>
    <x v="318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n v="284"/>
    <b v="1"/>
    <x v="4"/>
    <n v="2.8332000000000002"/>
    <n v="49.880281690140848"/>
    <x v="0"/>
    <x v="4"/>
  </r>
  <r>
    <x v="319"/>
    <x v="319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n v="51"/>
    <b v="1"/>
    <x v="4"/>
    <n v="1.1268"/>
    <n v="110.47058823529412"/>
    <x v="0"/>
    <x v="4"/>
  </r>
  <r>
    <x v="320"/>
    <x v="320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n v="158"/>
    <b v="1"/>
    <x v="4"/>
    <n v="1.0658000000000001"/>
    <n v="134.91139240506328"/>
    <x v="0"/>
    <x v="4"/>
  </r>
  <r>
    <x v="321"/>
    <x v="321"/>
    <s v="The more digital the world, the more analog our dreams._x000a_A feature documentary shot on 35mm film."/>
    <x v="19"/>
    <x v="258"/>
    <x v="0"/>
    <x v="12"/>
    <s v="EUR"/>
    <n v="1478605386"/>
    <n v="1475577786"/>
    <b v="1"/>
    <n v="337"/>
    <b v="1"/>
    <x v="4"/>
    <n v="1.0266285714285714"/>
    <n v="106.62314540059347"/>
    <x v="0"/>
    <x v="4"/>
  </r>
  <r>
    <x v="322"/>
    <x v="322"/>
    <s v="A documentary film about the largest elephants on earth and what is being done to ensure their survival."/>
    <x v="31"/>
    <x v="259"/>
    <x v="0"/>
    <x v="0"/>
    <s v="USD"/>
    <n v="1463146848"/>
    <n v="1460554848"/>
    <b v="1"/>
    <n v="186"/>
    <b v="1"/>
    <x v="4"/>
    <n v="1.0791200000000001"/>
    <n v="145.04301075268816"/>
    <x v="0"/>
    <x v="4"/>
  </r>
  <r>
    <x v="323"/>
    <x v="323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n v="58"/>
    <b v="1"/>
    <x v="4"/>
    <n v="1.2307407407407407"/>
    <n v="114.58620689655173"/>
    <x v="0"/>
    <x v="4"/>
  </r>
  <r>
    <x v="324"/>
    <x v="324"/>
    <s v="A documentary about a Vietnam veteran who finds peace from his PTSD through Disney, rather than medication."/>
    <x v="0"/>
    <x v="261"/>
    <x v="0"/>
    <x v="0"/>
    <s v="USD"/>
    <n v="1438441308"/>
    <n v="1435590108"/>
    <b v="1"/>
    <n v="82"/>
    <b v="1"/>
    <x v="4"/>
    <n v="1.016"/>
    <n v="105.3170731707317"/>
    <x v="0"/>
    <x v="4"/>
  </r>
  <r>
    <x v="325"/>
    <x v="325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n v="736"/>
    <b v="1"/>
    <x v="4"/>
    <n v="1.04396"/>
    <n v="70.921195652173907"/>
    <x v="0"/>
    <x v="4"/>
  </r>
  <r>
    <x v="326"/>
    <x v="326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n v="1151"/>
    <b v="1"/>
    <x v="4"/>
    <n v="1.1292973333333334"/>
    <n v="147.17167680278018"/>
    <x v="0"/>
    <x v="4"/>
  </r>
  <r>
    <x v="327"/>
    <x v="327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n v="34"/>
    <b v="1"/>
    <x v="4"/>
    <n v="1.3640000000000001"/>
    <n v="160.47058823529412"/>
    <x v="0"/>
    <x v="4"/>
  </r>
  <r>
    <x v="328"/>
    <x v="328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n v="498"/>
    <b v="1"/>
    <x v="4"/>
    <n v="1.036144"/>
    <n v="156.04578313253012"/>
    <x v="0"/>
    <x v="4"/>
  </r>
  <r>
    <x v="329"/>
    <x v="329"/>
    <s v="Our documentary about Oklahoma's all-black towns needs a soundtrack that is authentic. Help us make it happen."/>
    <x v="3"/>
    <x v="266"/>
    <x v="0"/>
    <x v="0"/>
    <s v="USD"/>
    <n v="1446868800"/>
    <n v="1444821127"/>
    <b v="1"/>
    <n v="167"/>
    <b v="1"/>
    <x v="4"/>
    <n v="1.0549999999999999"/>
    <n v="63.17365269461078"/>
    <x v="0"/>
    <x v="4"/>
  </r>
  <r>
    <x v="330"/>
    <x v="330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n v="340"/>
    <b v="1"/>
    <x v="4"/>
    <n v="1.0182857142857142"/>
    <n v="104.82352941176471"/>
    <x v="0"/>
    <x v="4"/>
  </r>
  <r>
    <x v="331"/>
    <x v="331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n v="438"/>
    <b v="1"/>
    <x v="4"/>
    <n v="1.0660499999999999"/>
    <n v="97.356164383561648"/>
    <x v="0"/>
    <x v="4"/>
  </r>
  <r>
    <x v="332"/>
    <x v="332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n v="555"/>
    <b v="1"/>
    <x v="4"/>
    <n v="1.13015"/>
    <n v="203.63063063063063"/>
    <x v="0"/>
    <x v="4"/>
  </r>
  <r>
    <x v="333"/>
    <x v="333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n v="266"/>
    <b v="1"/>
    <x v="4"/>
    <n v="1.252275"/>
    <n v="188.31203007518798"/>
    <x v="0"/>
    <x v="4"/>
  </r>
  <r>
    <x v="334"/>
    <x v="334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n v="69"/>
    <b v="1"/>
    <x v="4"/>
    <n v="1.0119"/>
    <n v="146.65217391304347"/>
    <x v="0"/>
    <x v="4"/>
  </r>
  <r>
    <x v="335"/>
    <x v="335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n v="80"/>
    <b v="1"/>
    <x v="4"/>
    <n v="1.0276470588235294"/>
    <n v="109.1875"/>
    <x v="0"/>
    <x v="4"/>
  </r>
  <r>
    <x v="336"/>
    <x v="336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n v="493"/>
    <b v="1"/>
    <x v="4"/>
    <n v="1.1683911999999999"/>
    <n v="59.249046653144013"/>
    <x v="0"/>
    <x v="4"/>
  </r>
  <r>
    <x v="337"/>
    <x v="337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n v="31"/>
    <b v="1"/>
    <x v="4"/>
    <n v="1.0116833333333335"/>
    <n v="97.904838709677421"/>
    <x v="0"/>
    <x v="4"/>
  </r>
  <r>
    <x v="338"/>
    <x v="338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n v="236"/>
    <b v="1"/>
    <x v="4"/>
    <n v="1.1013360000000001"/>
    <n v="70.000169491525426"/>
    <x v="0"/>
    <x v="4"/>
  </r>
  <r>
    <x v="339"/>
    <x v="339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n v="89"/>
    <b v="1"/>
    <x v="4"/>
    <n v="1.0808333333333333"/>
    <n v="72.865168539325836"/>
    <x v="0"/>
    <x v="4"/>
  </r>
  <r>
    <x v="340"/>
    <x v="340"/>
    <s v="Feature-length documentary about five Somali Muslim students pursuing dreams of education in America"/>
    <x v="19"/>
    <x v="277"/>
    <x v="0"/>
    <x v="0"/>
    <s v="USD"/>
    <n v="1489006800"/>
    <n v="1486397007"/>
    <b v="1"/>
    <n v="299"/>
    <b v="1"/>
    <x v="4"/>
    <n v="1.2502285714285715"/>
    <n v="146.34782608695653"/>
    <x v="0"/>
    <x v="4"/>
  </r>
  <r>
    <x v="341"/>
    <x v="341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n v="55"/>
    <b v="1"/>
    <x v="4"/>
    <n v="1.0671428571428572"/>
    <n v="67.909090909090907"/>
    <x v="0"/>
    <x v="4"/>
  </r>
  <r>
    <x v="342"/>
    <x v="342"/>
    <s v="BREAKING A MONSTER needs your help to play in THEATERS!"/>
    <x v="56"/>
    <x v="279"/>
    <x v="0"/>
    <x v="0"/>
    <s v="USD"/>
    <n v="1461955465"/>
    <n v="1459363465"/>
    <b v="1"/>
    <n v="325"/>
    <b v="1"/>
    <x v="4"/>
    <n v="1.0036639999999999"/>
    <n v="169.85083076923075"/>
    <x v="0"/>
    <x v="4"/>
  </r>
  <r>
    <x v="343"/>
    <x v="343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n v="524"/>
    <b v="1"/>
    <x v="4"/>
    <n v="1.0202863333333334"/>
    <n v="58.413339694656486"/>
    <x v="0"/>
    <x v="4"/>
  </r>
  <r>
    <x v="344"/>
    <x v="344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n v="285"/>
    <b v="1"/>
    <x v="4"/>
    <n v="1.0208358208955224"/>
    <n v="119.99298245614035"/>
    <x v="0"/>
    <x v="4"/>
  </r>
  <r>
    <x v="345"/>
    <x v="345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n v="179"/>
    <b v="1"/>
    <x v="4"/>
    <n v="1.2327586206896552"/>
    <n v="99.860335195530723"/>
    <x v="0"/>
    <x v="4"/>
  </r>
  <r>
    <x v="346"/>
    <x v="346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n v="188"/>
    <b v="1"/>
    <x v="4"/>
    <n v="1.7028880000000002"/>
    <n v="90.579148936170213"/>
    <x v="0"/>
    <x v="4"/>
  </r>
  <r>
    <x v="347"/>
    <x v="347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n v="379"/>
    <b v="1"/>
    <x v="4"/>
    <n v="1.1159049999999999"/>
    <n v="117.77361477572559"/>
    <x v="0"/>
    <x v="4"/>
  </r>
  <r>
    <x v="348"/>
    <x v="348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n v="119"/>
    <b v="1"/>
    <x v="4"/>
    <n v="1.03"/>
    <n v="86.554621848739501"/>
    <x v="0"/>
    <x v="4"/>
  </r>
  <r>
    <x v="349"/>
    <x v="349"/>
    <s v="After 52 years of war, FARC guerrilla soldiers rejoin Colombian society to forge new lives of peace."/>
    <x v="108"/>
    <x v="286"/>
    <x v="0"/>
    <x v="0"/>
    <s v="USD"/>
    <n v="1487937508"/>
    <n v="1485345508"/>
    <b v="1"/>
    <n v="167"/>
    <b v="1"/>
    <x v="4"/>
    <n v="1.0663570159857905"/>
    <n v="71.899281437125751"/>
    <x v="0"/>
    <x v="4"/>
  </r>
  <r>
    <x v="350"/>
    <x v="350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n v="221"/>
    <b v="1"/>
    <x v="4"/>
    <n v="1.1476"/>
    <n v="129.81900452488688"/>
    <x v="0"/>
    <x v="4"/>
  </r>
  <r>
    <x v="351"/>
    <x v="351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n v="964"/>
    <b v="1"/>
    <x v="4"/>
    <n v="1.2734117647058822"/>
    <n v="44.912863070539416"/>
    <x v="0"/>
    <x v="4"/>
  </r>
  <r>
    <x v="352"/>
    <x v="352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n v="286"/>
    <b v="1"/>
    <x v="4"/>
    <n v="1.1656"/>
    <n v="40.755244755244753"/>
    <x v="0"/>
    <x v="4"/>
  </r>
  <r>
    <x v="353"/>
    <x v="353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n v="613"/>
    <b v="1"/>
    <x v="4"/>
    <n v="1.0861819426615318"/>
    <n v="103.52394779771615"/>
    <x v="0"/>
    <x v="4"/>
  </r>
  <r>
    <x v="354"/>
    <x v="354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n v="29"/>
    <b v="1"/>
    <x v="4"/>
    <n v="1.0394285714285714"/>
    <n v="125.44827586206897"/>
    <x v="0"/>
    <x v="4"/>
  </r>
  <r>
    <x v="355"/>
    <x v="355"/>
    <s v="A documentary film about the late REZA ABDOH and his performance company DAR A LUZ."/>
    <x v="19"/>
    <x v="292"/>
    <x v="0"/>
    <x v="0"/>
    <s v="USD"/>
    <n v="1417420994"/>
    <n v="1414738994"/>
    <b v="1"/>
    <n v="165"/>
    <b v="1"/>
    <x v="4"/>
    <n v="1.1625714285714286"/>
    <n v="246.60606060606059"/>
    <x v="0"/>
    <x v="4"/>
  </r>
  <r>
    <x v="356"/>
    <x v="356"/>
    <s v="A documentary about halibut conservation and how it impacts communities of Southeast Alaska."/>
    <x v="51"/>
    <x v="293"/>
    <x v="0"/>
    <x v="0"/>
    <s v="USD"/>
    <n v="1458152193"/>
    <n v="1455563793"/>
    <b v="1"/>
    <n v="97"/>
    <b v="1"/>
    <x v="4"/>
    <n v="1.0269239999999999"/>
    <n v="79.401340206185566"/>
    <x v="0"/>
    <x v="4"/>
  </r>
  <r>
    <x v="357"/>
    <x v="357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n v="303"/>
    <b v="1"/>
    <x v="4"/>
    <n v="1.74"/>
    <n v="86.138613861386133"/>
    <x v="0"/>
    <x v="4"/>
  </r>
  <r>
    <x v="358"/>
    <x v="358"/>
    <s v="Screenwriter. Novelist. Playwright. The inside story of famed writer William Goldman. As only he can tell it."/>
    <x v="63"/>
    <x v="295"/>
    <x v="0"/>
    <x v="0"/>
    <s v="USD"/>
    <n v="1466002800"/>
    <n v="1463517521"/>
    <b v="1"/>
    <n v="267"/>
    <b v="1"/>
    <x v="4"/>
    <n v="1.03088"/>
    <n v="193.04868913857678"/>
    <x v="0"/>
    <x v="4"/>
  </r>
  <r>
    <x v="359"/>
    <x v="359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n v="302"/>
    <b v="1"/>
    <x v="4"/>
    <n v="1.0485537190082646"/>
    <n v="84.023178807947019"/>
    <x v="0"/>
    <x v="4"/>
  </r>
  <r>
    <x v="360"/>
    <x v="360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n v="87"/>
    <b v="1"/>
    <x v="4"/>
    <n v="1.0137499999999999"/>
    <n v="139.82758620689654"/>
    <x v="0"/>
    <x v="4"/>
  </r>
  <r>
    <x v="361"/>
    <x v="361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n v="354"/>
    <b v="1"/>
    <x v="4"/>
    <n v="1.1107699999999998"/>
    <n v="109.82189265536722"/>
    <x v="0"/>
    <x v="4"/>
  </r>
  <r>
    <x v="362"/>
    <x v="362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n v="86"/>
    <b v="1"/>
    <x v="4"/>
    <n v="1.2415933781686497"/>
    <n v="139.53488372093022"/>
    <x v="0"/>
    <x v="4"/>
  </r>
  <r>
    <x v="363"/>
    <x v="363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n v="26"/>
    <b v="1"/>
    <x v="4"/>
    <n v="1.0133333333333334"/>
    <n v="347.84615384615387"/>
    <x v="0"/>
    <x v="4"/>
  </r>
  <r>
    <x v="364"/>
    <x v="364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n v="113"/>
    <b v="1"/>
    <x v="4"/>
    <n v="1.1016142857142857"/>
    <n v="68.24159292035398"/>
    <x v="0"/>
    <x v="4"/>
  </r>
  <r>
    <x v="365"/>
    <x v="365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n v="65"/>
    <b v="1"/>
    <x v="4"/>
    <n v="1.0397333333333334"/>
    <n v="239.93846153846152"/>
    <x v="0"/>
    <x v="4"/>
  </r>
  <r>
    <x v="366"/>
    <x v="366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n v="134"/>
    <b v="1"/>
    <x v="4"/>
    <n v="1.013157894736842"/>
    <n v="287.31343283582089"/>
    <x v="0"/>
    <x v="4"/>
  </r>
  <r>
    <x v="367"/>
    <x v="367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n v="119"/>
    <b v="1"/>
    <x v="4"/>
    <n v="1.033501"/>
    <n v="86.84882352941176"/>
    <x v="0"/>
    <x v="4"/>
  </r>
  <r>
    <x v="368"/>
    <x v="368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n v="159"/>
    <b v="1"/>
    <x v="4"/>
    <n v="1.04112"/>
    <n v="81.84905660377359"/>
    <x v="0"/>
    <x v="4"/>
  </r>
  <r>
    <x v="369"/>
    <x v="369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n v="167"/>
    <b v="1"/>
    <x v="4"/>
    <n v="1.1015569230769231"/>
    <n v="42.874970059880241"/>
    <x v="0"/>
    <x v="4"/>
  </r>
  <r>
    <x v="370"/>
    <x v="370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n v="43"/>
    <b v="1"/>
    <x v="4"/>
    <n v="1.2202"/>
    <n v="709.41860465116281"/>
    <x v="0"/>
    <x v="4"/>
  </r>
  <r>
    <x v="371"/>
    <x v="371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n v="1062"/>
    <b v="1"/>
    <x v="4"/>
    <n v="1.1416866666666667"/>
    <n v="161.25517890772127"/>
    <x v="0"/>
    <x v="4"/>
  </r>
  <r>
    <x v="372"/>
    <x v="372"/>
    <s v="A short documentary exploring the uses of 'Natural Horsemanship' across Europe"/>
    <x v="43"/>
    <x v="308"/>
    <x v="0"/>
    <x v="1"/>
    <s v="GBP"/>
    <n v="1459872000"/>
    <n v="1456408244"/>
    <b v="0"/>
    <n v="9"/>
    <b v="1"/>
    <x v="4"/>
    <n v="1.2533333333333334"/>
    <n v="41.777777777777779"/>
    <x v="0"/>
    <x v="4"/>
  </r>
  <r>
    <x v="373"/>
    <x v="373"/>
    <s v="A feature documentary about UPA Pictures, the little studio that changed the course of animation around the world"/>
    <x v="51"/>
    <x v="309"/>
    <x v="0"/>
    <x v="0"/>
    <s v="USD"/>
    <n v="1342648398"/>
    <n v="1340056398"/>
    <b v="0"/>
    <n v="89"/>
    <b v="1"/>
    <x v="4"/>
    <n v="1.0666666666666667"/>
    <n v="89.887640449438209"/>
    <x v="0"/>
    <x v="4"/>
  </r>
  <r>
    <x v="374"/>
    <x v="374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n v="174"/>
    <b v="1"/>
    <x v="4"/>
    <n v="1.3065"/>
    <n v="45.051724137931032"/>
    <x v="0"/>
    <x v="4"/>
  </r>
  <r>
    <x v="375"/>
    <x v="375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n v="14"/>
    <b v="1"/>
    <x v="4"/>
    <n v="1.2"/>
    <n v="42.857142857142854"/>
    <x v="0"/>
    <x v="4"/>
  </r>
  <r>
    <x v="376"/>
    <x v="376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n v="48"/>
    <b v="1"/>
    <x v="4"/>
    <n v="1.0595918367346939"/>
    <n v="54.083333333333336"/>
    <x v="0"/>
    <x v="4"/>
  </r>
  <r>
    <x v="377"/>
    <x v="377"/>
    <s v="Dangerous. Sexy. All-American Girl. You know the look. Now meet the women who are making retro style modern."/>
    <x v="14"/>
    <x v="312"/>
    <x v="0"/>
    <x v="0"/>
    <s v="USD"/>
    <n v="1447484460"/>
    <n v="1444888868"/>
    <b v="0"/>
    <n v="133"/>
    <b v="1"/>
    <x v="4"/>
    <n v="1.1439999999999999"/>
    <n v="103.21804511278195"/>
    <x v="0"/>
    <x v="4"/>
  </r>
  <r>
    <x v="378"/>
    <x v="378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n v="83"/>
    <b v="1"/>
    <x v="4"/>
    <n v="1.1176666666666666"/>
    <n v="40.397590361445786"/>
    <x v="0"/>
    <x v="4"/>
  </r>
  <r>
    <x v="379"/>
    <x v="379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n v="149"/>
    <b v="1"/>
    <x v="4"/>
    <n v="1.1608000000000001"/>
    <n v="116.85906040268456"/>
    <x v="0"/>
    <x v="4"/>
  </r>
  <r>
    <x v="380"/>
    <x v="380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n v="49"/>
    <b v="1"/>
    <x v="4"/>
    <n v="1.415"/>
    <n v="115.51020408163265"/>
    <x v="0"/>
    <x v="4"/>
  </r>
  <r>
    <x v="381"/>
    <x v="381"/>
    <s v="Set in the ancient waters of the Puget Sound, Clearwater is a universal story about the need to adapt to change."/>
    <x v="31"/>
    <x v="316"/>
    <x v="0"/>
    <x v="0"/>
    <s v="USD"/>
    <n v="1343624400"/>
    <n v="1340642717"/>
    <b v="0"/>
    <n v="251"/>
    <b v="1"/>
    <x v="4"/>
    <n v="1.0472999999999999"/>
    <n v="104.31274900398407"/>
    <x v="0"/>
    <x v="4"/>
  </r>
  <r>
    <x v="382"/>
    <x v="382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n v="22"/>
    <b v="1"/>
    <x v="4"/>
    <n v="2.5583333333333331"/>
    <n v="69.772727272727266"/>
    <x v="0"/>
    <x v="4"/>
  </r>
  <r>
    <x v="383"/>
    <x v="383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n v="48"/>
    <b v="1"/>
    <x v="4"/>
    <n v="2.0670670670670672"/>
    <n v="43.020833333333336"/>
    <x v="0"/>
    <x v="4"/>
  </r>
  <r>
    <x v="384"/>
    <x v="384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n v="383"/>
    <b v="1"/>
    <x v="4"/>
    <n v="1.1210500000000001"/>
    <n v="58.540469973890339"/>
    <x v="0"/>
    <x v="4"/>
  </r>
  <r>
    <x v="385"/>
    <x v="385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n v="237"/>
    <b v="1"/>
    <x v="4"/>
    <n v="1.05982"/>
    <n v="111.79535864978902"/>
    <x v="0"/>
    <x v="4"/>
  </r>
  <r>
    <x v="386"/>
    <x v="386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n v="13"/>
    <b v="1"/>
    <x v="4"/>
    <n v="1.0016666666666667"/>
    <n v="46.230769230769234"/>
    <x v="0"/>
    <x v="4"/>
  </r>
  <r>
    <x v="387"/>
    <x v="387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n v="562"/>
    <b v="1"/>
    <x v="4"/>
    <n v="2.1398947368421051"/>
    <n v="144.69039145907473"/>
    <x v="0"/>
    <x v="4"/>
  </r>
  <r>
    <x v="388"/>
    <x v="388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n v="71"/>
    <b v="1"/>
    <x v="4"/>
    <n v="1.2616000000000001"/>
    <n v="88.845070422535215"/>
    <x v="0"/>
    <x v="4"/>
  </r>
  <r>
    <x v="389"/>
    <x v="389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n v="1510"/>
    <b v="1"/>
    <x v="4"/>
    <n v="1.8153547058823529"/>
    <n v="81.75107284768211"/>
    <x v="0"/>
    <x v="4"/>
  </r>
  <r>
    <x v="390"/>
    <x v="390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n v="14"/>
    <b v="1"/>
    <x v="4"/>
    <n v="1"/>
    <n v="71.428571428571431"/>
    <x v="0"/>
    <x v="4"/>
  </r>
  <r>
    <x v="391"/>
    <x v="391"/>
    <s v="Too many women feel confused about their orgasm and shame about their desire. This movie aims to change that."/>
    <x v="22"/>
    <x v="326"/>
    <x v="0"/>
    <x v="0"/>
    <s v="USD"/>
    <n v="1324169940"/>
    <n v="1321578051"/>
    <b v="0"/>
    <n v="193"/>
    <b v="1"/>
    <x v="4"/>
    <n v="1.0061"/>
    <n v="104.25906735751295"/>
    <x v="0"/>
    <x v="4"/>
  </r>
  <r>
    <x v="392"/>
    <x v="392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n v="206"/>
    <b v="1"/>
    <x v="4"/>
    <n v="1.009027027027027"/>
    <n v="90.616504854368927"/>
    <x v="0"/>
    <x v="4"/>
  </r>
  <r>
    <x v="393"/>
    <x v="393"/>
    <s v="This is a story thatâ€™s never been told, about tackling climate change one penguin at a timeâ€¦"/>
    <x v="63"/>
    <x v="328"/>
    <x v="0"/>
    <x v="0"/>
    <s v="USD"/>
    <n v="1381424452"/>
    <n v="1378746052"/>
    <b v="0"/>
    <n v="351"/>
    <b v="1"/>
    <x v="4"/>
    <n v="1.10446"/>
    <n v="157.33048433048432"/>
    <x v="0"/>
    <x v="4"/>
  </r>
  <r>
    <x v="394"/>
    <x v="394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n v="50"/>
    <b v="1"/>
    <x v="4"/>
    <n v="1.118936170212766"/>
    <n v="105.18"/>
    <x v="0"/>
    <x v="4"/>
  </r>
  <r>
    <x v="395"/>
    <x v="395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n v="184"/>
    <b v="1"/>
    <x v="4"/>
    <n v="1.0804450000000001"/>
    <n v="58.719836956521746"/>
    <x v="0"/>
    <x v="4"/>
  </r>
  <r>
    <x v="396"/>
    <x v="396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n v="196"/>
    <b v="1"/>
    <x v="4"/>
    <n v="1.0666666666666667"/>
    <n v="81.632653061224488"/>
    <x v="0"/>
    <x v="4"/>
  </r>
  <r>
    <x v="397"/>
    <x v="397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n v="229"/>
    <b v="1"/>
    <x v="4"/>
    <n v="1.0390027322404372"/>
    <n v="56.460043668122275"/>
    <x v="0"/>
    <x v="4"/>
  </r>
  <r>
    <x v="398"/>
    <x v="398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n v="67"/>
    <b v="1"/>
    <x v="4"/>
    <n v="1.2516"/>
    <n v="140.1044776119403"/>
    <x v="0"/>
    <x v="4"/>
  </r>
  <r>
    <x v="399"/>
    <x v="399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n v="95"/>
    <b v="1"/>
    <x v="4"/>
    <n v="1.0680499999999999"/>
    <n v="224.85263157894738"/>
    <x v="0"/>
    <x v="4"/>
  </r>
  <r>
    <x v="400"/>
    <x v="400"/>
    <s v="A documentary film on a sustainable, grassroots effort to fight malnutrition in Indonesia.  And it's organic!"/>
    <x v="3"/>
    <x v="335"/>
    <x v="0"/>
    <x v="0"/>
    <s v="USD"/>
    <n v="1400297400"/>
    <n v="1397661347"/>
    <b v="0"/>
    <n v="62"/>
    <b v="1"/>
    <x v="4"/>
    <n v="1.1230249999999999"/>
    <n v="181.13306451612902"/>
    <x v="0"/>
    <x v="4"/>
  </r>
  <r>
    <x v="401"/>
    <x v="401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n v="73"/>
    <b v="1"/>
    <x v="4"/>
    <n v="1.0381199999999999"/>
    <n v="711.04109589041093"/>
    <x v="0"/>
    <x v="4"/>
  </r>
  <r>
    <x v="402"/>
    <x v="402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n v="43"/>
    <b v="1"/>
    <x v="4"/>
    <n v="1.4165000000000001"/>
    <n v="65.883720930232556"/>
    <x v="0"/>
    <x v="4"/>
  </r>
  <r>
    <x v="403"/>
    <x v="403"/>
    <s v="A documentary adventure about bananas - and people. Your round-trip ticket into the heart of banana-cultures!!"/>
    <x v="10"/>
    <x v="338"/>
    <x v="0"/>
    <x v="0"/>
    <s v="USD"/>
    <n v="1312960080"/>
    <n v="1308900441"/>
    <b v="0"/>
    <n v="70"/>
    <b v="1"/>
    <x v="4"/>
    <n v="1.0526"/>
    <n v="75.185714285714283"/>
    <x v="0"/>
    <x v="4"/>
  </r>
  <r>
    <x v="404"/>
    <x v="404"/>
    <s v="A feature length documentary, exploring the many lives memorialized by the iconic AIDS Memorial Quilt."/>
    <x v="19"/>
    <x v="339"/>
    <x v="0"/>
    <x v="0"/>
    <s v="USD"/>
    <n v="1391641440"/>
    <n v="1389107062"/>
    <b v="0"/>
    <n v="271"/>
    <b v="1"/>
    <x v="4"/>
    <n v="1.0309142857142857"/>
    <n v="133.14391143911439"/>
    <x v="0"/>
    <x v="4"/>
  </r>
  <r>
    <x v="405"/>
    <x v="405"/>
    <s v="Come, join our movie movement.  A new documentary about the healing power of food."/>
    <x v="121"/>
    <x v="340"/>
    <x v="0"/>
    <x v="0"/>
    <s v="USD"/>
    <n v="1394071339"/>
    <n v="1391479339"/>
    <b v="0"/>
    <n v="55"/>
    <b v="1"/>
    <x v="4"/>
    <n v="1.0765957446808512"/>
    <n v="55.2"/>
    <x v="0"/>
    <x v="4"/>
  </r>
  <r>
    <x v="406"/>
    <x v="406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n v="35"/>
    <b v="1"/>
    <x v="4"/>
    <n v="1.0770464285714285"/>
    <n v="86.163714285714292"/>
    <x v="0"/>
    <x v="4"/>
  </r>
  <r>
    <x v="407"/>
    <x v="407"/>
    <s v="The story of the 1886 Haymarket Riot explored through the history of the Haymarket Police Memorial Statue."/>
    <x v="13"/>
    <x v="342"/>
    <x v="0"/>
    <x v="0"/>
    <s v="USD"/>
    <n v="1321739650"/>
    <n v="1316552050"/>
    <b v="0"/>
    <n v="22"/>
    <b v="1"/>
    <x v="4"/>
    <n v="1.0155000000000001"/>
    <n v="92.318181818181813"/>
    <x v="0"/>
    <x v="4"/>
  </r>
  <r>
    <x v="408"/>
    <x v="408"/>
    <s v="A documentary exploring the phenomenon of custom and branded yarmulkes in Jewish-American communities."/>
    <x v="12"/>
    <x v="343"/>
    <x v="0"/>
    <x v="0"/>
    <s v="USD"/>
    <n v="1383676790"/>
    <n v="1380217190"/>
    <b v="0"/>
    <n v="38"/>
    <b v="1"/>
    <x v="4"/>
    <n v="1.0143766666666667"/>
    <n v="160.16473684210527"/>
    <x v="0"/>
    <x v="4"/>
  </r>
  <r>
    <x v="409"/>
    <x v="409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n v="15"/>
    <b v="1"/>
    <x v="4"/>
    <n v="1.3680000000000001"/>
    <n v="45.6"/>
    <x v="0"/>
    <x v="4"/>
  </r>
  <r>
    <x v="410"/>
    <x v="410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n v="7"/>
    <b v="1"/>
    <x v="4"/>
    <n v="1.2829999999999999"/>
    <n v="183.28571428571428"/>
    <x v="0"/>
    <x v="4"/>
  </r>
  <r>
    <x v="411"/>
    <x v="411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n v="241"/>
    <b v="1"/>
    <x v="4"/>
    <n v="1.0105"/>
    <n v="125.78838174273859"/>
    <x v="0"/>
    <x v="4"/>
  </r>
  <r>
    <x v="412"/>
    <x v="412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n v="55"/>
    <b v="1"/>
    <x v="4"/>
    <n v="1.2684"/>
    <n v="57.654545454545456"/>
    <x v="0"/>
    <x v="4"/>
  </r>
  <r>
    <x v="413"/>
    <x v="413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n v="171"/>
    <b v="1"/>
    <x v="4"/>
    <n v="1.0508593749999999"/>
    <n v="78.660818713450297"/>
    <x v="0"/>
    <x v="4"/>
  </r>
  <r>
    <x v="414"/>
    <x v="414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n v="208"/>
    <b v="1"/>
    <x v="4"/>
    <n v="1.0285405405405406"/>
    <n v="91.480769230769226"/>
    <x v="0"/>
    <x v="4"/>
  </r>
  <r>
    <x v="415"/>
    <x v="415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n v="21"/>
    <b v="1"/>
    <x v="4"/>
    <n v="1.0214714285714286"/>
    <n v="68.09809523809524"/>
    <x v="0"/>
    <x v="4"/>
  </r>
  <r>
    <x v="416"/>
    <x v="416"/>
    <s v="35,000 pounds of food to a city. Highlighting the &quot;Convoy New Britain&quot; event from birth to beyond."/>
    <x v="28"/>
    <x v="351"/>
    <x v="0"/>
    <x v="0"/>
    <s v="USD"/>
    <n v="1391851831"/>
    <n v="1389259831"/>
    <b v="0"/>
    <n v="25"/>
    <b v="1"/>
    <x v="4"/>
    <n v="1.2021700000000002"/>
    <n v="48.086800000000004"/>
    <x v="0"/>
    <x v="4"/>
  </r>
  <r>
    <x v="417"/>
    <x v="417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n v="52"/>
    <b v="1"/>
    <x v="4"/>
    <n v="1.0024761904761905"/>
    <n v="202.42307692307693"/>
    <x v="0"/>
    <x v="4"/>
  </r>
  <r>
    <x v="418"/>
    <x v="418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n v="104"/>
    <b v="1"/>
    <x v="4"/>
    <n v="1.0063392857142857"/>
    <n v="216.75"/>
    <x v="0"/>
    <x v="4"/>
  </r>
  <r>
    <x v="419"/>
    <x v="419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n v="73"/>
    <b v="1"/>
    <x v="4"/>
    <n v="1.004375"/>
    <n v="110.06849315068493"/>
    <x v="0"/>
    <x v="4"/>
  </r>
  <r>
    <x v="420"/>
    <x v="420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n v="3"/>
    <b v="0"/>
    <x v="5"/>
    <n v="4.3939393939393936E-3"/>
    <n v="4.833333333333333"/>
    <x v="0"/>
    <x v="5"/>
  </r>
  <r>
    <x v="421"/>
    <x v="421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n v="6"/>
    <b v="0"/>
    <x v="5"/>
    <n v="2.0066666666666667E-2"/>
    <n v="50.166666666666664"/>
    <x v="0"/>
    <x v="5"/>
  </r>
  <r>
    <x v="422"/>
    <x v="422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n v="12"/>
    <b v="0"/>
    <x v="5"/>
    <n v="1.0749999999999999E-2"/>
    <n v="35.833333333333336"/>
    <x v="0"/>
    <x v="5"/>
  </r>
  <r>
    <x v="423"/>
    <x v="423"/>
    <s v="from the makers of COPS: Skyrim comes the Dark Brotherhood. a dramatic series created with Skyrim machinima."/>
    <x v="22"/>
    <x v="358"/>
    <x v="2"/>
    <x v="0"/>
    <s v="USD"/>
    <n v="1370470430"/>
    <n v="1367878430"/>
    <b v="0"/>
    <n v="13"/>
    <b v="0"/>
    <x v="5"/>
    <n v="7.6499999999999997E-3"/>
    <n v="11.76923076923077"/>
    <x v="0"/>
    <x v="5"/>
  </r>
  <r>
    <x v="424"/>
    <x v="424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n v="5"/>
    <b v="0"/>
    <x v="5"/>
    <n v="6.7966666666666675E-2"/>
    <n v="40.78"/>
    <x v="0"/>
    <x v="5"/>
  </r>
  <r>
    <x v="425"/>
    <x v="425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n v="2"/>
    <b v="0"/>
    <x v="5"/>
    <n v="1.2E-4"/>
    <n v="3"/>
    <x v="0"/>
    <x v="5"/>
  </r>
  <r>
    <x v="426"/>
    <x v="426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n v="8"/>
    <b v="0"/>
    <x v="5"/>
    <n v="1.3299999999999999E-2"/>
    <n v="16.625"/>
    <x v="0"/>
    <x v="5"/>
  </r>
  <r>
    <x v="427"/>
    <x v="427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n v="0"/>
    <b v="0"/>
    <x v="5"/>
    <n v="0"/>
    <e v="#DIV/0!"/>
    <x v="0"/>
    <x v="5"/>
  </r>
  <r>
    <x v="428"/>
    <x v="428"/>
    <s v="Fresh, fun, entertaining Bible stories on YouTube, stop-motion style."/>
    <x v="14"/>
    <x v="362"/>
    <x v="2"/>
    <x v="0"/>
    <s v="USD"/>
    <n v="1402956000"/>
    <n v="1400523845"/>
    <b v="0"/>
    <n v="13"/>
    <b v="0"/>
    <x v="5"/>
    <n v="5.6333333333333332E-2"/>
    <n v="52"/>
    <x v="0"/>
    <x v="5"/>
  </r>
  <r>
    <x v="429"/>
    <x v="429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n v="0"/>
    <b v="0"/>
    <x v="5"/>
    <n v="0"/>
    <e v="#DIV/0!"/>
    <x v="0"/>
    <x v="5"/>
  </r>
  <r>
    <x v="430"/>
    <x v="430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n v="5"/>
    <b v="0"/>
    <x v="5"/>
    <n v="2.4E-2"/>
    <n v="4.8"/>
    <x v="0"/>
    <x v="5"/>
  </r>
  <r>
    <x v="431"/>
    <x v="431"/>
    <s v="A short stop motion animated film of a man on his way home when strange goings on start to happen on his journey."/>
    <x v="9"/>
    <x v="364"/>
    <x v="2"/>
    <x v="1"/>
    <s v="GBP"/>
    <n v="1467752083"/>
    <n v="1465160083"/>
    <b v="0"/>
    <n v="8"/>
    <b v="0"/>
    <x v="5"/>
    <n v="0.13833333333333334"/>
    <n v="51.875"/>
    <x v="0"/>
    <x v="5"/>
  </r>
  <r>
    <x v="432"/>
    <x v="432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n v="8"/>
    <b v="0"/>
    <x v="5"/>
    <n v="9.5000000000000001E-2"/>
    <n v="71.25"/>
    <x v="0"/>
    <x v="5"/>
  </r>
  <r>
    <x v="433"/>
    <x v="433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n v="0"/>
    <b v="0"/>
    <x v="5"/>
    <n v="0"/>
    <e v="#DIV/0!"/>
    <x v="0"/>
    <x v="5"/>
  </r>
  <r>
    <x v="434"/>
    <x v="434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n v="2"/>
    <b v="0"/>
    <x v="5"/>
    <n v="0.05"/>
    <n v="62.5"/>
    <x v="0"/>
    <x v="5"/>
  </r>
  <r>
    <x v="435"/>
    <x v="435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n v="3"/>
    <b v="0"/>
    <x v="5"/>
    <n v="2.7272727272727273E-5"/>
    <n v="1"/>
    <x v="0"/>
    <x v="5"/>
  </r>
  <r>
    <x v="436"/>
    <x v="436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n v="0"/>
    <b v="0"/>
    <x v="5"/>
    <n v="0"/>
    <e v="#DIV/0!"/>
    <x v="0"/>
    <x v="5"/>
  </r>
  <r>
    <x v="437"/>
    <x v="437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n v="0"/>
    <b v="0"/>
    <x v="5"/>
    <n v="0"/>
    <e v="#DIV/0!"/>
    <x v="0"/>
    <x v="5"/>
  </r>
  <r>
    <x v="438"/>
    <x v="438"/>
    <s v="As Smyton pushes himself to become respected, he unlocks secrets about himself and the world around him."/>
    <x v="22"/>
    <x v="367"/>
    <x v="2"/>
    <x v="0"/>
    <s v="USD"/>
    <n v="1447830958"/>
    <n v="1445235358"/>
    <b v="0"/>
    <n v="11"/>
    <b v="0"/>
    <x v="5"/>
    <n v="9.3799999999999994E-2"/>
    <n v="170.54545454545453"/>
    <x v="0"/>
    <x v="5"/>
  </r>
  <r>
    <x v="439"/>
    <x v="439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n v="0"/>
    <b v="0"/>
    <x v="5"/>
    <n v="0"/>
    <e v="#DIV/0!"/>
    <x v="0"/>
    <x v="5"/>
  </r>
  <r>
    <x v="440"/>
    <x v="440"/>
    <s v="A stop-motion animation made by a one girl team, with a camera, creativity, and a lot of determination."/>
    <x v="10"/>
    <x v="139"/>
    <x v="2"/>
    <x v="0"/>
    <s v="USD"/>
    <n v="1458859153"/>
    <n v="1456270753"/>
    <b v="0"/>
    <n v="1"/>
    <b v="0"/>
    <x v="5"/>
    <n v="1E-3"/>
    <n v="5"/>
    <x v="0"/>
    <x v="5"/>
  </r>
  <r>
    <x v="441"/>
    <x v="441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n v="0"/>
    <b v="0"/>
    <x v="5"/>
    <n v="0"/>
    <e v="#DIV/0!"/>
    <x v="0"/>
    <x v="5"/>
  </r>
  <r>
    <x v="442"/>
    <x v="442"/>
    <s v="Doomsday is here"/>
    <x v="73"/>
    <x v="368"/>
    <x v="2"/>
    <x v="0"/>
    <s v="USD"/>
    <n v="1424380783"/>
    <n v="1421788783"/>
    <b v="0"/>
    <n v="17"/>
    <b v="0"/>
    <x v="5"/>
    <n v="0.39358823529411763"/>
    <n v="393.58823529411762"/>
    <x v="0"/>
    <x v="5"/>
  </r>
  <r>
    <x v="443"/>
    <x v="443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n v="2"/>
    <b v="0"/>
    <x v="5"/>
    <n v="1E-3"/>
    <n v="5"/>
    <x v="0"/>
    <x v="5"/>
  </r>
  <r>
    <x v="444"/>
    <x v="444"/>
    <s v="An upcoming animated web sitcom series centered around dealing with life, love, and relationships."/>
    <x v="28"/>
    <x v="155"/>
    <x v="2"/>
    <x v="0"/>
    <s v="USD"/>
    <n v="1329342361"/>
    <n v="1324158361"/>
    <b v="0"/>
    <n v="1"/>
    <b v="0"/>
    <x v="5"/>
    <n v="0.05"/>
    <n v="50"/>
    <x v="0"/>
    <x v="5"/>
  </r>
  <r>
    <x v="445"/>
    <x v="445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n v="2"/>
    <b v="0"/>
    <x v="5"/>
    <n v="3.3333333333333335E-5"/>
    <n v="1"/>
    <x v="0"/>
    <x v="5"/>
  </r>
  <r>
    <x v="446"/>
    <x v="446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n v="16"/>
    <b v="0"/>
    <x v="5"/>
    <n v="7.2952380952380949E-2"/>
    <n v="47.875"/>
    <x v="0"/>
    <x v="5"/>
  </r>
  <r>
    <x v="447"/>
    <x v="447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n v="1"/>
    <b v="0"/>
    <x v="5"/>
    <n v="1.6666666666666666E-4"/>
    <n v="5"/>
    <x v="0"/>
    <x v="5"/>
  </r>
  <r>
    <x v="448"/>
    <x v="448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n v="4"/>
    <b v="0"/>
    <x v="5"/>
    <n v="3.2804E-2"/>
    <n v="20.502500000000001"/>
    <x v="0"/>
    <x v="5"/>
  </r>
  <r>
    <x v="449"/>
    <x v="449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n v="5"/>
    <b v="0"/>
    <x v="5"/>
    <n v="2.2499999999999999E-2"/>
    <n v="9"/>
    <x v="0"/>
    <x v="5"/>
  </r>
  <r>
    <x v="450"/>
    <x v="450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n v="7"/>
    <b v="0"/>
    <x v="5"/>
    <n v="7.92E-3"/>
    <n v="56.571428571428569"/>
    <x v="0"/>
    <x v="5"/>
  </r>
  <r>
    <x v="451"/>
    <x v="451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n v="0"/>
    <b v="0"/>
    <x v="5"/>
    <n v="0"/>
    <e v="#DIV/0!"/>
    <x v="0"/>
    <x v="5"/>
  </r>
  <r>
    <x v="452"/>
    <x v="452"/>
    <s v="A man must find his way out of the depths of the shadows by using the aid of a little girl."/>
    <x v="47"/>
    <x v="374"/>
    <x v="2"/>
    <x v="0"/>
    <s v="USD"/>
    <n v="1431536015"/>
    <n v="1428944015"/>
    <b v="0"/>
    <n v="12"/>
    <b v="0"/>
    <x v="5"/>
    <n v="0.64"/>
    <n v="40"/>
    <x v="0"/>
    <x v="5"/>
  </r>
  <r>
    <x v="453"/>
    <x v="453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n v="2"/>
    <b v="0"/>
    <x v="5"/>
    <n v="2.740447957839262E-4"/>
    <n v="13"/>
    <x v="0"/>
    <x v="5"/>
  </r>
  <r>
    <x v="454"/>
    <x v="454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n v="5"/>
    <b v="0"/>
    <x v="5"/>
    <n v="8.2000000000000007E-3"/>
    <n v="16.399999999999999"/>
    <x v="0"/>
    <x v="5"/>
  </r>
  <r>
    <x v="455"/>
    <x v="455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n v="2"/>
    <b v="0"/>
    <x v="5"/>
    <n v="6.9230769230769226E-4"/>
    <n v="22.5"/>
    <x v="0"/>
    <x v="5"/>
  </r>
  <r>
    <x v="456"/>
    <x v="456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n v="3"/>
    <b v="0"/>
    <x v="5"/>
    <n v="6.8631863186318634E-3"/>
    <n v="20.333333333333332"/>
    <x v="0"/>
    <x v="5"/>
  </r>
  <r>
    <x v="457"/>
    <x v="457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n v="0"/>
    <b v="0"/>
    <x v="5"/>
    <n v="0"/>
    <e v="#DIV/0!"/>
    <x v="0"/>
    <x v="5"/>
  </r>
  <r>
    <x v="458"/>
    <x v="458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n v="49"/>
    <b v="0"/>
    <x v="5"/>
    <n v="8.2100000000000006E-2"/>
    <n v="16.755102040816325"/>
    <x v="0"/>
    <x v="5"/>
  </r>
  <r>
    <x v="459"/>
    <x v="459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n v="1"/>
    <b v="0"/>
    <x v="5"/>
    <n v="6.4102564102564103E-4"/>
    <n v="25"/>
    <x v="0"/>
    <x v="5"/>
  </r>
  <r>
    <x v="460"/>
    <x v="460"/>
    <s v="An animated web series about biological evolution gone haywire."/>
    <x v="0"/>
    <x v="379"/>
    <x v="2"/>
    <x v="0"/>
    <s v="USD"/>
    <n v="1401595200"/>
    <n v="1398862875"/>
    <b v="0"/>
    <n v="2"/>
    <b v="0"/>
    <x v="5"/>
    <n v="2.9411764705882353E-3"/>
    <n v="12.5"/>
    <x v="0"/>
    <x v="5"/>
  </r>
  <r>
    <x v="461"/>
    <x v="461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n v="0"/>
    <b v="0"/>
    <x v="5"/>
    <n v="0"/>
    <e v="#DIV/0!"/>
    <x v="0"/>
    <x v="5"/>
  </r>
  <r>
    <x v="462"/>
    <x v="462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n v="0"/>
    <b v="0"/>
    <x v="5"/>
    <n v="0"/>
    <e v="#DIV/0!"/>
    <x v="0"/>
    <x v="5"/>
  </r>
  <r>
    <x v="463"/>
    <x v="463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n v="11"/>
    <b v="0"/>
    <x v="5"/>
    <n v="2.2727272727272728E-2"/>
    <n v="113.63636363636364"/>
    <x v="0"/>
    <x v="5"/>
  </r>
  <r>
    <x v="464"/>
    <x v="464"/>
    <s v="We are three students that want to make a short PokÃ©mon movie as a school project!"/>
    <x v="132"/>
    <x v="116"/>
    <x v="2"/>
    <x v="12"/>
    <s v="EUR"/>
    <n v="1463602935"/>
    <n v="1461874935"/>
    <b v="0"/>
    <n v="1"/>
    <b v="0"/>
    <x v="5"/>
    <n v="9.9009900990099011E-4"/>
    <n v="1"/>
    <x v="0"/>
    <x v="5"/>
  </r>
  <r>
    <x v="465"/>
    <x v="465"/>
    <s v="&quot;Amp&quot; is a short film about a robot with needs."/>
    <x v="133"/>
    <x v="381"/>
    <x v="2"/>
    <x v="0"/>
    <s v="USD"/>
    <n v="1403837574"/>
    <n v="1402455174"/>
    <b v="0"/>
    <n v="8"/>
    <b v="0"/>
    <x v="5"/>
    <n v="0.26953125"/>
    <n v="17.25"/>
    <x v="0"/>
    <x v="5"/>
  </r>
  <r>
    <x v="466"/>
    <x v="466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n v="5"/>
    <b v="0"/>
    <x v="5"/>
    <n v="7.6E-3"/>
    <n v="15.2"/>
    <x v="0"/>
    <x v="5"/>
  </r>
  <r>
    <x v="467"/>
    <x v="467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n v="39"/>
    <b v="0"/>
    <x v="5"/>
    <n v="0.21575"/>
    <n v="110.64102564102564"/>
    <x v="0"/>
    <x v="5"/>
  </r>
  <r>
    <x v="468"/>
    <x v="468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n v="0"/>
    <b v="0"/>
    <x v="5"/>
    <n v="0"/>
    <e v="#DIV/0!"/>
    <x v="0"/>
    <x v="5"/>
  </r>
  <r>
    <x v="469"/>
    <x v="469"/>
    <s v="Create a personalised animation film using your child's name and photo."/>
    <x v="12"/>
    <x v="117"/>
    <x v="2"/>
    <x v="1"/>
    <s v="GBP"/>
    <n v="1409960724"/>
    <n v="1404776724"/>
    <b v="0"/>
    <n v="0"/>
    <b v="0"/>
    <x v="5"/>
    <n v="0"/>
    <e v="#DIV/0!"/>
    <x v="0"/>
    <x v="5"/>
  </r>
  <r>
    <x v="470"/>
    <x v="470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n v="2"/>
    <b v="0"/>
    <x v="5"/>
    <n v="1.0200000000000001E-2"/>
    <n v="25.5"/>
    <x v="0"/>
    <x v="5"/>
  </r>
  <r>
    <x v="471"/>
    <x v="471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n v="170"/>
    <b v="0"/>
    <x v="5"/>
    <n v="0.11892727272727273"/>
    <n v="38.476470588235294"/>
    <x v="0"/>
    <x v="5"/>
  </r>
  <r>
    <x v="472"/>
    <x v="472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n v="5"/>
    <b v="0"/>
    <x v="5"/>
    <n v="0.17624999999999999"/>
    <n v="28.2"/>
    <x v="0"/>
    <x v="5"/>
  </r>
  <r>
    <x v="473"/>
    <x v="473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n v="14"/>
    <b v="0"/>
    <x v="5"/>
    <n v="2.87E-2"/>
    <n v="61.5"/>
    <x v="0"/>
    <x v="5"/>
  </r>
  <r>
    <x v="474"/>
    <x v="474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n v="1"/>
    <b v="0"/>
    <x v="5"/>
    <n v="3.0303030303030303E-4"/>
    <n v="1"/>
    <x v="0"/>
    <x v="5"/>
  </r>
  <r>
    <x v="475"/>
    <x v="475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n v="0"/>
    <b v="0"/>
    <x v="5"/>
    <n v="0"/>
    <e v="#DIV/0!"/>
    <x v="0"/>
    <x v="5"/>
  </r>
  <r>
    <x v="476"/>
    <x v="476"/>
    <s v="Animated Music Videos that teach kids how to read."/>
    <x v="135"/>
    <x v="387"/>
    <x v="2"/>
    <x v="0"/>
    <s v="USD"/>
    <n v="1401767940"/>
    <n v="1398727441"/>
    <b v="0"/>
    <n v="124"/>
    <b v="0"/>
    <x v="5"/>
    <n v="2.2302681818181819E-2"/>
    <n v="39.569274193548388"/>
    <x v="0"/>
    <x v="5"/>
  </r>
  <r>
    <x v="477"/>
    <x v="477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n v="0"/>
    <b v="0"/>
    <x v="5"/>
    <n v="0"/>
    <e v="#DIV/0!"/>
    <x v="0"/>
    <x v="5"/>
  </r>
  <r>
    <x v="478"/>
    <x v="478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n v="0"/>
    <b v="0"/>
    <x v="5"/>
    <n v="0"/>
    <e v="#DIV/0!"/>
    <x v="0"/>
    <x v="5"/>
  </r>
  <r>
    <x v="479"/>
    <x v="479"/>
    <s v="ANIMATING the most INFAMOUS Math Courses in America and TRANSLATING them for the mathematical underdog!"/>
    <x v="36"/>
    <x v="388"/>
    <x v="2"/>
    <x v="0"/>
    <s v="USD"/>
    <n v="1416566835"/>
    <n v="1411379235"/>
    <b v="0"/>
    <n v="55"/>
    <b v="0"/>
    <x v="5"/>
    <n v="0.3256"/>
    <n v="88.8"/>
    <x v="0"/>
    <x v="5"/>
  </r>
  <r>
    <x v="480"/>
    <x v="480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n v="140"/>
    <b v="0"/>
    <x v="5"/>
    <n v="0.19409999999999999"/>
    <n v="55.457142857142856"/>
    <x v="0"/>
    <x v="5"/>
  </r>
  <r>
    <x v="481"/>
    <x v="481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n v="21"/>
    <b v="0"/>
    <x v="5"/>
    <n v="6.0999999999999999E-2"/>
    <n v="87.142857142857139"/>
    <x v="0"/>
    <x v="5"/>
  </r>
  <r>
    <x v="482"/>
    <x v="482"/>
    <s v="Help me quit my day job and also create animated Stand-up routines from local up and coming comedians."/>
    <x v="3"/>
    <x v="115"/>
    <x v="2"/>
    <x v="0"/>
    <s v="USD"/>
    <n v="1460644440"/>
    <n v="1458336690"/>
    <b v="0"/>
    <n v="1"/>
    <b v="0"/>
    <x v="5"/>
    <n v="1E-3"/>
    <n v="10"/>
    <x v="0"/>
    <x v="5"/>
  </r>
  <r>
    <x v="483"/>
    <x v="483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n v="147"/>
    <b v="0"/>
    <x v="5"/>
    <n v="0.502"/>
    <n v="51.224489795918366"/>
    <x v="0"/>
    <x v="5"/>
  </r>
  <r>
    <x v="484"/>
    <x v="484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n v="11"/>
    <b v="0"/>
    <x v="5"/>
    <n v="1.8625E-3"/>
    <n v="13.545454545454545"/>
    <x v="0"/>
    <x v="5"/>
  </r>
  <r>
    <x v="485"/>
    <x v="485"/>
    <s v="Last few days to make this toon a reality! 5 funny toons for YOU! See the pilot episode here!"/>
    <x v="136"/>
    <x v="393"/>
    <x v="2"/>
    <x v="1"/>
    <s v="GBP"/>
    <n v="1368792499"/>
    <n v="1366200499"/>
    <b v="0"/>
    <n v="125"/>
    <b v="0"/>
    <x v="5"/>
    <n v="0.21906971229845085"/>
    <n v="66.520080000000007"/>
    <x v="0"/>
    <x v="5"/>
  </r>
  <r>
    <x v="486"/>
    <x v="486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n v="1"/>
    <b v="0"/>
    <x v="5"/>
    <n v="9.0909090909090904E-5"/>
    <n v="50"/>
    <x v="0"/>
    <x v="5"/>
  </r>
  <r>
    <x v="487"/>
    <x v="487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n v="0"/>
    <b v="0"/>
    <x v="5"/>
    <n v="0"/>
    <e v="#DIV/0!"/>
    <x v="0"/>
    <x v="5"/>
  </r>
  <r>
    <x v="488"/>
    <x v="488"/>
    <s v="When humans left the earth, the animals took over the city. What could go wrong? Well...everything!"/>
    <x v="14"/>
    <x v="117"/>
    <x v="2"/>
    <x v="0"/>
    <s v="USD"/>
    <n v="1483924700"/>
    <n v="1481332700"/>
    <b v="0"/>
    <n v="0"/>
    <b v="0"/>
    <x v="5"/>
    <n v="0"/>
    <e v="#DIV/0!"/>
    <x v="0"/>
    <x v="5"/>
  </r>
  <r>
    <x v="489"/>
    <x v="489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n v="3"/>
    <b v="0"/>
    <x v="5"/>
    <n v="2.8667813379201833E-3"/>
    <n v="71.666666666666671"/>
    <x v="0"/>
    <x v="5"/>
  </r>
  <r>
    <x v="490"/>
    <x v="490"/>
    <s v="Cancelled"/>
    <x v="28"/>
    <x v="117"/>
    <x v="2"/>
    <x v="0"/>
    <s v="USD"/>
    <n v="1345677285"/>
    <n v="1343085285"/>
    <b v="0"/>
    <n v="0"/>
    <b v="0"/>
    <x v="5"/>
    <n v="0"/>
    <e v="#DIV/0!"/>
    <x v="0"/>
    <x v="5"/>
  </r>
  <r>
    <x v="491"/>
    <x v="491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n v="0"/>
    <b v="0"/>
    <x v="5"/>
    <n v="0"/>
    <e v="#DIV/0!"/>
    <x v="0"/>
    <x v="5"/>
  </r>
  <r>
    <x v="492"/>
    <x v="492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n v="0"/>
    <b v="0"/>
    <x v="5"/>
    <n v="0"/>
    <e v="#DIV/0!"/>
    <x v="0"/>
    <x v="5"/>
  </r>
  <r>
    <x v="493"/>
    <x v="493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n v="0"/>
    <b v="0"/>
    <x v="5"/>
    <n v="0"/>
    <e v="#DIV/0!"/>
    <x v="0"/>
    <x v="5"/>
  </r>
  <r>
    <x v="494"/>
    <x v="494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n v="3"/>
    <b v="0"/>
    <x v="5"/>
    <n v="1.5499999999999999E-3"/>
    <n v="10.333333333333334"/>
    <x v="0"/>
    <x v="5"/>
  </r>
  <r>
    <x v="495"/>
    <x v="495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n v="0"/>
    <b v="0"/>
    <x v="5"/>
    <n v="0"/>
    <e v="#DIV/0!"/>
    <x v="0"/>
    <x v="5"/>
  </r>
  <r>
    <x v="496"/>
    <x v="496"/>
    <s v="The movie is about the adventures of Ethan, Danna, The mysterious inventor and more."/>
    <x v="127"/>
    <x v="116"/>
    <x v="2"/>
    <x v="0"/>
    <s v="USD"/>
    <n v="1392070874"/>
    <n v="1386886874"/>
    <b v="0"/>
    <n v="1"/>
    <b v="0"/>
    <x v="5"/>
    <n v="1.6666666666666667E-5"/>
    <n v="1"/>
    <x v="0"/>
    <x v="5"/>
  </r>
  <r>
    <x v="497"/>
    <x v="497"/>
    <s v="live-action/animated series pilot."/>
    <x v="140"/>
    <x v="134"/>
    <x v="2"/>
    <x v="0"/>
    <s v="USD"/>
    <n v="1419483600"/>
    <n v="1414889665"/>
    <b v="0"/>
    <n v="3"/>
    <b v="0"/>
    <x v="5"/>
    <n v="6.6964285714285711E-3"/>
    <n v="10"/>
    <x v="0"/>
    <x v="5"/>
  </r>
  <r>
    <x v="498"/>
    <x v="498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n v="22"/>
    <b v="0"/>
    <x v="5"/>
    <n v="4.5985132395404561E-2"/>
    <n v="136.09090909090909"/>
    <x v="0"/>
    <x v="5"/>
  </r>
  <r>
    <x v="499"/>
    <x v="499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n v="26"/>
    <b v="0"/>
    <x v="5"/>
    <n v="9.5500000000000002E-2"/>
    <n v="73.461538461538467"/>
    <x v="0"/>
    <x v="5"/>
  </r>
  <r>
    <x v="500"/>
    <x v="500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n v="4"/>
    <b v="0"/>
    <x v="5"/>
    <n v="3.307692307692308E-2"/>
    <n v="53.75"/>
    <x v="0"/>
    <x v="5"/>
  </r>
  <r>
    <x v="501"/>
    <x v="501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n v="0"/>
    <b v="0"/>
    <x v="5"/>
    <n v="0"/>
    <e v="#DIV/0!"/>
    <x v="0"/>
    <x v="5"/>
  </r>
  <r>
    <x v="502"/>
    <x v="502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n v="4"/>
    <b v="0"/>
    <x v="5"/>
    <n v="1.15E-2"/>
    <n v="57.5"/>
    <x v="0"/>
    <x v="5"/>
  </r>
  <r>
    <x v="503"/>
    <x v="503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n v="9"/>
    <b v="0"/>
    <x v="5"/>
    <n v="1.7538461538461537E-2"/>
    <n v="12.666666666666666"/>
    <x v="0"/>
    <x v="5"/>
  </r>
  <r>
    <x v="504"/>
    <x v="504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n v="5"/>
    <b v="0"/>
    <x v="5"/>
    <n v="1.3673469387755101E-2"/>
    <n v="67"/>
    <x v="0"/>
    <x v="5"/>
  </r>
  <r>
    <x v="505"/>
    <x v="505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n v="14"/>
    <b v="0"/>
    <x v="5"/>
    <n v="4.3333333333333331E-3"/>
    <n v="3.7142857142857144"/>
    <x v="0"/>
    <x v="5"/>
  </r>
  <r>
    <x v="506"/>
    <x v="506"/>
    <s v="A feature-length 3D animation that depicts what happened when the Son of the Morning rebelled against God."/>
    <x v="61"/>
    <x v="156"/>
    <x v="2"/>
    <x v="0"/>
    <s v="USD"/>
    <n v="1376140520"/>
    <n v="1373548520"/>
    <b v="0"/>
    <n v="1"/>
    <b v="0"/>
    <x v="5"/>
    <n v="1.25E-3"/>
    <n v="250"/>
    <x v="0"/>
    <x v="5"/>
  </r>
  <r>
    <x v="507"/>
    <x v="507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n v="10"/>
    <b v="0"/>
    <x v="5"/>
    <n v="3.2000000000000001E-2"/>
    <n v="64"/>
    <x v="0"/>
    <x v="5"/>
  </r>
  <r>
    <x v="508"/>
    <x v="508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n v="3"/>
    <b v="0"/>
    <x v="5"/>
    <n v="8.0000000000000002E-3"/>
    <n v="133.33333333333334"/>
    <x v="0"/>
    <x v="5"/>
  </r>
  <r>
    <x v="509"/>
    <x v="509"/>
    <s v="A hilarious comedy podcast being turned into an animated series  about an indian servant and his boss."/>
    <x v="10"/>
    <x v="115"/>
    <x v="2"/>
    <x v="1"/>
    <s v="GBP"/>
    <n v="1435504170"/>
    <n v="1432912170"/>
    <b v="0"/>
    <n v="1"/>
    <b v="0"/>
    <x v="5"/>
    <n v="2E-3"/>
    <n v="10"/>
    <x v="0"/>
    <x v="5"/>
  </r>
  <r>
    <x v="510"/>
    <x v="510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n v="0"/>
    <b v="0"/>
    <x v="5"/>
    <n v="0"/>
    <e v="#DIV/0!"/>
    <x v="0"/>
    <x v="5"/>
  </r>
  <r>
    <x v="511"/>
    <x v="511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n v="5"/>
    <b v="0"/>
    <x v="5"/>
    <n v="0.03"/>
    <n v="30"/>
    <x v="0"/>
    <x v="5"/>
  </r>
  <r>
    <x v="512"/>
    <x v="512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n v="2"/>
    <b v="0"/>
    <x v="5"/>
    <n v="1.3749999999999999E-3"/>
    <n v="5.5"/>
    <x v="0"/>
    <x v="5"/>
  </r>
  <r>
    <x v="513"/>
    <x v="513"/>
    <s v="A sci-fi fantasy 2.5D anime styled series about some guys trying to save the world, probably..."/>
    <x v="63"/>
    <x v="404"/>
    <x v="2"/>
    <x v="0"/>
    <s v="USD"/>
    <n v="1471244400"/>
    <n v="1467387705"/>
    <b v="0"/>
    <n v="68"/>
    <b v="0"/>
    <x v="5"/>
    <n v="0.13924"/>
    <n v="102.38235294117646"/>
    <x v="0"/>
    <x v="5"/>
  </r>
  <r>
    <x v="514"/>
    <x v="514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n v="3"/>
    <b v="0"/>
    <x v="5"/>
    <n v="3.3333333333333333E-2"/>
    <n v="16.666666666666668"/>
    <x v="0"/>
    <x v="5"/>
  </r>
  <r>
    <x v="515"/>
    <x v="515"/>
    <s v="A Tale of Faith is an animated short film based on the heartwarming tale by Rebbe Nachman of Breslov."/>
    <x v="143"/>
    <x v="405"/>
    <x v="2"/>
    <x v="0"/>
    <s v="USD"/>
    <n v="1451389601"/>
    <n v="1447933601"/>
    <b v="0"/>
    <n v="34"/>
    <b v="0"/>
    <x v="5"/>
    <n v="0.25413402061855672"/>
    <n v="725.02941176470586"/>
    <x v="0"/>
    <x v="5"/>
  </r>
  <r>
    <x v="516"/>
    <x v="516"/>
    <s v="A big brother style comedy animation series starring famous seafarers"/>
    <x v="10"/>
    <x v="117"/>
    <x v="2"/>
    <x v="1"/>
    <s v="GBP"/>
    <n v="1432752080"/>
    <n v="1427568080"/>
    <b v="0"/>
    <n v="0"/>
    <b v="0"/>
    <x v="5"/>
    <n v="0"/>
    <e v="#DIV/0!"/>
    <x v="0"/>
    <x v="5"/>
  </r>
  <r>
    <x v="517"/>
    <x v="517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n v="3"/>
    <b v="0"/>
    <x v="5"/>
    <n v="1.3666666666666667E-2"/>
    <n v="68.333333333333329"/>
    <x v="0"/>
    <x v="5"/>
  </r>
  <r>
    <x v="518"/>
    <x v="518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n v="0"/>
    <b v="0"/>
    <x v="5"/>
    <n v="0"/>
    <e v="#DIV/0!"/>
    <x v="0"/>
    <x v="5"/>
  </r>
  <r>
    <x v="519"/>
    <x v="519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n v="70"/>
    <b v="0"/>
    <x v="5"/>
    <n v="0.22881426547787684"/>
    <n v="39.228571428571428"/>
    <x v="0"/>
    <x v="5"/>
  </r>
  <r>
    <x v="520"/>
    <x v="520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n v="34"/>
    <b v="1"/>
    <x v="6"/>
    <n v="1.0209999999999999"/>
    <n v="150.14705882352942"/>
    <x v="1"/>
    <x v="6"/>
  </r>
  <r>
    <x v="521"/>
    <x v="521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n v="56"/>
    <b v="1"/>
    <x v="6"/>
    <n v="1.0464"/>
    <n v="93.428571428571431"/>
    <x v="1"/>
    <x v="6"/>
  </r>
  <r>
    <x v="522"/>
    <x v="522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n v="31"/>
    <b v="1"/>
    <x v="6"/>
    <n v="1.1466666666666667"/>
    <n v="110.96774193548387"/>
    <x v="1"/>
    <x v="6"/>
  </r>
  <r>
    <x v="523"/>
    <x v="523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n v="84"/>
    <b v="1"/>
    <x v="6"/>
    <n v="1.206"/>
    <n v="71.785714285714292"/>
    <x v="1"/>
    <x v="6"/>
  </r>
  <r>
    <x v="524"/>
    <x v="524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n v="130"/>
    <b v="1"/>
    <x v="6"/>
    <n v="1.0867285714285715"/>
    <n v="29.258076923076924"/>
    <x v="1"/>
    <x v="6"/>
  </r>
  <r>
    <x v="525"/>
    <x v="525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n v="12"/>
    <b v="1"/>
    <x v="6"/>
    <n v="1"/>
    <n v="1000"/>
    <x v="1"/>
    <x v="6"/>
  </r>
  <r>
    <x v="526"/>
    <x v="526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n v="23"/>
    <b v="1"/>
    <x v="6"/>
    <n v="1.1399999999999999"/>
    <n v="74.347826086956516"/>
    <x v="1"/>
    <x v="6"/>
  </r>
  <r>
    <x v="527"/>
    <x v="527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n v="158"/>
    <b v="1"/>
    <x v="6"/>
    <n v="1.0085"/>
    <n v="63.829113924050631"/>
    <x v="1"/>
    <x v="6"/>
  </r>
  <r>
    <x v="528"/>
    <x v="528"/>
    <s v="A Festival Backed Production of a Full-Length Play."/>
    <x v="146"/>
    <x v="414"/>
    <x v="0"/>
    <x v="0"/>
    <s v="USD"/>
    <n v="1434921600"/>
    <n v="1433109907"/>
    <b v="0"/>
    <n v="30"/>
    <b v="1"/>
    <x v="6"/>
    <n v="1.1565217391304348"/>
    <n v="44.333333333333336"/>
    <x v="1"/>
    <x v="6"/>
  </r>
  <r>
    <x v="529"/>
    <x v="529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n v="18"/>
    <b v="1"/>
    <x v="6"/>
    <n v="1.3041666666666667"/>
    <n v="86.944444444444443"/>
    <x v="1"/>
    <x v="6"/>
  </r>
  <r>
    <x v="530"/>
    <x v="530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n v="29"/>
    <b v="1"/>
    <x v="6"/>
    <n v="1.0778267254038179"/>
    <n v="126.55172413793103"/>
    <x v="1"/>
    <x v="6"/>
  </r>
  <r>
    <x v="531"/>
    <x v="531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n v="31"/>
    <b v="1"/>
    <x v="6"/>
    <n v="1"/>
    <n v="129.03225806451613"/>
    <x v="1"/>
    <x v="6"/>
  </r>
  <r>
    <x v="532"/>
    <x v="532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n v="173"/>
    <b v="1"/>
    <x v="6"/>
    <n v="1.2324999999999999"/>
    <n v="71.242774566473983"/>
    <x v="1"/>
    <x v="6"/>
  </r>
  <r>
    <x v="533"/>
    <x v="533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n v="17"/>
    <b v="1"/>
    <x v="6"/>
    <n v="1.002"/>
    <n v="117.88235294117646"/>
    <x v="1"/>
    <x v="6"/>
  </r>
  <r>
    <x v="534"/>
    <x v="534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n v="48"/>
    <b v="1"/>
    <x v="6"/>
    <n v="1.0466666666666666"/>
    <n v="327.08333333333331"/>
    <x v="1"/>
    <x v="6"/>
  </r>
  <r>
    <x v="535"/>
    <x v="535"/>
    <s v="Weâ€™re producing a Northern Brexit sci-fi play for VAULT festival 2017 and we need your help!"/>
    <x v="13"/>
    <x v="420"/>
    <x v="0"/>
    <x v="1"/>
    <s v="GBP"/>
    <n v="1483707905"/>
    <n v="1481115905"/>
    <b v="0"/>
    <n v="59"/>
    <b v="1"/>
    <x v="6"/>
    <n v="1.0249999999999999"/>
    <n v="34.745762711864408"/>
    <x v="1"/>
    <x v="6"/>
  </r>
  <r>
    <x v="536"/>
    <x v="536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n v="39"/>
    <b v="1"/>
    <x v="6"/>
    <n v="1.1825757575757576"/>
    <n v="100.06410256410257"/>
    <x v="1"/>
    <x v="6"/>
  </r>
  <r>
    <x v="537"/>
    <x v="537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n v="59"/>
    <b v="1"/>
    <x v="6"/>
    <n v="1.2050000000000001"/>
    <n v="40.847457627118644"/>
    <x v="1"/>
    <x v="6"/>
  </r>
  <r>
    <x v="538"/>
    <x v="538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n v="60"/>
    <b v="1"/>
    <x v="6"/>
    <n v="3.0242"/>
    <n v="252.01666666666668"/>
    <x v="1"/>
    <x v="6"/>
  </r>
  <r>
    <x v="539"/>
    <x v="539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n v="20"/>
    <b v="1"/>
    <x v="6"/>
    <n v="1.00644"/>
    <n v="25.161000000000001"/>
    <x v="1"/>
    <x v="6"/>
  </r>
  <r>
    <x v="540"/>
    <x v="540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n v="1"/>
    <b v="0"/>
    <x v="7"/>
    <n v="6.666666666666667E-5"/>
    <n v="1"/>
    <x v="2"/>
    <x v="7"/>
  </r>
  <r>
    <x v="541"/>
    <x v="541"/>
    <s v="A website dedicated to local Kink Communities; to find others with matching interests and bring them together."/>
    <x v="37"/>
    <x v="379"/>
    <x v="2"/>
    <x v="0"/>
    <s v="USD"/>
    <n v="1446080834"/>
    <n v="1443488834"/>
    <b v="0"/>
    <n v="1"/>
    <b v="0"/>
    <x v="7"/>
    <n v="5.5555555555555558E-3"/>
    <n v="25"/>
    <x v="2"/>
    <x v="7"/>
  </r>
  <r>
    <x v="542"/>
    <x v="542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n v="1"/>
    <b v="0"/>
    <x v="7"/>
    <n v="3.9999999999999998E-6"/>
    <n v="1"/>
    <x v="2"/>
    <x v="7"/>
  </r>
  <r>
    <x v="543"/>
    <x v="543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n v="2"/>
    <b v="0"/>
    <x v="7"/>
    <n v="3.1818181818181819E-3"/>
    <n v="35"/>
    <x v="2"/>
    <x v="7"/>
  </r>
  <r>
    <x v="544"/>
    <x v="544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n v="2"/>
    <b v="0"/>
    <x v="7"/>
    <n v="1.2E-2"/>
    <n v="3"/>
    <x v="2"/>
    <x v="7"/>
  </r>
  <r>
    <x v="545"/>
    <x v="545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n v="34"/>
    <b v="0"/>
    <x v="7"/>
    <n v="0.27383999999999997"/>
    <n v="402.70588235294116"/>
    <x v="2"/>
    <x v="7"/>
  </r>
  <r>
    <x v="546"/>
    <x v="546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n v="2"/>
    <b v="0"/>
    <x v="7"/>
    <n v="8.6666666666666663E-4"/>
    <n v="26"/>
    <x v="2"/>
    <x v="7"/>
  </r>
  <r>
    <x v="547"/>
    <x v="547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n v="0"/>
    <b v="0"/>
    <x v="7"/>
    <n v="0"/>
    <e v="#DIV/0!"/>
    <x v="2"/>
    <x v="7"/>
  </r>
  <r>
    <x v="548"/>
    <x v="548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n v="1"/>
    <b v="0"/>
    <x v="7"/>
    <n v="8.9999999999999998E-4"/>
    <n v="9"/>
    <x v="2"/>
    <x v="7"/>
  </r>
  <r>
    <x v="549"/>
    <x v="549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n v="8"/>
    <b v="0"/>
    <x v="7"/>
    <n v="2.7199999999999998E-2"/>
    <n v="8.5"/>
    <x v="2"/>
    <x v="7"/>
  </r>
  <r>
    <x v="550"/>
    <x v="550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n v="4"/>
    <b v="0"/>
    <x v="7"/>
    <n v="7.0000000000000001E-3"/>
    <n v="8.75"/>
    <x v="2"/>
    <x v="7"/>
  </r>
  <r>
    <x v="551"/>
    <x v="551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n v="28"/>
    <b v="0"/>
    <x v="7"/>
    <n v="5.0413333333333331E-2"/>
    <n v="135.03571428571428"/>
    <x v="2"/>
    <x v="7"/>
  </r>
  <r>
    <x v="552"/>
    <x v="552"/>
    <s v="Axoral is a 3d interactive social media interface, with the potential to be so much more, but we need your help!"/>
    <x v="101"/>
    <x v="117"/>
    <x v="2"/>
    <x v="5"/>
    <s v="CAD"/>
    <n v="1452350896"/>
    <n v="1447166896"/>
    <b v="0"/>
    <n v="0"/>
    <b v="0"/>
    <x v="7"/>
    <n v="0"/>
    <e v="#DIV/0!"/>
    <x v="2"/>
    <x v="7"/>
  </r>
  <r>
    <x v="553"/>
    <x v="553"/>
    <s v="Groundbreaking New Classifieds Website Grows Into Largest Nationwide Coverage By Turning Users Into Entrepreneurs"/>
    <x v="31"/>
    <x v="430"/>
    <x v="2"/>
    <x v="0"/>
    <s v="USD"/>
    <n v="1415988991"/>
    <n v="1413393391"/>
    <b v="0"/>
    <n v="6"/>
    <b v="0"/>
    <x v="7"/>
    <n v="4.9199999999999999E-3"/>
    <n v="20.5"/>
    <x v="2"/>
    <x v="7"/>
  </r>
  <r>
    <x v="554"/>
    <x v="554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n v="22"/>
    <b v="0"/>
    <x v="7"/>
    <n v="0.36589147286821705"/>
    <n v="64.36363636363636"/>
    <x v="2"/>
    <x v="7"/>
  </r>
  <r>
    <x v="555"/>
    <x v="555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n v="0"/>
    <b v="0"/>
    <x v="7"/>
    <n v="0"/>
    <e v="#DIV/0!"/>
    <x v="2"/>
    <x v="7"/>
  </r>
  <r>
    <x v="556"/>
    <x v="556"/>
    <s v="An educational platform for learning Unified English Braille Code"/>
    <x v="6"/>
    <x v="148"/>
    <x v="2"/>
    <x v="0"/>
    <s v="USD"/>
    <n v="1452112717"/>
    <n v="1449520717"/>
    <b v="0"/>
    <n v="1"/>
    <b v="0"/>
    <x v="7"/>
    <n v="2.5000000000000001E-2"/>
    <n v="200"/>
    <x v="2"/>
    <x v="7"/>
  </r>
  <r>
    <x v="557"/>
    <x v="557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n v="20"/>
    <b v="0"/>
    <x v="7"/>
    <n v="9.1066666666666674E-3"/>
    <n v="68.3"/>
    <x v="2"/>
    <x v="7"/>
  </r>
  <r>
    <x v="558"/>
    <x v="558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n v="0"/>
    <b v="0"/>
    <x v="7"/>
    <n v="0"/>
    <e v="#DIV/0!"/>
    <x v="2"/>
    <x v="7"/>
  </r>
  <r>
    <x v="559"/>
    <x v="559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n v="1"/>
    <b v="0"/>
    <x v="7"/>
    <n v="2.0833333333333335E-4"/>
    <n v="50"/>
    <x v="2"/>
    <x v="7"/>
  </r>
  <r>
    <x v="560"/>
    <x v="560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n v="3"/>
    <b v="0"/>
    <x v="7"/>
    <n v="1.2E-4"/>
    <n v="4"/>
    <x v="2"/>
    <x v="7"/>
  </r>
  <r>
    <x v="561"/>
    <x v="561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n v="2"/>
    <b v="0"/>
    <x v="7"/>
    <n v="3.6666666666666666E-3"/>
    <n v="27.5"/>
    <x v="2"/>
    <x v="7"/>
  </r>
  <r>
    <x v="562"/>
    <x v="562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n v="0"/>
    <b v="0"/>
    <x v="7"/>
    <n v="0"/>
    <e v="#DIV/0!"/>
    <x v="2"/>
    <x v="7"/>
  </r>
  <r>
    <x v="563"/>
    <x v="563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n v="2"/>
    <b v="0"/>
    <x v="7"/>
    <n v="9.0666666666666662E-4"/>
    <n v="34"/>
    <x v="2"/>
    <x v="7"/>
  </r>
  <r>
    <x v="564"/>
    <x v="564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n v="1"/>
    <b v="0"/>
    <x v="7"/>
    <n v="5.5555555555555558E-5"/>
    <n v="1"/>
    <x v="2"/>
    <x v="7"/>
  </r>
  <r>
    <x v="565"/>
    <x v="565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n v="0"/>
    <b v="0"/>
    <x v="7"/>
    <n v="0"/>
    <e v="#DIV/0!"/>
    <x v="2"/>
    <x v="7"/>
  </r>
  <r>
    <x v="566"/>
    <x v="566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n v="1"/>
    <b v="0"/>
    <x v="7"/>
    <n v="2.0000000000000001E-4"/>
    <n v="1"/>
    <x v="2"/>
    <x v="7"/>
  </r>
  <r>
    <x v="567"/>
    <x v="567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n v="0"/>
    <b v="0"/>
    <x v="7"/>
    <n v="0"/>
    <e v="#DIV/0!"/>
    <x v="2"/>
    <x v="7"/>
  </r>
  <r>
    <x v="568"/>
    <x v="568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n v="5"/>
    <b v="0"/>
    <x v="7"/>
    <n v="0.01"/>
    <n v="49"/>
    <x v="2"/>
    <x v="7"/>
  </r>
  <r>
    <x v="569"/>
    <x v="569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n v="1"/>
    <b v="0"/>
    <x v="7"/>
    <n v="8.0000000000000002E-3"/>
    <n v="20"/>
    <x v="2"/>
    <x v="7"/>
  </r>
  <r>
    <x v="570"/>
    <x v="570"/>
    <s v="Humans have AM/FM/Satellite radio, kids have radio Disney, pets have DogCatRadio."/>
    <x v="94"/>
    <x v="436"/>
    <x v="2"/>
    <x v="0"/>
    <s v="USD"/>
    <n v="1455822569"/>
    <n v="1453230569"/>
    <b v="0"/>
    <n v="1"/>
    <b v="0"/>
    <x v="7"/>
    <n v="1.6705882352941177E-3"/>
    <n v="142"/>
    <x v="2"/>
    <x v="7"/>
  </r>
  <r>
    <x v="571"/>
    <x v="571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n v="2"/>
    <b v="0"/>
    <x v="7"/>
    <n v="4.2399999999999998E-3"/>
    <n v="53"/>
    <x v="2"/>
    <x v="7"/>
  </r>
  <r>
    <x v="572"/>
    <x v="572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n v="0"/>
    <b v="0"/>
    <x v="7"/>
    <n v="0"/>
    <e v="#DIV/0!"/>
    <x v="2"/>
    <x v="7"/>
  </r>
  <r>
    <x v="573"/>
    <x v="573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n v="9"/>
    <b v="0"/>
    <x v="7"/>
    <n v="3.892538925389254E-3"/>
    <n v="38.444444444444443"/>
    <x v="2"/>
    <x v="7"/>
  </r>
  <r>
    <x v="574"/>
    <x v="574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n v="4"/>
    <b v="0"/>
    <x v="7"/>
    <n v="7.1556350626118068E-3"/>
    <n v="20"/>
    <x v="2"/>
    <x v="7"/>
  </r>
  <r>
    <x v="575"/>
    <x v="575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n v="4"/>
    <b v="0"/>
    <x v="7"/>
    <n v="4.3166666666666666E-3"/>
    <n v="64.75"/>
    <x v="2"/>
    <x v="7"/>
  </r>
  <r>
    <x v="576"/>
    <x v="576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n v="1"/>
    <b v="0"/>
    <x v="7"/>
    <n v="1.2500000000000001E-5"/>
    <n v="1"/>
    <x v="2"/>
    <x v="7"/>
  </r>
  <r>
    <x v="577"/>
    <x v="577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n v="1"/>
    <b v="0"/>
    <x v="7"/>
    <n v="2E-3"/>
    <n v="10"/>
    <x v="2"/>
    <x v="7"/>
  </r>
  <r>
    <x v="578"/>
    <x v="578"/>
    <s v="weBuy trade built on technology and Crowd Sourced Power"/>
    <x v="152"/>
    <x v="441"/>
    <x v="2"/>
    <x v="1"/>
    <s v="GBP"/>
    <n v="1441633993"/>
    <n v="1439560393"/>
    <b v="0"/>
    <n v="7"/>
    <b v="0"/>
    <x v="7"/>
    <n v="1.12E-4"/>
    <n v="2"/>
    <x v="2"/>
    <x v="7"/>
  </r>
  <r>
    <x v="579"/>
    <x v="579"/>
    <s v="Learn classic and public key cryptography with a full proof-of-concept system in JavaScript."/>
    <x v="14"/>
    <x v="442"/>
    <x v="2"/>
    <x v="0"/>
    <s v="USD"/>
    <n v="1419539223"/>
    <n v="1416947223"/>
    <b v="0"/>
    <n v="5"/>
    <b v="0"/>
    <x v="7"/>
    <n v="1.4583333333333334E-2"/>
    <n v="35"/>
    <x v="2"/>
    <x v="7"/>
  </r>
  <r>
    <x v="580"/>
    <x v="580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n v="1"/>
    <b v="0"/>
    <x v="7"/>
    <n v="3.3333333333333332E-4"/>
    <n v="1"/>
    <x v="2"/>
    <x v="7"/>
  </r>
  <r>
    <x v="581"/>
    <x v="581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n v="0"/>
    <b v="0"/>
    <x v="7"/>
    <n v="0"/>
    <e v="#DIV/0!"/>
    <x v="2"/>
    <x v="7"/>
  </r>
  <r>
    <x v="582"/>
    <x v="582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n v="0"/>
    <b v="0"/>
    <x v="7"/>
    <n v="0"/>
    <e v="#DIV/0!"/>
    <x v="2"/>
    <x v="7"/>
  </r>
  <r>
    <x v="583"/>
    <x v="583"/>
    <s v="HackersArchive.com will help rid the web of viruses and scams found everywhere else you look!"/>
    <x v="7"/>
    <x v="116"/>
    <x v="2"/>
    <x v="0"/>
    <s v="USD"/>
    <n v="1426800687"/>
    <n v="1424212287"/>
    <b v="0"/>
    <n v="1"/>
    <b v="0"/>
    <x v="7"/>
    <n v="1.1111111111111112E-4"/>
    <n v="1"/>
    <x v="2"/>
    <x v="7"/>
  </r>
  <r>
    <x v="584"/>
    <x v="584"/>
    <s v="Script Call takes your presentation from the wall to your audience; from your device to theirs."/>
    <x v="28"/>
    <x v="115"/>
    <x v="2"/>
    <x v="0"/>
    <s v="USD"/>
    <n v="1426522316"/>
    <n v="1423933916"/>
    <b v="0"/>
    <n v="2"/>
    <b v="0"/>
    <x v="7"/>
    <n v="0.01"/>
    <n v="5"/>
    <x v="2"/>
    <x v="7"/>
  </r>
  <r>
    <x v="585"/>
    <x v="585"/>
    <s v="SAVE UP TO 40% WHEN YOU SPEND!_x000a__x000a_PRE-ORDER YOUR LINK CARD TODAY"/>
    <x v="7"/>
    <x v="117"/>
    <x v="2"/>
    <x v="1"/>
    <s v="GBP"/>
    <n v="1448928000"/>
    <n v="1444123377"/>
    <b v="0"/>
    <n v="0"/>
    <b v="0"/>
    <x v="7"/>
    <n v="0"/>
    <e v="#DIV/0!"/>
    <x v="2"/>
    <x v="7"/>
  </r>
  <r>
    <x v="586"/>
    <x v="586"/>
    <s v="Employ College is a movement for companies to hire college graduates from their respected institutions."/>
    <x v="3"/>
    <x v="443"/>
    <x v="2"/>
    <x v="0"/>
    <s v="USD"/>
    <n v="1424032207"/>
    <n v="1421440207"/>
    <b v="0"/>
    <n v="4"/>
    <b v="0"/>
    <x v="7"/>
    <n v="5.5999999999999999E-3"/>
    <n v="14"/>
    <x v="2"/>
    <x v="7"/>
  </r>
  <r>
    <x v="587"/>
    <x v="587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n v="7"/>
    <b v="0"/>
    <x v="7"/>
    <n v="9.0833333333333335E-2"/>
    <n v="389.28571428571428"/>
    <x v="2"/>
    <x v="7"/>
  </r>
  <r>
    <x v="588"/>
    <x v="588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n v="2"/>
    <b v="0"/>
    <x v="7"/>
    <n v="3.3444444444444443E-2"/>
    <n v="150.5"/>
    <x v="2"/>
    <x v="7"/>
  </r>
  <r>
    <x v="589"/>
    <x v="589"/>
    <s v="Services closer than you think..."/>
    <x v="51"/>
    <x v="116"/>
    <x v="2"/>
    <x v="0"/>
    <s v="USD"/>
    <n v="1436366699"/>
    <n v="1435070699"/>
    <b v="0"/>
    <n v="1"/>
    <b v="0"/>
    <x v="7"/>
    <n v="1.3333333333333334E-4"/>
    <n v="1"/>
    <x v="2"/>
    <x v="7"/>
  </r>
  <r>
    <x v="590"/>
    <x v="590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n v="9"/>
    <b v="0"/>
    <x v="7"/>
    <n v="4.4600000000000001E-2"/>
    <n v="24.777777777777779"/>
    <x v="2"/>
    <x v="7"/>
  </r>
  <r>
    <x v="591"/>
    <x v="591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n v="2"/>
    <b v="0"/>
    <x v="7"/>
    <n v="6.0999999999999997E-4"/>
    <n v="30.5"/>
    <x v="2"/>
    <x v="7"/>
  </r>
  <r>
    <x v="592"/>
    <x v="592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n v="1"/>
    <b v="0"/>
    <x v="7"/>
    <n v="3.3333333333333333E-2"/>
    <n v="250"/>
    <x v="2"/>
    <x v="7"/>
  </r>
  <r>
    <x v="593"/>
    <x v="593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n v="7"/>
    <b v="0"/>
    <x v="7"/>
    <n v="0.23"/>
    <n v="16.428571428571427"/>
    <x v="2"/>
    <x v="7"/>
  </r>
  <r>
    <x v="594"/>
    <x v="594"/>
    <s v="Creating a fitness site that will change the fitness game forever!"/>
    <x v="31"/>
    <x v="375"/>
    <x v="2"/>
    <x v="0"/>
    <s v="USD"/>
    <n v="1460832206"/>
    <n v="1458240206"/>
    <b v="0"/>
    <n v="2"/>
    <b v="0"/>
    <x v="7"/>
    <n v="1.0399999999999999E-3"/>
    <n v="13"/>
    <x v="2"/>
    <x v="7"/>
  </r>
  <r>
    <x v="595"/>
    <x v="595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n v="8"/>
    <b v="0"/>
    <x v="7"/>
    <n v="4.2599999999999999E-3"/>
    <n v="53.25"/>
    <x v="2"/>
    <x v="7"/>
  </r>
  <r>
    <x v="596"/>
    <x v="596"/>
    <s v="We present digitaibook,com site which can become a free electronic library with your help,"/>
    <x v="22"/>
    <x v="360"/>
    <x v="2"/>
    <x v="0"/>
    <s v="USD"/>
    <n v="1478122292"/>
    <n v="1475530292"/>
    <b v="0"/>
    <n v="2"/>
    <b v="0"/>
    <x v="7"/>
    <n v="2.9999999999999997E-4"/>
    <n v="3"/>
    <x v="2"/>
    <x v="7"/>
  </r>
  <r>
    <x v="597"/>
    <x v="597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n v="2"/>
    <b v="0"/>
    <x v="7"/>
    <n v="2.6666666666666666E-3"/>
    <n v="10"/>
    <x v="2"/>
    <x v="7"/>
  </r>
  <r>
    <x v="598"/>
    <x v="598"/>
    <s v="This is a project to create a crowd-funding site for Urantia Book readers worldwide."/>
    <x v="30"/>
    <x v="447"/>
    <x v="2"/>
    <x v="0"/>
    <s v="USD"/>
    <n v="1417737781"/>
    <n v="1415145781"/>
    <b v="0"/>
    <n v="7"/>
    <b v="0"/>
    <x v="7"/>
    <n v="0.34"/>
    <n v="121.42857142857143"/>
    <x v="2"/>
    <x v="7"/>
  </r>
  <r>
    <x v="599"/>
    <x v="599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n v="2"/>
    <b v="0"/>
    <x v="7"/>
    <n v="6.2E-4"/>
    <n v="15.5"/>
    <x v="2"/>
    <x v="7"/>
  </r>
  <r>
    <x v="600"/>
    <x v="600"/>
    <s v="Science Technology Engineering and Math + youth = a brighter tomorrow."/>
    <x v="10"/>
    <x v="173"/>
    <x v="1"/>
    <x v="0"/>
    <s v="USD"/>
    <n v="1431198562"/>
    <n v="1426014562"/>
    <b v="0"/>
    <n v="1"/>
    <b v="0"/>
    <x v="7"/>
    <n v="0.02"/>
    <n v="100"/>
    <x v="2"/>
    <x v="7"/>
  </r>
  <r>
    <x v="601"/>
    <x v="601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n v="6"/>
    <b v="0"/>
    <x v="7"/>
    <n v="1.4E-2"/>
    <n v="23.333333333333332"/>
    <x v="2"/>
    <x v="7"/>
  </r>
  <r>
    <x v="602"/>
    <x v="602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n v="0"/>
    <b v="0"/>
    <x v="7"/>
    <n v="0"/>
    <e v="#DIV/0!"/>
    <x v="2"/>
    <x v="7"/>
  </r>
  <r>
    <x v="603"/>
    <x v="603"/>
    <s v="The admin for Randompics has announced they will be shutting down. I want to run, and improve, this great site!"/>
    <x v="36"/>
    <x v="448"/>
    <x v="1"/>
    <x v="0"/>
    <s v="USD"/>
    <n v="1408029623"/>
    <n v="1405437623"/>
    <b v="0"/>
    <n v="13"/>
    <b v="0"/>
    <x v="7"/>
    <n v="3.9334666666666664E-2"/>
    <n v="45.386153846153846"/>
    <x v="2"/>
    <x v="7"/>
  </r>
  <r>
    <x v="604"/>
    <x v="604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n v="0"/>
    <b v="0"/>
    <x v="7"/>
    <n v="0"/>
    <e v="#DIV/0!"/>
    <x v="2"/>
    <x v="7"/>
  </r>
  <r>
    <x v="605"/>
    <x v="605"/>
    <s v="An iPad support care package for your parents / seniors."/>
    <x v="10"/>
    <x v="449"/>
    <x v="1"/>
    <x v="0"/>
    <s v="USD"/>
    <n v="1440318908"/>
    <n v="1436430908"/>
    <b v="0"/>
    <n v="8"/>
    <b v="0"/>
    <x v="7"/>
    <n v="2.6200000000000001E-2"/>
    <n v="16.375"/>
    <x v="2"/>
    <x v="7"/>
  </r>
  <r>
    <x v="606"/>
    <x v="606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n v="1"/>
    <b v="0"/>
    <x v="7"/>
    <n v="2E-3"/>
    <n v="10"/>
    <x v="2"/>
    <x v="7"/>
  </r>
  <r>
    <x v="607"/>
    <x v="607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n v="0"/>
    <b v="0"/>
    <x v="7"/>
    <n v="0"/>
    <e v="#DIV/0!"/>
    <x v="2"/>
    <x v="7"/>
  </r>
  <r>
    <x v="608"/>
    <x v="608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n v="5"/>
    <b v="0"/>
    <x v="7"/>
    <n v="9.7400000000000004E-3"/>
    <n v="292.2"/>
    <x v="2"/>
    <x v="7"/>
  </r>
  <r>
    <x v="609"/>
    <x v="609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n v="1"/>
    <b v="0"/>
    <x v="7"/>
    <n v="6.41025641025641E-3"/>
    <n v="5"/>
    <x v="2"/>
    <x v="7"/>
  </r>
  <r>
    <x v="610"/>
    <x v="610"/>
    <s v="We are creating a Christian social network to empower, educate, and connect Christians all over the world."/>
    <x v="154"/>
    <x v="117"/>
    <x v="1"/>
    <x v="0"/>
    <s v="USD"/>
    <n v="1429732586"/>
    <n v="1427140586"/>
    <b v="0"/>
    <n v="0"/>
    <b v="0"/>
    <x v="7"/>
    <n v="0"/>
    <e v="#DIV/0!"/>
    <x v="2"/>
    <x v="7"/>
  </r>
  <r>
    <x v="611"/>
    <x v="611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n v="0"/>
    <b v="0"/>
    <x v="7"/>
    <n v="0"/>
    <e v="#DIV/0!"/>
    <x v="2"/>
    <x v="7"/>
  </r>
  <r>
    <x v="612"/>
    <x v="612"/>
    <s v="A Fast and Reliable new Web platform to stream videos from Internet"/>
    <x v="3"/>
    <x v="117"/>
    <x v="1"/>
    <x v="13"/>
    <s v="EUR"/>
    <n v="1472777146"/>
    <n v="1470185146"/>
    <b v="0"/>
    <n v="0"/>
    <b v="0"/>
    <x v="7"/>
    <n v="0"/>
    <e v="#DIV/0!"/>
    <x v="2"/>
    <x v="7"/>
  </r>
  <r>
    <x v="613"/>
    <x v="613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n v="121"/>
    <b v="0"/>
    <x v="7"/>
    <n v="0.21363333333333334"/>
    <n v="105.93388429752066"/>
    <x v="2"/>
    <x v="7"/>
  </r>
  <r>
    <x v="614"/>
    <x v="614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n v="0"/>
    <b v="0"/>
    <x v="7"/>
    <n v="0"/>
    <e v="#DIV/0!"/>
    <x v="2"/>
    <x v="7"/>
  </r>
  <r>
    <x v="615"/>
    <x v="615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n v="0"/>
    <b v="0"/>
    <x v="7"/>
    <n v="0"/>
    <e v="#DIV/0!"/>
    <x v="2"/>
    <x v="7"/>
  </r>
  <r>
    <x v="616"/>
    <x v="616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n v="0"/>
    <b v="0"/>
    <x v="7"/>
    <n v="0"/>
    <e v="#DIV/0!"/>
    <x v="2"/>
    <x v="7"/>
  </r>
  <r>
    <x v="617"/>
    <x v="617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n v="3"/>
    <b v="0"/>
    <x v="7"/>
    <n v="0.03"/>
    <n v="20"/>
    <x v="2"/>
    <x v="7"/>
  </r>
  <r>
    <x v="618"/>
    <x v="618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n v="0"/>
    <b v="0"/>
    <x v="7"/>
    <n v="0"/>
    <e v="#DIV/0!"/>
    <x v="2"/>
    <x v="7"/>
  </r>
  <r>
    <x v="619"/>
    <x v="619"/>
    <s v="Big Data Sets for researchers interested in improving the quality of life."/>
    <x v="156"/>
    <x v="116"/>
    <x v="1"/>
    <x v="0"/>
    <s v="USD"/>
    <n v="1416933390"/>
    <n v="1411745790"/>
    <b v="0"/>
    <n v="1"/>
    <b v="0"/>
    <x v="7"/>
    <n v="3.9999999999999998E-7"/>
    <n v="1"/>
    <x v="2"/>
    <x v="7"/>
  </r>
  <r>
    <x v="620"/>
    <x v="620"/>
    <s v="iShopGreen.ca is an online marketplace that connects consumers and suppliers with green products &amp; services"/>
    <x v="11"/>
    <x v="452"/>
    <x v="1"/>
    <x v="5"/>
    <s v="CAD"/>
    <n v="1408986738"/>
    <n v="1405098738"/>
    <b v="0"/>
    <n v="1"/>
    <b v="0"/>
    <x v="7"/>
    <n v="0.01"/>
    <n v="300"/>
    <x v="2"/>
    <x v="7"/>
  </r>
  <r>
    <x v="621"/>
    <x v="621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n v="3"/>
    <b v="0"/>
    <x v="7"/>
    <n v="1.044E-2"/>
    <n v="87"/>
    <x v="2"/>
    <x v="7"/>
  </r>
  <r>
    <x v="622"/>
    <x v="622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n v="9"/>
    <b v="0"/>
    <x v="7"/>
    <n v="5.6833333333333333E-2"/>
    <n v="37.888888888888886"/>
    <x v="2"/>
    <x v="7"/>
  </r>
  <r>
    <x v="623"/>
    <x v="623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n v="0"/>
    <b v="0"/>
    <x v="7"/>
    <n v="0"/>
    <e v="#DIV/0!"/>
    <x v="2"/>
    <x v="7"/>
  </r>
  <r>
    <x v="624"/>
    <x v="624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n v="0"/>
    <b v="0"/>
    <x v="7"/>
    <n v="0"/>
    <e v="#DIV/0!"/>
    <x v="2"/>
    <x v="7"/>
  </r>
  <r>
    <x v="625"/>
    <x v="625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n v="0"/>
    <b v="0"/>
    <x v="7"/>
    <n v="0"/>
    <e v="#DIV/0!"/>
    <x v="2"/>
    <x v="7"/>
  </r>
  <r>
    <x v="626"/>
    <x v="626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n v="39"/>
    <b v="0"/>
    <x v="7"/>
    <n v="0.17380000000000001"/>
    <n v="111.41025641025641"/>
    <x v="2"/>
    <x v="7"/>
  </r>
  <r>
    <x v="627"/>
    <x v="627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n v="1"/>
    <b v="0"/>
    <x v="7"/>
    <n v="2.0000000000000001E-4"/>
    <n v="90"/>
    <x v="2"/>
    <x v="7"/>
  </r>
  <r>
    <x v="628"/>
    <x v="628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n v="0"/>
    <b v="0"/>
    <x v="7"/>
    <n v="0"/>
    <e v="#DIV/0!"/>
    <x v="2"/>
    <x v="7"/>
  </r>
  <r>
    <x v="629"/>
    <x v="629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n v="3"/>
    <b v="0"/>
    <x v="7"/>
    <n v="1.75E-3"/>
    <n v="116.66666666666667"/>
    <x v="2"/>
    <x v="7"/>
  </r>
  <r>
    <x v="630"/>
    <x v="630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n v="1"/>
    <b v="0"/>
    <x v="7"/>
    <n v="8.3340278356529708E-4"/>
    <n v="10"/>
    <x v="2"/>
    <x v="7"/>
  </r>
  <r>
    <x v="631"/>
    <x v="631"/>
    <s v="A Powerful Multimedia-Rich Software that aims at making online publishing very simple."/>
    <x v="63"/>
    <x v="458"/>
    <x v="1"/>
    <x v="5"/>
    <s v="CAD"/>
    <n v="1464460329"/>
    <n v="1461954729"/>
    <b v="0"/>
    <n v="9"/>
    <b v="0"/>
    <x v="7"/>
    <n v="1.38E-2"/>
    <n v="76.666666666666671"/>
    <x v="2"/>
    <x v="7"/>
  </r>
  <r>
    <x v="632"/>
    <x v="632"/>
    <s v="Our goal is to create a system, students can find universities that best match their interests."/>
    <x v="22"/>
    <x v="117"/>
    <x v="1"/>
    <x v="9"/>
    <s v="EUR"/>
    <n v="1448470165"/>
    <n v="1445874565"/>
    <b v="0"/>
    <n v="0"/>
    <b v="0"/>
    <x v="7"/>
    <n v="0"/>
    <e v="#DIV/0!"/>
    <x v="2"/>
    <x v="7"/>
  </r>
  <r>
    <x v="633"/>
    <x v="633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n v="25"/>
    <b v="0"/>
    <x v="7"/>
    <n v="0.1245"/>
    <n v="49.8"/>
    <x v="2"/>
    <x v="7"/>
  </r>
  <r>
    <x v="634"/>
    <x v="634"/>
    <s v="We help companies to explain what they do in simple, grandma-would-understand terms."/>
    <x v="10"/>
    <x v="116"/>
    <x v="1"/>
    <x v="0"/>
    <s v="USD"/>
    <n v="1424989029"/>
    <n v="1422397029"/>
    <b v="0"/>
    <n v="1"/>
    <b v="0"/>
    <x v="7"/>
    <n v="2.0000000000000001E-4"/>
    <n v="1"/>
    <x v="2"/>
    <x v="7"/>
  </r>
  <r>
    <x v="635"/>
    <x v="635"/>
    <s v="Network used for building technology development teams."/>
    <x v="31"/>
    <x v="369"/>
    <x v="1"/>
    <x v="0"/>
    <s v="USD"/>
    <n v="1428804762"/>
    <n v="1426212762"/>
    <b v="0"/>
    <n v="1"/>
    <b v="0"/>
    <x v="7"/>
    <n v="8.0000000000000007E-5"/>
    <n v="2"/>
    <x v="2"/>
    <x v="7"/>
  </r>
  <r>
    <x v="636"/>
    <x v="636"/>
    <s v="With no central location for keto knowledge, keto advice will be a community run knowledge base."/>
    <x v="13"/>
    <x v="460"/>
    <x v="1"/>
    <x v="1"/>
    <s v="GBP"/>
    <n v="1433587620"/>
    <n v="1430996150"/>
    <b v="0"/>
    <n v="1"/>
    <b v="0"/>
    <x v="7"/>
    <n v="2E-3"/>
    <n v="4"/>
    <x v="2"/>
    <x v="7"/>
  </r>
  <r>
    <x v="637"/>
    <x v="637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n v="0"/>
    <b v="0"/>
    <x v="7"/>
    <n v="0"/>
    <e v="#DIV/0!"/>
    <x v="2"/>
    <x v="7"/>
  </r>
  <r>
    <x v="638"/>
    <x v="638"/>
    <s v="O0"/>
    <x v="61"/>
    <x v="461"/>
    <x v="1"/>
    <x v="12"/>
    <s v="EUR"/>
    <n v="1490447662"/>
    <n v="1485267262"/>
    <b v="0"/>
    <n v="6"/>
    <b v="0"/>
    <x v="7"/>
    <n v="9.0000000000000006E-5"/>
    <n v="3"/>
    <x v="2"/>
    <x v="7"/>
  </r>
  <r>
    <x v="639"/>
    <x v="639"/>
    <s v="Development of a Safe and Educational Social Media site for kids."/>
    <x v="80"/>
    <x v="116"/>
    <x v="1"/>
    <x v="0"/>
    <s v="USD"/>
    <n v="1413208795"/>
    <n v="1408024795"/>
    <b v="0"/>
    <n v="1"/>
    <b v="0"/>
    <x v="7"/>
    <n v="9.9999999999999995E-7"/>
    <n v="1"/>
    <x v="2"/>
    <x v="7"/>
  </r>
  <r>
    <x v="640"/>
    <x v="640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n v="2"/>
    <b v="1"/>
    <x v="8"/>
    <n v="1.4428571428571428"/>
    <n v="50.5"/>
    <x v="2"/>
    <x v="8"/>
  </r>
  <r>
    <x v="641"/>
    <x v="641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n v="315"/>
    <b v="1"/>
    <x v="8"/>
    <n v="1.1916249999999999"/>
    <n v="151.31746031746033"/>
    <x v="2"/>
    <x v="8"/>
  </r>
  <r>
    <x v="642"/>
    <x v="642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n v="2174"/>
    <b v="1"/>
    <x v="8"/>
    <n v="14.604850000000001"/>
    <n v="134.3592456301748"/>
    <x v="2"/>
    <x v="8"/>
  </r>
  <r>
    <x v="643"/>
    <x v="643"/>
    <s v="Stylish new phone carrier allows instant access to your smart phone while freeing up your hands."/>
    <x v="31"/>
    <x v="465"/>
    <x v="0"/>
    <x v="0"/>
    <s v="USD"/>
    <n v="1433085875"/>
    <n v="1428333875"/>
    <b v="0"/>
    <n v="152"/>
    <b v="1"/>
    <x v="8"/>
    <n v="1.0580799999999999"/>
    <n v="174.02631578947367"/>
    <x v="2"/>
    <x v="8"/>
  </r>
  <r>
    <x v="644"/>
    <x v="644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n v="1021"/>
    <b v="1"/>
    <x v="8"/>
    <n v="3.0011791999999997"/>
    <n v="73.486268364348675"/>
    <x v="2"/>
    <x v="8"/>
  </r>
  <r>
    <x v="645"/>
    <x v="645"/>
    <s v="Ever wanted to own something made out of carbon fiber? Now you can!"/>
    <x v="13"/>
    <x v="467"/>
    <x v="0"/>
    <x v="0"/>
    <s v="USD"/>
    <n v="1470962274"/>
    <n v="1468370274"/>
    <b v="0"/>
    <n v="237"/>
    <b v="1"/>
    <x v="8"/>
    <n v="2.7869999999999999"/>
    <n v="23.518987341772153"/>
    <x v="2"/>
    <x v="8"/>
  </r>
  <r>
    <x v="646"/>
    <x v="646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n v="27"/>
    <b v="1"/>
    <x v="8"/>
    <n v="1.3187625000000001"/>
    <n v="39.074444444444445"/>
    <x v="2"/>
    <x v="8"/>
  </r>
  <r>
    <x v="647"/>
    <x v="647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n v="17"/>
    <b v="1"/>
    <x v="8"/>
    <n v="1.0705"/>
    <n v="125.94117647058823"/>
    <x v="2"/>
    <x v="8"/>
  </r>
  <r>
    <x v="648"/>
    <x v="648"/>
    <s v="Get ready for the next product that you canâ€™t live without"/>
    <x v="19"/>
    <x v="470"/>
    <x v="0"/>
    <x v="0"/>
    <s v="USD"/>
    <n v="1413304708"/>
    <n v="1410280708"/>
    <b v="0"/>
    <n v="27"/>
    <b v="1"/>
    <x v="8"/>
    <n v="1.2682285714285715"/>
    <n v="1644"/>
    <x v="2"/>
    <x v="8"/>
  </r>
  <r>
    <x v="649"/>
    <x v="649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n v="82"/>
    <b v="1"/>
    <x v="8"/>
    <n v="1.3996"/>
    <n v="42.670731707317074"/>
    <x v="2"/>
    <x v="8"/>
  </r>
  <r>
    <x v="650"/>
    <x v="650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n v="48"/>
    <b v="1"/>
    <x v="8"/>
    <n v="1.1240000000000001"/>
    <n v="35.125"/>
    <x v="2"/>
    <x v="8"/>
  </r>
  <r>
    <x v="651"/>
    <x v="651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n v="105"/>
    <b v="1"/>
    <x v="8"/>
    <n v="1.00528"/>
    <n v="239.35238095238094"/>
    <x v="2"/>
    <x v="8"/>
  </r>
  <r>
    <x v="652"/>
    <x v="652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n v="28"/>
    <b v="1"/>
    <x v="8"/>
    <n v="1.0046666666666666"/>
    <n v="107.64285714285714"/>
    <x v="2"/>
    <x v="8"/>
  </r>
  <r>
    <x v="653"/>
    <x v="653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n v="1107"/>
    <b v="1"/>
    <x v="8"/>
    <n v="1.4144600000000001"/>
    <n v="95.830623306233065"/>
    <x v="2"/>
    <x v="8"/>
  </r>
  <r>
    <x v="654"/>
    <x v="654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n v="1013"/>
    <b v="1"/>
    <x v="8"/>
    <n v="2.6729166666666666"/>
    <n v="31.663376110562684"/>
    <x v="2"/>
    <x v="8"/>
  </r>
  <r>
    <x v="655"/>
    <x v="655"/>
    <s v="Meet Spark: The friendly companion that helps you stay awake during the day. Re-released with new features!"/>
    <x v="6"/>
    <x v="477"/>
    <x v="0"/>
    <x v="0"/>
    <s v="USD"/>
    <n v="1426197512"/>
    <n v="1423609112"/>
    <b v="0"/>
    <n v="274"/>
    <b v="1"/>
    <x v="8"/>
    <n v="1.4688749999999999"/>
    <n v="42.886861313868614"/>
    <x v="2"/>
    <x v="8"/>
  </r>
  <r>
    <x v="656"/>
    <x v="656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n v="87"/>
    <b v="1"/>
    <x v="8"/>
    <n v="2.1356000000000002"/>
    <n v="122.73563218390805"/>
    <x v="2"/>
    <x v="8"/>
  </r>
  <r>
    <x v="657"/>
    <x v="657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n v="99"/>
    <b v="1"/>
    <x v="8"/>
    <n v="1.2569999999999999"/>
    <n v="190.45454545454547"/>
    <x v="2"/>
    <x v="8"/>
  </r>
  <r>
    <x v="658"/>
    <x v="658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n v="276"/>
    <b v="1"/>
    <x v="8"/>
    <n v="1.0446206037108834"/>
    <n v="109.33695652173913"/>
    <x v="2"/>
    <x v="8"/>
  </r>
  <r>
    <x v="659"/>
    <x v="659"/>
    <s v="Sync up your lifestyle"/>
    <x v="9"/>
    <x v="481"/>
    <x v="0"/>
    <x v="0"/>
    <s v="USD"/>
    <n v="1440339295"/>
    <n v="1437747295"/>
    <b v="0"/>
    <n v="21"/>
    <b v="1"/>
    <x v="8"/>
    <n v="1.0056666666666667"/>
    <n v="143.66666666666666"/>
    <x v="2"/>
    <x v="8"/>
  </r>
  <r>
    <x v="660"/>
    <x v="660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n v="18"/>
    <b v="0"/>
    <x v="8"/>
    <n v="3.058E-2"/>
    <n v="84.944444444444443"/>
    <x v="2"/>
    <x v="8"/>
  </r>
  <r>
    <x v="661"/>
    <x v="661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n v="9"/>
    <b v="0"/>
    <x v="8"/>
    <n v="9.4999999999999998E-3"/>
    <n v="10.555555555555555"/>
    <x v="2"/>
    <x v="8"/>
  </r>
  <r>
    <x v="662"/>
    <x v="662"/>
    <s v="A stylish, durable safety light band on your wrist or ankle holds a watch or another modular accessory."/>
    <x v="130"/>
    <x v="484"/>
    <x v="2"/>
    <x v="0"/>
    <s v="USD"/>
    <n v="1421404247"/>
    <n v="1418812247"/>
    <b v="0"/>
    <n v="4"/>
    <b v="0"/>
    <x v="8"/>
    <n v="4.0000000000000001E-3"/>
    <n v="39"/>
    <x v="2"/>
    <x v="8"/>
  </r>
  <r>
    <x v="663"/>
    <x v="663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n v="7"/>
    <b v="0"/>
    <x v="8"/>
    <n v="3.5000000000000001E-3"/>
    <n v="100"/>
    <x v="2"/>
    <x v="8"/>
  </r>
  <r>
    <x v="664"/>
    <x v="664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n v="29"/>
    <b v="0"/>
    <x v="8"/>
    <n v="7.5333333333333335E-2"/>
    <n v="31.172413793103448"/>
    <x v="2"/>
    <x v="8"/>
  </r>
  <r>
    <x v="665"/>
    <x v="665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n v="12"/>
    <b v="0"/>
    <x v="8"/>
    <n v="0.18640000000000001"/>
    <n v="155.33333333333334"/>
    <x v="2"/>
    <x v="8"/>
  </r>
  <r>
    <x v="666"/>
    <x v="666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n v="4"/>
    <b v="0"/>
    <x v="8"/>
    <n v="4.0000000000000003E-5"/>
    <n v="2"/>
    <x v="2"/>
    <x v="8"/>
  </r>
  <r>
    <x v="667"/>
    <x v="667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n v="28"/>
    <b v="0"/>
    <x v="8"/>
    <n v="0.1002"/>
    <n v="178.92857142857142"/>
    <x v="2"/>
    <x v="8"/>
  </r>
  <r>
    <x v="668"/>
    <x v="668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n v="25"/>
    <b v="0"/>
    <x v="8"/>
    <n v="4.5600000000000002E-2"/>
    <n v="27.36"/>
    <x v="2"/>
    <x v="8"/>
  </r>
  <r>
    <x v="669"/>
    <x v="669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n v="28"/>
    <b v="0"/>
    <x v="8"/>
    <n v="0.21507499999999999"/>
    <n v="1536.25"/>
    <x v="2"/>
    <x v="8"/>
  </r>
  <r>
    <x v="670"/>
    <x v="670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n v="310"/>
    <b v="0"/>
    <x v="8"/>
    <n v="0.29276666666666668"/>
    <n v="84.99677419354839"/>
    <x v="2"/>
    <x v="8"/>
  </r>
  <r>
    <x v="671"/>
    <x v="671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n v="15"/>
    <b v="0"/>
    <x v="8"/>
    <n v="0.39426666666666665"/>
    <n v="788.5333333333333"/>
    <x v="2"/>
    <x v="8"/>
  </r>
  <r>
    <x v="672"/>
    <x v="672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n v="215"/>
    <b v="0"/>
    <x v="8"/>
    <n v="0.21628"/>
    <n v="50.29767441860465"/>
    <x v="2"/>
    <x v="8"/>
  </r>
  <r>
    <x v="673"/>
    <x v="673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n v="3"/>
    <b v="0"/>
    <x v="8"/>
    <n v="2.0500000000000002E-3"/>
    <n v="68.333333333333329"/>
    <x v="2"/>
    <x v="8"/>
  </r>
  <r>
    <x v="674"/>
    <x v="674"/>
    <s v="Listen to sounds by feeling an array of vibrational patterns against your body."/>
    <x v="63"/>
    <x v="493"/>
    <x v="2"/>
    <x v="0"/>
    <s v="USD"/>
    <n v="1407811627"/>
    <n v="1402627627"/>
    <b v="0"/>
    <n v="2"/>
    <b v="0"/>
    <x v="8"/>
    <n v="2.9999999999999997E-4"/>
    <n v="7.5"/>
    <x v="2"/>
    <x v="8"/>
  </r>
  <r>
    <x v="675"/>
    <x v="675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n v="26"/>
    <b v="0"/>
    <x v="8"/>
    <n v="0.14849999999999999"/>
    <n v="34.269230769230766"/>
    <x v="2"/>
    <x v="8"/>
  </r>
  <r>
    <x v="676"/>
    <x v="676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n v="24"/>
    <b v="0"/>
    <x v="8"/>
    <n v="1.4710000000000001E-2"/>
    <n v="61.291666666666664"/>
    <x v="2"/>
    <x v="8"/>
  </r>
  <r>
    <x v="677"/>
    <x v="677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n v="96"/>
    <b v="0"/>
    <x v="8"/>
    <n v="0.25584000000000001"/>
    <n v="133.25"/>
    <x v="2"/>
    <x v="8"/>
  </r>
  <r>
    <x v="678"/>
    <x v="678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n v="17"/>
    <b v="0"/>
    <x v="8"/>
    <n v="3.8206896551724136E-2"/>
    <n v="65.17647058823529"/>
    <x v="2"/>
    <x v="8"/>
  </r>
  <r>
    <x v="679"/>
    <x v="679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n v="94"/>
    <b v="0"/>
    <x v="8"/>
    <n v="0.15485964912280703"/>
    <n v="93.90425531914893"/>
    <x v="2"/>
    <x v="8"/>
  </r>
  <r>
    <x v="680"/>
    <x v="680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n v="129"/>
    <b v="0"/>
    <x v="8"/>
    <n v="0.25912000000000002"/>
    <n v="150.65116279069767"/>
    <x v="2"/>
    <x v="8"/>
  </r>
  <r>
    <x v="681"/>
    <x v="681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n v="1"/>
    <b v="0"/>
    <x v="8"/>
    <n v="4.0000000000000002E-4"/>
    <n v="1"/>
    <x v="2"/>
    <x v="8"/>
  </r>
  <r>
    <x v="682"/>
    <x v="682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n v="4"/>
    <b v="0"/>
    <x v="8"/>
    <n v="1.06E-3"/>
    <n v="13.25"/>
    <x v="2"/>
    <x v="8"/>
  </r>
  <r>
    <x v="683"/>
    <x v="683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n v="3"/>
    <b v="0"/>
    <x v="8"/>
    <n v="8.5142857142857138E-3"/>
    <n v="99.333333333333329"/>
    <x v="2"/>
    <x v="8"/>
  </r>
  <r>
    <x v="684"/>
    <x v="684"/>
    <s v="Arcus gives your fingers super powers."/>
    <x v="163"/>
    <x v="502"/>
    <x v="2"/>
    <x v="0"/>
    <s v="USD"/>
    <n v="1406257200"/>
    <n v="1403176891"/>
    <b v="0"/>
    <n v="135"/>
    <b v="0"/>
    <x v="8"/>
    <n v="7.4837500000000001E-2"/>
    <n v="177.39259259259259"/>
    <x v="2"/>
    <x v="8"/>
  </r>
  <r>
    <x v="685"/>
    <x v="685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n v="10"/>
    <b v="0"/>
    <x v="8"/>
    <n v="0.27650000000000002"/>
    <n v="55.3"/>
    <x v="2"/>
    <x v="8"/>
  </r>
  <r>
    <x v="686"/>
    <x v="686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n v="0"/>
    <b v="0"/>
    <x v="8"/>
    <n v="0"/>
    <e v="#DIV/0!"/>
    <x v="2"/>
    <x v="8"/>
  </r>
  <r>
    <x v="687"/>
    <x v="687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n v="6"/>
    <b v="0"/>
    <x v="8"/>
    <n v="3.5499999999999997E-2"/>
    <n v="591.66666666666663"/>
    <x v="2"/>
    <x v="8"/>
  </r>
  <r>
    <x v="688"/>
    <x v="688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n v="36"/>
    <b v="0"/>
    <x v="8"/>
    <n v="0.72989999999999999"/>
    <n v="405.5"/>
    <x v="2"/>
    <x v="8"/>
  </r>
  <r>
    <x v="689"/>
    <x v="689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n v="336"/>
    <b v="0"/>
    <x v="8"/>
    <n v="0.57648750000000004"/>
    <n v="343.14732142857144"/>
    <x v="2"/>
    <x v="8"/>
  </r>
  <r>
    <x v="690"/>
    <x v="690"/>
    <s v="A radiation shield for your fitness tracker, smartwatch or other wearable smart device"/>
    <x v="22"/>
    <x v="507"/>
    <x v="2"/>
    <x v="0"/>
    <s v="USD"/>
    <n v="1473400800"/>
    <n v="1469718841"/>
    <b v="0"/>
    <n v="34"/>
    <b v="0"/>
    <x v="8"/>
    <n v="0.1234"/>
    <n v="72.588235294117652"/>
    <x v="2"/>
    <x v="8"/>
  </r>
  <r>
    <x v="691"/>
    <x v="691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n v="10"/>
    <b v="0"/>
    <x v="8"/>
    <n v="5.1999999999999998E-3"/>
    <n v="26"/>
    <x v="2"/>
    <x v="8"/>
  </r>
  <r>
    <x v="692"/>
    <x v="692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n v="201"/>
    <b v="0"/>
    <x v="8"/>
    <n v="6.5299999999999997E-2"/>
    <n v="6.4975124378109452"/>
    <x v="2"/>
    <x v="8"/>
  </r>
  <r>
    <x v="693"/>
    <x v="693"/>
    <s v="Prana is the first wearable combining breath and posture tracking to make your sitting time count."/>
    <x v="57"/>
    <x v="509"/>
    <x v="2"/>
    <x v="0"/>
    <s v="USD"/>
    <n v="1430421827"/>
    <n v="1427829827"/>
    <b v="0"/>
    <n v="296"/>
    <b v="0"/>
    <x v="8"/>
    <n v="0.35338000000000003"/>
    <n v="119.38513513513513"/>
    <x v="2"/>
    <x v="8"/>
  </r>
  <r>
    <x v="694"/>
    <x v="694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n v="7"/>
    <b v="0"/>
    <x v="8"/>
    <n v="3.933333333333333E-3"/>
    <n v="84.285714285714292"/>
    <x v="2"/>
    <x v="8"/>
  </r>
  <r>
    <x v="695"/>
    <x v="695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n v="7"/>
    <b v="0"/>
    <x v="8"/>
    <n v="1.06E-2"/>
    <n v="90.857142857142861"/>
    <x v="2"/>
    <x v="8"/>
  </r>
  <r>
    <x v="696"/>
    <x v="696"/>
    <s v="Show your fidelity by wearing the Trustee rings! Show where you are (at)!"/>
    <x v="164"/>
    <x v="116"/>
    <x v="2"/>
    <x v="9"/>
    <s v="EUR"/>
    <n v="1406326502"/>
    <n v="1403734502"/>
    <b v="0"/>
    <n v="1"/>
    <b v="0"/>
    <x v="8"/>
    <n v="5.7142857142857145E-6"/>
    <n v="1"/>
    <x v="2"/>
    <x v="8"/>
  </r>
  <r>
    <x v="697"/>
    <x v="697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n v="114"/>
    <b v="0"/>
    <x v="8"/>
    <n v="0.46379999999999999"/>
    <n v="20.342105263157894"/>
    <x v="2"/>
    <x v="8"/>
  </r>
  <r>
    <x v="698"/>
    <x v="698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n v="29"/>
    <b v="0"/>
    <x v="8"/>
    <n v="0.15390000000000001"/>
    <n v="530.68965517241384"/>
    <x v="2"/>
    <x v="8"/>
  </r>
  <r>
    <x v="699"/>
    <x v="699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n v="890"/>
    <b v="0"/>
    <x v="8"/>
    <n v="0.824221076923077"/>
    <n v="120.39184269662923"/>
    <x v="2"/>
    <x v="8"/>
  </r>
  <r>
    <x v="700"/>
    <x v="700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n v="31"/>
    <b v="0"/>
    <x v="8"/>
    <n v="2.6866666666666667E-2"/>
    <n v="13"/>
    <x v="2"/>
    <x v="8"/>
  </r>
  <r>
    <x v="701"/>
    <x v="701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n v="21"/>
    <b v="0"/>
    <x v="8"/>
    <n v="0.26600000000000001"/>
    <n v="291.33333333333331"/>
    <x v="2"/>
    <x v="8"/>
  </r>
  <r>
    <x v="702"/>
    <x v="702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n v="37"/>
    <b v="0"/>
    <x v="8"/>
    <n v="0.30813400000000002"/>
    <n v="124.9191891891892"/>
    <x v="2"/>
    <x v="8"/>
  </r>
  <r>
    <x v="703"/>
    <x v="703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n v="7"/>
    <b v="0"/>
    <x v="8"/>
    <n v="5.5800000000000002E-2"/>
    <n v="119.57142857142857"/>
    <x v="2"/>
    <x v="8"/>
  </r>
  <r>
    <x v="704"/>
    <x v="704"/>
    <s v="Turn you helmet into the safest helmet and don't worry about a thing,you will always have the right fit!!"/>
    <x v="56"/>
    <x v="517"/>
    <x v="2"/>
    <x v="5"/>
    <s v="CAD"/>
    <n v="1487565468"/>
    <n v="1482381468"/>
    <b v="0"/>
    <n v="4"/>
    <b v="0"/>
    <x v="8"/>
    <n v="8.7454545454545458E-3"/>
    <n v="120.25"/>
    <x v="2"/>
    <x v="8"/>
  </r>
  <r>
    <x v="705"/>
    <x v="705"/>
    <s v="The closest thing ever to the Holy Grail of wearables technology"/>
    <x v="57"/>
    <x v="518"/>
    <x v="2"/>
    <x v="9"/>
    <s v="EUR"/>
    <n v="1484999278"/>
    <n v="1482407278"/>
    <b v="0"/>
    <n v="5"/>
    <b v="0"/>
    <x v="8"/>
    <n v="9.7699999999999992E-3"/>
    <n v="195.4"/>
    <x v="2"/>
    <x v="8"/>
  </r>
  <r>
    <x v="706"/>
    <x v="706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n v="0"/>
    <b v="0"/>
    <x v="8"/>
    <n v="0"/>
    <e v="#DIV/0!"/>
    <x v="2"/>
    <x v="8"/>
  </r>
  <r>
    <x v="707"/>
    <x v="707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n v="456"/>
    <b v="0"/>
    <x v="8"/>
    <n v="0.78927352941176465"/>
    <n v="117.69868421052631"/>
    <x v="2"/>
    <x v="8"/>
  </r>
  <r>
    <x v="708"/>
    <x v="708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n v="369"/>
    <b v="0"/>
    <x v="8"/>
    <n v="0.22092500000000001"/>
    <n v="23.948509485094849"/>
    <x v="2"/>
    <x v="8"/>
  </r>
  <r>
    <x v="709"/>
    <x v="709"/>
    <s v="A &quot;handheld&quot; light, which eases the way you illuminate objects and/or paths."/>
    <x v="36"/>
    <x v="377"/>
    <x v="2"/>
    <x v="0"/>
    <s v="USD"/>
    <n v="1417741159"/>
    <n v="1415149159"/>
    <b v="0"/>
    <n v="2"/>
    <b v="0"/>
    <x v="8"/>
    <n v="4.0666666666666663E-3"/>
    <n v="30.5"/>
    <x v="2"/>
    <x v="8"/>
  </r>
  <r>
    <x v="710"/>
    <x v="710"/>
    <s v="Shirts, so technologically advanced, they connect mentally to their audience upon sight."/>
    <x v="38"/>
    <x v="117"/>
    <x v="2"/>
    <x v="5"/>
    <s v="CAD"/>
    <n v="1408495440"/>
    <n v="1405640302"/>
    <b v="0"/>
    <n v="0"/>
    <b v="0"/>
    <x v="8"/>
    <n v="0"/>
    <e v="#DIV/0!"/>
    <x v="2"/>
    <x v="8"/>
  </r>
  <r>
    <x v="711"/>
    <x v="711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n v="338"/>
    <b v="0"/>
    <x v="8"/>
    <n v="0.33790999999999999"/>
    <n v="99.973372781065095"/>
    <x v="2"/>
    <x v="8"/>
  </r>
  <r>
    <x v="712"/>
    <x v="712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n v="4"/>
    <b v="0"/>
    <x v="8"/>
    <n v="2.1649484536082476E-3"/>
    <n v="26.25"/>
    <x v="2"/>
    <x v="8"/>
  </r>
  <r>
    <x v="713"/>
    <x v="713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n v="1"/>
    <b v="0"/>
    <x v="8"/>
    <n v="7.9600000000000001E-3"/>
    <n v="199"/>
    <x v="2"/>
    <x v="8"/>
  </r>
  <r>
    <x v="714"/>
    <x v="714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n v="28"/>
    <b v="0"/>
    <x v="8"/>
    <n v="0.14993333333333334"/>
    <n v="80.321428571428569"/>
    <x v="2"/>
    <x v="8"/>
  </r>
  <r>
    <x v="715"/>
    <x v="715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n v="12"/>
    <b v="0"/>
    <x v="8"/>
    <n v="5.0509090909090906E-2"/>
    <n v="115.75"/>
    <x v="2"/>
    <x v="8"/>
  </r>
  <r>
    <x v="716"/>
    <x v="716"/>
    <s v="Translate sight into touch with a wrist-mounted wearable. A revolution for visually impaired people everywhere."/>
    <x v="39"/>
    <x v="526"/>
    <x v="2"/>
    <x v="0"/>
    <s v="USD"/>
    <n v="1417392000"/>
    <n v="1414511307"/>
    <b v="0"/>
    <n v="16"/>
    <b v="0"/>
    <x v="8"/>
    <n v="0.10214285714285715"/>
    <n v="44.6875"/>
    <x v="2"/>
    <x v="8"/>
  </r>
  <r>
    <x v="717"/>
    <x v="717"/>
    <s v="Cool air flowing under clothing keeps you cool."/>
    <x v="57"/>
    <x v="527"/>
    <x v="2"/>
    <x v="0"/>
    <s v="USD"/>
    <n v="1409949002"/>
    <n v="1407357002"/>
    <b v="0"/>
    <n v="4"/>
    <b v="0"/>
    <x v="8"/>
    <n v="3.0500000000000002E-3"/>
    <n v="76.25"/>
    <x v="2"/>
    <x v="8"/>
  </r>
  <r>
    <x v="718"/>
    <x v="718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n v="4"/>
    <b v="0"/>
    <x v="8"/>
    <n v="7.4999999999999997E-3"/>
    <n v="22.5"/>
    <x v="2"/>
    <x v="8"/>
  </r>
  <r>
    <x v="719"/>
    <x v="719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n v="10"/>
    <b v="0"/>
    <x v="8"/>
    <n v="1.2933333333333333E-2"/>
    <n v="19.399999999999999"/>
    <x v="2"/>
    <x v="8"/>
  </r>
  <r>
    <x v="720"/>
    <x v="720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n v="41"/>
    <b v="1"/>
    <x v="9"/>
    <n v="1.4394736842105262"/>
    <n v="66.707317073170728"/>
    <x v="3"/>
    <x v="9"/>
  </r>
  <r>
    <x v="721"/>
    <x v="721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n v="119"/>
    <b v="1"/>
    <x v="9"/>
    <n v="1.2210975609756098"/>
    <n v="84.142857142857139"/>
    <x v="3"/>
    <x v="9"/>
  </r>
  <r>
    <x v="722"/>
    <x v="722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n v="153"/>
    <b v="1"/>
    <x v="9"/>
    <n v="1.3202400000000001"/>
    <n v="215.72549019607843"/>
    <x v="3"/>
    <x v="9"/>
  </r>
  <r>
    <x v="723"/>
    <x v="723"/>
    <s v="The Definitive (and Slightly Ridiculous) Guide to Enjoying the 2015 Pro Football Season"/>
    <x v="10"/>
    <x v="532"/>
    <x v="0"/>
    <x v="0"/>
    <s v="USD"/>
    <n v="1438228740"/>
    <n v="1435606549"/>
    <b v="0"/>
    <n v="100"/>
    <b v="1"/>
    <x v="9"/>
    <n v="1.0938000000000001"/>
    <n v="54.69"/>
    <x v="3"/>
    <x v="9"/>
  </r>
  <r>
    <x v="724"/>
    <x v="724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n v="143"/>
    <b v="1"/>
    <x v="9"/>
    <n v="1.0547157142857144"/>
    <n v="51.62944055944056"/>
    <x v="3"/>
    <x v="9"/>
  </r>
  <r>
    <x v="725"/>
    <x v="725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n v="140"/>
    <b v="1"/>
    <x v="9"/>
    <n v="1.0035000000000001"/>
    <n v="143.35714285714286"/>
    <x v="3"/>
    <x v="9"/>
  </r>
  <r>
    <x v="726"/>
    <x v="726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n v="35"/>
    <b v="1"/>
    <x v="9"/>
    <n v="1.014"/>
    <n v="72.428571428571431"/>
    <x v="3"/>
    <x v="9"/>
  </r>
  <r>
    <x v="727"/>
    <x v="727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n v="149"/>
    <b v="1"/>
    <x v="9"/>
    <n v="1.5551428571428572"/>
    <n v="36.530201342281877"/>
    <x v="3"/>
    <x v="9"/>
  </r>
  <r>
    <x v="728"/>
    <x v="728"/>
    <s v="A big idea non-fiction book by an impatient three-time author and insomniac willing to bet on himself."/>
    <x v="51"/>
    <x v="537"/>
    <x v="0"/>
    <x v="0"/>
    <s v="USD"/>
    <n v="1313957157"/>
    <n v="1310069157"/>
    <b v="0"/>
    <n v="130"/>
    <b v="1"/>
    <x v="9"/>
    <n v="1.05566"/>
    <n v="60.903461538461535"/>
    <x v="3"/>
    <x v="9"/>
  </r>
  <r>
    <x v="729"/>
    <x v="729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n v="120"/>
    <b v="1"/>
    <x v="9"/>
    <n v="1.3065"/>
    <n v="43.55"/>
    <x v="3"/>
    <x v="9"/>
  </r>
  <r>
    <x v="730"/>
    <x v="730"/>
    <s v="A Massive but Cheerful Online Digital Archive of Surfing"/>
    <x v="22"/>
    <x v="539"/>
    <x v="0"/>
    <x v="0"/>
    <s v="USD"/>
    <n v="1323280391"/>
    <n v="1320688391"/>
    <b v="0"/>
    <n v="265"/>
    <b v="1"/>
    <x v="9"/>
    <n v="1.3219000000000001"/>
    <n v="99.766037735849054"/>
    <x v="3"/>
    <x v="9"/>
  </r>
  <r>
    <x v="731"/>
    <x v="731"/>
    <s v="Be part of the excitement by supporting our first season offering unique perspectives of Portland from the water."/>
    <x v="10"/>
    <x v="540"/>
    <x v="0"/>
    <x v="0"/>
    <s v="USD"/>
    <n v="1327212000"/>
    <n v="1322852747"/>
    <b v="0"/>
    <n v="71"/>
    <b v="1"/>
    <x v="9"/>
    <n v="1.26"/>
    <n v="88.732394366197184"/>
    <x v="3"/>
    <x v="9"/>
  </r>
  <r>
    <x v="732"/>
    <x v="732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n v="13"/>
    <b v="1"/>
    <x v="9"/>
    <n v="1.6"/>
    <n v="4.9230769230769234"/>
    <x v="3"/>
    <x v="9"/>
  </r>
  <r>
    <x v="733"/>
    <x v="733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n v="169"/>
    <b v="1"/>
    <x v="9"/>
    <n v="1.2048000000000001"/>
    <n v="17.822485207100591"/>
    <x v="3"/>
    <x v="9"/>
  </r>
  <r>
    <x v="734"/>
    <x v="734"/>
    <s v="Sideswiped is my story of growing in and trusting God through the mess and mysteries of life."/>
    <x v="0"/>
    <x v="543"/>
    <x v="0"/>
    <x v="5"/>
    <s v="CAD"/>
    <n v="1431147600"/>
    <n v="1428465420"/>
    <b v="0"/>
    <n v="57"/>
    <b v="1"/>
    <x v="9"/>
    <n v="1.2552941176470589"/>
    <n v="187.19298245614036"/>
    <x v="3"/>
    <x v="9"/>
  </r>
  <r>
    <x v="735"/>
    <x v="735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n v="229"/>
    <b v="1"/>
    <x v="9"/>
    <n v="1.1440638297872341"/>
    <n v="234.80786026200875"/>
    <x v="3"/>
    <x v="9"/>
  </r>
  <r>
    <x v="736"/>
    <x v="736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n v="108"/>
    <b v="1"/>
    <x v="9"/>
    <n v="3.151388888888889"/>
    <n v="105.04629629629629"/>
    <x v="3"/>
    <x v="9"/>
  </r>
  <r>
    <x v="737"/>
    <x v="737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n v="108"/>
    <b v="1"/>
    <x v="9"/>
    <n v="1.224"/>
    <n v="56.666666666666664"/>
    <x v="3"/>
    <x v="9"/>
  </r>
  <r>
    <x v="738"/>
    <x v="738"/>
    <s v="The true story of a child's struggle with hunger, poverty, and war in El Salvador."/>
    <x v="15"/>
    <x v="547"/>
    <x v="0"/>
    <x v="0"/>
    <s v="USD"/>
    <n v="1417409940"/>
    <n v="1414765794"/>
    <b v="0"/>
    <n v="41"/>
    <b v="1"/>
    <x v="9"/>
    <n v="1.0673333333333332"/>
    <n v="39.048780487804876"/>
    <x v="3"/>
    <x v="9"/>
  </r>
  <r>
    <x v="739"/>
    <x v="739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n v="139"/>
    <b v="1"/>
    <x v="9"/>
    <n v="1.5833333333333333"/>
    <n v="68.345323741007192"/>
    <x v="3"/>
    <x v="9"/>
  </r>
  <r>
    <x v="740"/>
    <x v="740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n v="19"/>
    <b v="1"/>
    <x v="9"/>
    <n v="1.0740000000000001"/>
    <n v="169.57894736842104"/>
    <x v="3"/>
    <x v="9"/>
  </r>
  <r>
    <x v="741"/>
    <x v="741"/>
    <s v="A revolutionary digital mapping project of the Vilna Ghetto"/>
    <x v="93"/>
    <x v="550"/>
    <x v="0"/>
    <x v="0"/>
    <s v="USD"/>
    <n v="1370964806"/>
    <n v="1367940806"/>
    <b v="0"/>
    <n v="94"/>
    <b v="1"/>
    <x v="9"/>
    <n v="1.0226"/>
    <n v="141.42340425531913"/>
    <x v="3"/>
    <x v="9"/>
  </r>
  <r>
    <x v="742"/>
    <x v="742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n v="23"/>
    <b v="1"/>
    <x v="9"/>
    <n v="1.1071428571428572"/>
    <n v="67.391304347826093"/>
    <x v="3"/>
    <x v="9"/>
  </r>
  <r>
    <x v="743"/>
    <x v="743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n v="15"/>
    <b v="1"/>
    <x v="9"/>
    <n v="1.48"/>
    <n v="54.266666666666666"/>
    <x v="3"/>
    <x v="9"/>
  </r>
  <r>
    <x v="744"/>
    <x v="744"/>
    <s v="Join others to help create a world that is possible -- in your workplace, community and society!"/>
    <x v="10"/>
    <x v="553"/>
    <x v="0"/>
    <x v="0"/>
    <s v="USD"/>
    <n v="1355439503"/>
    <n v="1352847503"/>
    <b v="0"/>
    <n v="62"/>
    <b v="1"/>
    <x v="9"/>
    <n v="1.0232000000000001"/>
    <n v="82.516129032258064"/>
    <x v="3"/>
    <x v="9"/>
  </r>
  <r>
    <x v="745"/>
    <x v="745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n v="74"/>
    <b v="1"/>
    <x v="9"/>
    <n v="1.7909909909909909"/>
    <n v="53.729729729729726"/>
    <x v="3"/>
    <x v="9"/>
  </r>
  <r>
    <x v="746"/>
    <x v="746"/>
    <s v="This is a book of letters. Letters to our body parts."/>
    <x v="174"/>
    <x v="555"/>
    <x v="0"/>
    <x v="0"/>
    <s v="USD"/>
    <n v="1348372740"/>
    <n v="1346806909"/>
    <b v="0"/>
    <n v="97"/>
    <b v="1"/>
    <x v="9"/>
    <n v="1.1108135252761968"/>
    <n v="34.206185567010309"/>
    <x v="3"/>
    <x v="9"/>
  </r>
  <r>
    <x v="747"/>
    <x v="747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n v="55"/>
    <b v="1"/>
    <x v="9"/>
    <n v="1.0004285714285714"/>
    <n v="127.32727272727273"/>
    <x v="3"/>
    <x v="9"/>
  </r>
  <r>
    <x v="748"/>
    <x v="748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n v="44"/>
    <b v="1"/>
    <x v="9"/>
    <n v="1.0024999999999999"/>
    <n v="45.56818181818182"/>
    <x v="3"/>
    <x v="9"/>
  </r>
  <r>
    <x v="749"/>
    <x v="749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n v="110"/>
    <b v="1"/>
    <x v="9"/>
    <n v="1.0556000000000001"/>
    <n v="95.963636363636368"/>
    <x v="3"/>
    <x v="9"/>
  </r>
  <r>
    <x v="750"/>
    <x v="750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n v="59"/>
    <b v="1"/>
    <x v="9"/>
    <n v="1.0258775877587758"/>
    <n v="77.271186440677965"/>
    <x v="3"/>
    <x v="9"/>
  </r>
  <r>
    <x v="751"/>
    <x v="751"/>
    <s v="A young cancer survivor embarks on a cross country railroad adventure while writing her memoir through letters."/>
    <x v="9"/>
    <x v="560"/>
    <x v="0"/>
    <x v="0"/>
    <s v="USD"/>
    <n v="1312470475"/>
    <n v="1308496075"/>
    <b v="0"/>
    <n v="62"/>
    <b v="1"/>
    <x v="9"/>
    <n v="1.1850000000000001"/>
    <n v="57.338709677419352"/>
    <x v="3"/>
    <x v="9"/>
  </r>
  <r>
    <x v="752"/>
    <x v="752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n v="105"/>
    <b v="1"/>
    <x v="9"/>
    <n v="1.117"/>
    <n v="53.19047619047619"/>
    <x v="3"/>
    <x v="9"/>
  </r>
  <r>
    <x v="753"/>
    <x v="753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n v="26"/>
    <b v="1"/>
    <x v="9"/>
    <n v="1.28"/>
    <n v="492.30769230769232"/>
    <x v="3"/>
    <x v="9"/>
  </r>
  <r>
    <x v="754"/>
    <x v="754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n v="49"/>
    <b v="1"/>
    <x v="9"/>
    <n v="1.0375000000000001"/>
    <n v="42.346938775510203"/>
    <x v="3"/>
    <x v="9"/>
  </r>
  <r>
    <x v="755"/>
    <x v="755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n v="68"/>
    <b v="1"/>
    <x v="9"/>
    <n v="1.0190760000000001"/>
    <n v="37.466029411764708"/>
    <x v="3"/>
    <x v="9"/>
  </r>
  <r>
    <x v="756"/>
    <x v="756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n v="22"/>
    <b v="1"/>
    <x v="9"/>
    <n v="1.177142857142857"/>
    <n v="37.454545454545453"/>
    <x v="3"/>
    <x v="9"/>
  </r>
  <r>
    <x v="757"/>
    <x v="757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n v="18"/>
    <b v="1"/>
    <x v="9"/>
    <n v="2.38"/>
    <n v="33.055555555555557"/>
    <x v="3"/>
    <x v="9"/>
  </r>
  <r>
    <x v="758"/>
    <x v="758"/>
    <s v="I am publishing my book, Waiting on Humanity and need some finishing funds to do so."/>
    <x v="30"/>
    <x v="567"/>
    <x v="0"/>
    <x v="0"/>
    <s v="USD"/>
    <n v="1286568268"/>
    <n v="1283976268"/>
    <b v="0"/>
    <n v="19"/>
    <b v="1"/>
    <x v="9"/>
    <n v="1.02"/>
    <n v="134.21052631578948"/>
    <x v="3"/>
    <x v="9"/>
  </r>
  <r>
    <x v="759"/>
    <x v="759"/>
    <s v="Help me search for the lost ruins of the UK. A unique guide to  lesser known and somewhat known ruins of Britain."/>
    <x v="10"/>
    <x v="568"/>
    <x v="0"/>
    <x v="1"/>
    <s v="GBP"/>
    <n v="1404892539"/>
    <n v="1401436539"/>
    <b v="0"/>
    <n v="99"/>
    <b v="1"/>
    <x v="9"/>
    <n v="1.0192000000000001"/>
    <n v="51.474747474747474"/>
    <x v="3"/>
    <x v="9"/>
  </r>
  <r>
    <x v="760"/>
    <x v="760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n v="0"/>
    <b v="0"/>
    <x v="10"/>
    <n v="0"/>
    <e v="#DIV/0!"/>
    <x v="3"/>
    <x v="10"/>
  </r>
  <r>
    <x v="761"/>
    <x v="761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n v="6"/>
    <b v="0"/>
    <x v="10"/>
    <n v="4.7E-2"/>
    <n v="39.166666666666664"/>
    <x v="3"/>
    <x v="10"/>
  </r>
  <r>
    <x v="762"/>
    <x v="762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n v="0"/>
    <b v="0"/>
    <x v="10"/>
    <n v="0"/>
    <e v="#DIV/0!"/>
    <x v="3"/>
    <x v="10"/>
  </r>
  <r>
    <x v="763"/>
    <x v="763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n v="1"/>
    <b v="0"/>
    <x v="10"/>
    <n v="1.1655011655011655E-3"/>
    <n v="5"/>
    <x v="3"/>
    <x v="10"/>
  </r>
  <r>
    <x v="764"/>
    <x v="764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n v="0"/>
    <b v="0"/>
    <x v="10"/>
    <n v="0"/>
    <e v="#DIV/0!"/>
    <x v="3"/>
    <x v="10"/>
  </r>
  <r>
    <x v="765"/>
    <x v="765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n v="44"/>
    <b v="0"/>
    <x v="10"/>
    <n v="0.36014285714285715"/>
    <n v="57.295454545454547"/>
    <x v="3"/>
    <x v="10"/>
  </r>
  <r>
    <x v="766"/>
    <x v="766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n v="0"/>
    <b v="0"/>
    <x v="10"/>
    <n v="0"/>
    <e v="#DIV/0!"/>
    <x v="3"/>
    <x v="10"/>
  </r>
  <r>
    <x v="767"/>
    <x v="767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n v="3"/>
    <b v="0"/>
    <x v="10"/>
    <n v="3.5400000000000001E-2"/>
    <n v="59"/>
    <x v="3"/>
    <x v="10"/>
  </r>
  <r>
    <x v="768"/>
    <x v="768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n v="0"/>
    <b v="0"/>
    <x v="10"/>
    <n v="0"/>
    <e v="#DIV/0!"/>
    <x v="3"/>
    <x v="10"/>
  </r>
  <r>
    <x v="769"/>
    <x v="769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n v="52"/>
    <b v="0"/>
    <x v="10"/>
    <n v="0.41399999999999998"/>
    <n v="31.846153846153847"/>
    <x v="3"/>
    <x v="10"/>
  </r>
  <r>
    <x v="770"/>
    <x v="770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n v="0"/>
    <b v="0"/>
    <x v="10"/>
    <n v="0"/>
    <e v="#DIV/0!"/>
    <x v="3"/>
    <x v="10"/>
  </r>
  <r>
    <x v="771"/>
    <x v="771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n v="1"/>
    <b v="0"/>
    <x v="10"/>
    <n v="2.631578947368421E-4"/>
    <n v="10"/>
    <x v="3"/>
    <x v="10"/>
  </r>
  <r>
    <x v="772"/>
    <x v="772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n v="1"/>
    <b v="0"/>
    <x v="10"/>
    <n v="3.3333333333333333E-2"/>
    <n v="50"/>
    <x v="3"/>
    <x v="10"/>
  </r>
  <r>
    <x v="773"/>
    <x v="773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n v="2"/>
    <b v="0"/>
    <x v="10"/>
    <n v="8.5129023676509714E-3"/>
    <n v="16"/>
    <x v="3"/>
    <x v="10"/>
  </r>
  <r>
    <x v="774"/>
    <x v="774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n v="9"/>
    <b v="0"/>
    <x v="10"/>
    <n v="0.70199999999999996"/>
    <n v="39"/>
    <x v="3"/>
    <x v="10"/>
  </r>
  <r>
    <x v="775"/>
    <x v="775"/>
    <s v="Scorned is the first in a series that I have been working on for two years and it's time to get it published."/>
    <x v="3"/>
    <x v="575"/>
    <x v="2"/>
    <x v="0"/>
    <s v="USD"/>
    <n v="1323998795"/>
    <n v="1321406795"/>
    <b v="0"/>
    <n v="5"/>
    <b v="0"/>
    <x v="10"/>
    <n v="1.7000000000000001E-2"/>
    <n v="34"/>
    <x v="3"/>
    <x v="10"/>
  </r>
  <r>
    <x v="776"/>
    <x v="776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n v="57"/>
    <b v="0"/>
    <x v="10"/>
    <n v="0.51400000000000001"/>
    <n v="63.122807017543863"/>
    <x v="3"/>
    <x v="10"/>
  </r>
  <r>
    <x v="777"/>
    <x v="777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n v="3"/>
    <b v="0"/>
    <x v="10"/>
    <n v="7.0000000000000001E-3"/>
    <n v="7"/>
    <x v="3"/>
    <x v="10"/>
  </r>
  <r>
    <x v="778"/>
    <x v="778"/>
    <s v="Laughter, tears and good times in the warm glow of Summer s Love. The perfect recipe for the winter blahs."/>
    <x v="2"/>
    <x v="369"/>
    <x v="2"/>
    <x v="0"/>
    <s v="USD"/>
    <n v="1398876680"/>
    <n v="1396284680"/>
    <b v="0"/>
    <n v="1"/>
    <b v="0"/>
    <x v="10"/>
    <n v="4.0000000000000001E-3"/>
    <n v="2"/>
    <x v="3"/>
    <x v="10"/>
  </r>
  <r>
    <x v="779"/>
    <x v="779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n v="6"/>
    <b v="0"/>
    <x v="10"/>
    <n v="2.6666666666666668E-2"/>
    <n v="66.666666666666671"/>
    <x v="3"/>
    <x v="10"/>
  </r>
  <r>
    <x v="780"/>
    <x v="780"/>
    <s v="We are finishing up recording our new record and we would like help with its physical CD release."/>
    <x v="28"/>
    <x v="578"/>
    <x v="0"/>
    <x v="0"/>
    <s v="USD"/>
    <n v="1304439025"/>
    <n v="1301847025"/>
    <b v="0"/>
    <n v="27"/>
    <b v="1"/>
    <x v="11"/>
    <n v="1.04"/>
    <n v="38.518518518518519"/>
    <x v="4"/>
    <x v="11"/>
  </r>
  <r>
    <x v="781"/>
    <x v="781"/>
    <s v="&quot;WE ARE ON A MISSION TO TOUR THE UNITED STATES NON-STOP. TO DO SO WE NEED TO PURCHASE A NEW VAN.&quot;"/>
    <x v="134"/>
    <x v="579"/>
    <x v="0"/>
    <x v="0"/>
    <s v="USD"/>
    <n v="1370649674"/>
    <n v="1368057674"/>
    <b v="0"/>
    <n v="25"/>
    <b v="1"/>
    <x v="11"/>
    <n v="1.3315375"/>
    <n v="42.609200000000001"/>
    <x v="4"/>
    <x v="11"/>
  </r>
  <r>
    <x v="782"/>
    <x v="782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n v="14"/>
    <b v="1"/>
    <x v="11"/>
    <n v="1"/>
    <n v="50"/>
    <x v="4"/>
    <x v="11"/>
  </r>
  <r>
    <x v="783"/>
    <x v="783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n v="35"/>
    <b v="1"/>
    <x v="11"/>
    <n v="1.4813333333333334"/>
    <n v="63.485714285714288"/>
    <x v="4"/>
    <x v="11"/>
  </r>
  <r>
    <x v="784"/>
    <x v="784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n v="10"/>
    <b v="1"/>
    <x v="11"/>
    <n v="1.0249999999999999"/>
    <n v="102.5"/>
    <x v="4"/>
    <x v="11"/>
  </r>
  <r>
    <x v="785"/>
    <x v="785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n v="29"/>
    <b v="1"/>
    <x v="11"/>
    <n v="1.8062799999999999"/>
    <n v="31.142758620689655"/>
    <x v="4"/>
    <x v="11"/>
  </r>
  <r>
    <x v="786"/>
    <x v="786"/>
    <s v="In June, Columbus rock veterans, Watershed, will release and tour behind a new album, BRICK AND MORTAR."/>
    <x v="10"/>
    <x v="583"/>
    <x v="0"/>
    <x v="0"/>
    <s v="USD"/>
    <n v="1336751220"/>
    <n v="1331774434"/>
    <b v="0"/>
    <n v="44"/>
    <b v="1"/>
    <x v="11"/>
    <n v="1.4279999999999999"/>
    <n v="162.27272727272728"/>
    <x v="4"/>
    <x v="11"/>
  </r>
  <r>
    <x v="787"/>
    <x v="787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n v="17"/>
    <b v="1"/>
    <x v="11"/>
    <n v="1.1416666666666666"/>
    <n v="80.588235294117652"/>
    <x v="4"/>
    <x v="11"/>
  </r>
  <r>
    <x v="788"/>
    <x v="788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n v="34"/>
    <b v="1"/>
    <x v="11"/>
    <n v="2.03505"/>
    <n v="59.85441176470588"/>
    <x v="4"/>
    <x v="11"/>
  </r>
  <r>
    <x v="789"/>
    <x v="789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n v="14"/>
    <b v="1"/>
    <x v="11"/>
    <n v="1.0941176470588236"/>
    <n v="132.85714285714286"/>
    <x v="4"/>
    <x v="11"/>
  </r>
  <r>
    <x v="790"/>
    <x v="790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n v="156"/>
    <b v="1"/>
    <x v="11"/>
    <n v="1.443746"/>
    <n v="92.547820512820508"/>
    <x v="4"/>
    <x v="11"/>
  </r>
  <r>
    <x v="791"/>
    <x v="791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n v="128"/>
    <b v="1"/>
    <x v="11"/>
    <n v="1.0386666666666666"/>
    <n v="60.859375"/>
    <x v="4"/>
    <x v="11"/>
  </r>
  <r>
    <x v="792"/>
    <x v="792"/>
    <s v="Rock n' Roll about the intersection of lies and belief: the Believable Lie."/>
    <x v="30"/>
    <x v="589"/>
    <x v="0"/>
    <x v="0"/>
    <s v="USD"/>
    <n v="1383861483"/>
    <n v="1381265883"/>
    <b v="0"/>
    <n v="60"/>
    <b v="1"/>
    <x v="11"/>
    <n v="1.0044440000000001"/>
    <n v="41.851833333333339"/>
    <x v="4"/>
    <x v="11"/>
  </r>
  <r>
    <x v="793"/>
    <x v="793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n v="32"/>
    <b v="1"/>
    <x v="11"/>
    <n v="1.0277927272727272"/>
    <n v="88.325937499999995"/>
    <x v="4"/>
    <x v="11"/>
  </r>
  <r>
    <x v="794"/>
    <x v="794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n v="53"/>
    <b v="1"/>
    <x v="11"/>
    <n v="1.0531250000000001"/>
    <n v="158.96226415094338"/>
    <x v="4"/>
    <x v="11"/>
  </r>
  <r>
    <x v="795"/>
    <x v="795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n v="184"/>
    <b v="1"/>
    <x v="11"/>
    <n v="1.1178571428571429"/>
    <n v="85.054347826086953"/>
    <x v="4"/>
    <x v="11"/>
  </r>
  <r>
    <x v="796"/>
    <x v="796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n v="90"/>
    <b v="1"/>
    <x v="11"/>
    <n v="1.0135000000000001"/>
    <n v="112.61111111111111"/>
    <x v="4"/>
    <x v="11"/>
  </r>
  <r>
    <x v="797"/>
    <x v="797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n v="71"/>
    <b v="1"/>
    <x v="11"/>
    <n v="1.0753333333333333"/>
    <n v="45.436619718309856"/>
    <x v="4"/>
    <x v="11"/>
  </r>
  <r>
    <x v="798"/>
    <x v="798"/>
    <s v="We have some great new songs and want to record a special edition 4 song EP as our next Eric Stuart Band release"/>
    <x v="8"/>
    <x v="595"/>
    <x v="0"/>
    <x v="0"/>
    <s v="USD"/>
    <n v="1412086187"/>
    <n v="1409494187"/>
    <b v="0"/>
    <n v="87"/>
    <b v="1"/>
    <x v="11"/>
    <n v="1.1488571428571428"/>
    <n v="46.218390804597703"/>
    <x v="4"/>
    <x v="11"/>
  </r>
  <r>
    <x v="799"/>
    <x v="799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n v="28"/>
    <b v="1"/>
    <x v="11"/>
    <n v="1.0002"/>
    <n v="178.60714285714286"/>
    <x v="4"/>
    <x v="11"/>
  </r>
  <r>
    <x v="800"/>
    <x v="800"/>
    <s v="Scotland's premier classic rock and metal festival, 3 days, 3-4 stages, family friendly,  for people of all ages"/>
    <x v="15"/>
    <x v="597"/>
    <x v="0"/>
    <x v="1"/>
    <s v="GBP"/>
    <n v="1410431054"/>
    <n v="1407839054"/>
    <b v="0"/>
    <n v="56"/>
    <b v="1"/>
    <x v="11"/>
    <n v="1.5213333333333334"/>
    <n v="40.75"/>
    <x v="4"/>
    <x v="11"/>
  </r>
  <r>
    <x v="801"/>
    <x v="801"/>
    <s v="ALL WE WANT TO DO IS DRIVE AROUND AMERICA AND PLAY A BUNCH OF SHOWS, BUT WE DON'T HAVE ANY MONEY..."/>
    <x v="13"/>
    <x v="598"/>
    <x v="0"/>
    <x v="0"/>
    <s v="USD"/>
    <n v="1309547120"/>
    <n v="1306955120"/>
    <b v="0"/>
    <n v="51"/>
    <b v="1"/>
    <x v="11"/>
    <n v="1.1152149999999998"/>
    <n v="43.733921568627444"/>
    <x v="4"/>
    <x v="11"/>
  </r>
  <r>
    <x v="802"/>
    <x v="802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n v="75"/>
    <b v="1"/>
    <x v="11"/>
    <n v="1.0133333333333334"/>
    <n v="81.066666666666663"/>
    <x v="4"/>
    <x v="11"/>
  </r>
  <r>
    <x v="803"/>
    <x v="803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n v="38"/>
    <b v="1"/>
    <x v="11"/>
    <n v="1.232608695652174"/>
    <n v="74.60526315789474"/>
    <x v="4"/>
    <x v="11"/>
  </r>
  <r>
    <x v="804"/>
    <x v="804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n v="18"/>
    <b v="1"/>
    <x v="11"/>
    <n v="1"/>
    <n v="305.55555555555554"/>
    <x v="4"/>
    <x v="11"/>
  </r>
  <r>
    <x v="805"/>
    <x v="805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n v="54"/>
    <b v="1"/>
    <x v="11"/>
    <n v="1.05"/>
    <n v="58.333333333333336"/>
    <x v="4"/>
    <x v="11"/>
  </r>
  <r>
    <x v="806"/>
    <x v="806"/>
    <s v="Help Golden Animals finish their NEW Album!"/>
    <x v="6"/>
    <x v="603"/>
    <x v="0"/>
    <x v="0"/>
    <s v="USD"/>
    <n v="1315413339"/>
    <n v="1312821339"/>
    <b v="0"/>
    <n v="71"/>
    <b v="1"/>
    <x v="11"/>
    <n v="1.0443750000000001"/>
    <n v="117.67605633802818"/>
    <x v="4"/>
    <x v="11"/>
  </r>
  <r>
    <x v="807"/>
    <x v="807"/>
    <s v="Join the Sic Vita family and lend a hand as we create a new album!"/>
    <x v="23"/>
    <x v="604"/>
    <x v="0"/>
    <x v="0"/>
    <s v="USD"/>
    <n v="1488333600"/>
    <n v="1485270311"/>
    <b v="0"/>
    <n v="57"/>
    <b v="1"/>
    <x v="11"/>
    <n v="1.05125"/>
    <n v="73.771929824561397"/>
    <x v="4"/>
    <x v="11"/>
  </r>
  <r>
    <x v="808"/>
    <x v="808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n v="43"/>
    <b v="1"/>
    <x v="11"/>
    <n v="1"/>
    <n v="104.65116279069767"/>
    <x v="4"/>
    <x v="11"/>
  </r>
  <r>
    <x v="809"/>
    <x v="809"/>
    <s v="Acknowledged songwriter looking to record album of new songs to secure a Publishing Contract"/>
    <x v="23"/>
    <x v="606"/>
    <x v="0"/>
    <x v="0"/>
    <s v="USD"/>
    <n v="1390161630"/>
    <n v="1387569630"/>
    <b v="0"/>
    <n v="52"/>
    <b v="1"/>
    <x v="11"/>
    <n v="1.03775"/>
    <n v="79.82692307692308"/>
    <x v="4"/>
    <x v="11"/>
  </r>
  <r>
    <x v="810"/>
    <x v="810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n v="27"/>
    <b v="1"/>
    <x v="11"/>
    <n v="1.05"/>
    <n v="58.333333333333336"/>
    <x v="4"/>
    <x v="11"/>
  </r>
  <r>
    <x v="811"/>
    <x v="811"/>
    <s v="We need your financial support to cover the tour costs!  (Sound, lights, travel, stage design)"/>
    <x v="28"/>
    <x v="578"/>
    <x v="0"/>
    <x v="0"/>
    <s v="USD"/>
    <n v="1373475120"/>
    <n v="1371569202"/>
    <b v="0"/>
    <n v="12"/>
    <b v="1"/>
    <x v="11"/>
    <n v="1.04"/>
    <n v="86.666666666666671"/>
    <x v="4"/>
    <x v="11"/>
  </r>
  <r>
    <x v="812"/>
    <x v="812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n v="33"/>
    <b v="1"/>
    <x v="11"/>
    <n v="1.5183333333333333"/>
    <n v="27.606060606060606"/>
    <x v="4"/>
    <x v="11"/>
  </r>
  <r>
    <x v="813"/>
    <x v="813"/>
    <s v="A pre order campaign to fund the pressing of our second full length vinyl LP"/>
    <x v="15"/>
    <x v="609"/>
    <x v="0"/>
    <x v="0"/>
    <s v="USD"/>
    <n v="1342825365"/>
    <n v="1340233365"/>
    <b v="0"/>
    <n v="96"/>
    <b v="1"/>
    <x v="11"/>
    <n v="1.59996"/>
    <n v="24.999375000000001"/>
    <x v="4"/>
    <x v="11"/>
  </r>
  <r>
    <x v="814"/>
    <x v="814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n v="28"/>
    <b v="1"/>
    <x v="11"/>
    <n v="1.2729999999999999"/>
    <n v="45.464285714285715"/>
    <x v="4"/>
    <x v="11"/>
  </r>
  <r>
    <x v="815"/>
    <x v="815"/>
    <s v="Be a part of helping The Early Reset finish their new 7 song EP."/>
    <x v="23"/>
    <x v="611"/>
    <x v="0"/>
    <x v="0"/>
    <s v="USD"/>
    <n v="1414879303"/>
    <n v="1412287303"/>
    <b v="0"/>
    <n v="43"/>
    <b v="1"/>
    <x v="11"/>
    <n v="1.07"/>
    <n v="99.534883720930239"/>
    <x v="4"/>
    <x v="11"/>
  </r>
  <r>
    <x v="816"/>
    <x v="816"/>
    <s v="Friends and Family have an album for you. They need your help to release it to the world."/>
    <x v="39"/>
    <x v="612"/>
    <x v="0"/>
    <x v="0"/>
    <s v="USD"/>
    <n v="1365489000"/>
    <n v="1362776043"/>
    <b v="0"/>
    <n v="205"/>
    <b v="1"/>
    <x v="11"/>
    <n v="1.1512214285714286"/>
    <n v="39.31"/>
    <x v="4"/>
    <x v="11"/>
  </r>
  <r>
    <x v="817"/>
    <x v="817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n v="23"/>
    <b v="1"/>
    <x v="11"/>
    <n v="1.3711066666666665"/>
    <n v="89.419999999999987"/>
    <x v="4"/>
    <x v="11"/>
  </r>
  <r>
    <x v="818"/>
    <x v="818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n v="19"/>
    <b v="1"/>
    <x v="11"/>
    <n v="1.5571428571428572"/>
    <n v="28.684210526315791"/>
    <x v="4"/>
    <x v="11"/>
  </r>
  <r>
    <x v="819"/>
    <x v="819"/>
    <s v="We are touring the Southeast in support of our new EP"/>
    <x v="44"/>
    <x v="140"/>
    <x v="0"/>
    <x v="0"/>
    <s v="USD"/>
    <n v="1387601040"/>
    <n v="1386806254"/>
    <b v="0"/>
    <n v="14"/>
    <b v="1"/>
    <x v="11"/>
    <n v="1.0874999999999999"/>
    <n v="31.071428571428573"/>
    <x v="4"/>
    <x v="11"/>
  </r>
  <r>
    <x v="820"/>
    <x v="820"/>
    <s v="Wyatt Lowe &amp; the Ottomatics will be hitting the road this June on a North and Southwest Summer 2014 tour!"/>
    <x v="13"/>
    <x v="615"/>
    <x v="0"/>
    <x v="0"/>
    <s v="USD"/>
    <n v="1402290000"/>
    <n v="1399666342"/>
    <b v="0"/>
    <n v="38"/>
    <b v="1"/>
    <x v="11"/>
    <n v="1.3405"/>
    <n v="70.55263157894737"/>
    <x v="4"/>
    <x v="11"/>
  </r>
  <r>
    <x v="821"/>
    <x v="821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n v="78"/>
    <b v="1"/>
    <x v="11"/>
    <n v="1"/>
    <n v="224.12820512820514"/>
    <x v="4"/>
    <x v="11"/>
  </r>
  <r>
    <x v="822"/>
    <x v="822"/>
    <s v="Soul Easy recording our first full length CD.  Inspired by lots of friends and lots of good times."/>
    <x v="9"/>
    <x v="617"/>
    <x v="0"/>
    <x v="0"/>
    <s v="USD"/>
    <n v="1349477050"/>
    <n v="1346885050"/>
    <b v="0"/>
    <n v="69"/>
    <b v="1"/>
    <x v="11"/>
    <n v="1.1916666666666667"/>
    <n v="51.811594202898547"/>
    <x v="4"/>
    <x v="11"/>
  </r>
  <r>
    <x v="823"/>
    <x v="823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n v="33"/>
    <b v="1"/>
    <x v="11"/>
    <n v="1.7949999999999999"/>
    <n v="43.515151515151516"/>
    <x v="4"/>
    <x v="11"/>
  </r>
  <r>
    <x v="824"/>
    <x v="824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n v="54"/>
    <b v="1"/>
    <x v="11"/>
    <n v="1.3438124999999999"/>
    <n v="39.816666666666663"/>
    <x v="4"/>
    <x v="11"/>
  </r>
  <r>
    <x v="825"/>
    <x v="825"/>
    <s v="Kickstarting Kill Freeman independently. Help fund the New Record, Video and Live Shows."/>
    <x v="78"/>
    <x v="620"/>
    <x v="0"/>
    <x v="0"/>
    <s v="USD"/>
    <n v="1351495284"/>
    <n v="1349335284"/>
    <b v="0"/>
    <n v="99"/>
    <b v="1"/>
    <x v="11"/>
    <n v="1.0043200000000001"/>
    <n v="126.8080808080808"/>
    <x v="4"/>
    <x v="11"/>
  </r>
  <r>
    <x v="826"/>
    <x v="826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n v="49"/>
    <b v="1"/>
    <x v="11"/>
    <n v="1.0145454545454546"/>
    <n v="113.87755102040816"/>
    <x v="4"/>
    <x v="11"/>
  </r>
  <r>
    <x v="827"/>
    <x v="827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n v="11"/>
    <b v="1"/>
    <x v="11"/>
    <n v="1.0333333333333334"/>
    <n v="28.181818181818183"/>
    <x v="4"/>
    <x v="11"/>
  </r>
  <r>
    <x v="828"/>
    <x v="828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n v="38"/>
    <b v="1"/>
    <x v="11"/>
    <n v="1.07"/>
    <n v="36.60526315789474"/>
    <x v="4"/>
    <x v="11"/>
  </r>
  <r>
    <x v="829"/>
    <x v="829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n v="16"/>
    <b v="1"/>
    <x v="11"/>
    <n v="1.04"/>
    <n v="32.5"/>
    <x v="4"/>
    <x v="11"/>
  </r>
  <r>
    <x v="830"/>
    <x v="830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n v="32"/>
    <b v="1"/>
    <x v="11"/>
    <n v="1.0783333333333334"/>
    <n v="60.65625"/>
    <x v="4"/>
    <x v="11"/>
  </r>
  <r>
    <x v="831"/>
    <x v="831"/>
    <s v="7Horse is a new band with a self-funded album and a show they want to rock in your town!"/>
    <x v="15"/>
    <x v="98"/>
    <x v="0"/>
    <x v="0"/>
    <s v="USD"/>
    <n v="1335540694"/>
    <n v="1332948694"/>
    <b v="0"/>
    <n v="20"/>
    <b v="1"/>
    <x v="11"/>
    <n v="2.3333333333333335"/>
    <n v="175"/>
    <x v="4"/>
    <x v="11"/>
  </r>
  <r>
    <x v="832"/>
    <x v="832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n v="154"/>
    <b v="1"/>
    <x v="11"/>
    <n v="1.0060706666666666"/>
    <n v="97.993896103896105"/>
    <x v="4"/>
    <x v="11"/>
  </r>
  <r>
    <x v="833"/>
    <x v="833"/>
    <s v="This is an American rock album."/>
    <x v="12"/>
    <x v="627"/>
    <x v="0"/>
    <x v="0"/>
    <s v="USD"/>
    <n v="1397941475"/>
    <n v="1395349475"/>
    <b v="0"/>
    <n v="41"/>
    <b v="1"/>
    <x v="11"/>
    <n v="1.0166666666666666"/>
    <n v="148.78048780487805"/>
    <x v="4"/>
    <x v="11"/>
  </r>
  <r>
    <x v="834"/>
    <x v="834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n v="75"/>
    <b v="1"/>
    <x v="11"/>
    <n v="1.3101818181818181"/>
    <n v="96.08"/>
    <x v="4"/>
    <x v="11"/>
  </r>
  <r>
    <x v="835"/>
    <x v="835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n v="40"/>
    <b v="1"/>
    <x v="11"/>
    <n v="1.1725000000000001"/>
    <n v="58.625"/>
    <x v="4"/>
    <x v="11"/>
  </r>
  <r>
    <x v="836"/>
    <x v="836"/>
    <s v="An album you can bring home to mom."/>
    <x v="10"/>
    <x v="630"/>
    <x v="0"/>
    <x v="0"/>
    <s v="USD"/>
    <n v="1381108918"/>
    <n v="1378516918"/>
    <b v="0"/>
    <n v="46"/>
    <b v="1"/>
    <x v="11"/>
    <n v="1.009304"/>
    <n v="109.70695652173914"/>
    <x v="4"/>
    <x v="11"/>
  </r>
  <r>
    <x v="837"/>
    <x v="837"/>
    <s v="Take 147 is currently in the process of recording the debut album called, &quot;Nothin' to Lose&quot;."/>
    <x v="30"/>
    <x v="631"/>
    <x v="0"/>
    <x v="0"/>
    <s v="USD"/>
    <n v="1398988662"/>
    <n v="1396396662"/>
    <b v="0"/>
    <n v="62"/>
    <b v="1"/>
    <x v="11"/>
    <n v="1.218"/>
    <n v="49.112903225806448"/>
    <x v="4"/>
    <x v="11"/>
  </r>
  <r>
    <x v="838"/>
    <x v="838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n v="61"/>
    <b v="1"/>
    <x v="11"/>
    <n v="1.454"/>
    <n v="47.672131147540981"/>
    <x v="4"/>
    <x v="11"/>
  </r>
  <r>
    <x v="839"/>
    <x v="839"/>
    <s v="The Waffle Stompers need your support to keep doing what we love--go on tour, make music and music videos."/>
    <x v="10"/>
    <x v="633"/>
    <x v="0"/>
    <x v="0"/>
    <s v="USD"/>
    <n v="1348337956"/>
    <n v="1345745956"/>
    <b v="0"/>
    <n v="96"/>
    <b v="1"/>
    <x v="11"/>
    <n v="1.166166"/>
    <n v="60.737812499999997"/>
    <x v="4"/>
    <x v="11"/>
  </r>
  <r>
    <x v="840"/>
    <x v="840"/>
    <s v="Carl King / Sir Millard Mulch / Dr. Zoltan Ã˜belisk is making a new 45-minute instrumental sci-fi album!"/>
    <x v="3"/>
    <x v="634"/>
    <x v="0"/>
    <x v="0"/>
    <s v="USD"/>
    <n v="1474694787"/>
    <n v="1472102787"/>
    <b v="0"/>
    <n v="190"/>
    <b v="1"/>
    <x v="12"/>
    <n v="1.2041660000000001"/>
    <n v="63.37715789473684"/>
    <x v="4"/>
    <x v="12"/>
  </r>
  <r>
    <x v="841"/>
    <x v="841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n v="94"/>
    <b v="1"/>
    <x v="12"/>
    <n v="1.0132000000000001"/>
    <n v="53.893617021276597"/>
    <x v="4"/>
    <x v="12"/>
  </r>
  <r>
    <x v="842"/>
    <x v="842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n v="39"/>
    <b v="1"/>
    <x v="12"/>
    <n v="1.0431999999999999"/>
    <n v="66.871794871794876"/>
    <x v="4"/>
    <x v="12"/>
  </r>
  <r>
    <x v="843"/>
    <x v="843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n v="127"/>
    <b v="1"/>
    <x v="12"/>
    <n v="2.6713333333333331"/>
    <n v="63.102362204724407"/>
    <x v="4"/>
    <x v="12"/>
  </r>
  <r>
    <x v="844"/>
    <x v="844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n v="159"/>
    <b v="1"/>
    <x v="12"/>
    <n v="1.9413333333333334"/>
    <n v="36.628930817610062"/>
    <x v="4"/>
    <x v="12"/>
  </r>
  <r>
    <x v="845"/>
    <x v="845"/>
    <s v="Help Legend of Zelda tribute band Master Sword complete their latest heavy metal album: Shadow and Steel!"/>
    <x v="10"/>
    <x v="639"/>
    <x v="0"/>
    <x v="0"/>
    <s v="USD"/>
    <n v="1473047940"/>
    <n v="1469595396"/>
    <b v="0"/>
    <n v="177"/>
    <b v="1"/>
    <x v="12"/>
    <n v="1.203802"/>
    <n v="34.005706214689269"/>
    <x v="4"/>
    <x v="12"/>
  </r>
  <r>
    <x v="846"/>
    <x v="846"/>
    <s v="Pre-order and help me fund new merchandise so we can make the album release something amazing."/>
    <x v="184"/>
    <x v="640"/>
    <x v="0"/>
    <x v="1"/>
    <s v="GBP"/>
    <n v="1394460000"/>
    <n v="1393233855"/>
    <b v="0"/>
    <n v="47"/>
    <b v="1"/>
    <x v="12"/>
    <n v="1.2200090909090908"/>
    <n v="28.553404255319148"/>
    <x v="4"/>
    <x v="12"/>
  </r>
  <r>
    <x v="847"/>
    <x v="847"/>
    <s v="MUSIC WITH MEANING!  MUSIC THAT MATTERS!!!"/>
    <x v="185"/>
    <x v="115"/>
    <x v="0"/>
    <x v="0"/>
    <s v="USD"/>
    <n v="1436555376"/>
    <n v="1433963376"/>
    <b v="0"/>
    <n v="1"/>
    <b v="1"/>
    <x v="12"/>
    <n v="1"/>
    <n v="10"/>
    <x v="4"/>
    <x v="12"/>
  </r>
  <r>
    <x v="848"/>
    <x v="848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n v="16"/>
    <b v="1"/>
    <x v="12"/>
    <n v="1"/>
    <n v="18.75"/>
    <x v="4"/>
    <x v="12"/>
  </r>
  <r>
    <x v="849"/>
    <x v="849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n v="115"/>
    <b v="1"/>
    <x v="12"/>
    <n v="1.1990000000000001"/>
    <n v="41.704347826086959"/>
    <x v="4"/>
    <x v="12"/>
  </r>
  <r>
    <x v="850"/>
    <x v="850"/>
    <s v="Help Chicago-based instrumental group Sioum complete the production of their 2nd full-length album."/>
    <x v="23"/>
    <x v="642"/>
    <x v="0"/>
    <x v="0"/>
    <s v="USD"/>
    <n v="1461560340"/>
    <n v="1458762717"/>
    <b v="0"/>
    <n v="133"/>
    <b v="1"/>
    <x v="12"/>
    <n v="1.55175"/>
    <n v="46.669172932330824"/>
    <x v="4"/>
    <x v="12"/>
  </r>
  <r>
    <x v="851"/>
    <x v="851"/>
    <s v="Salut, nous c'est M.F.Crew, on a besoin de vous pour produire notre premier album &quot;First Ride&quot; ! :)"/>
    <x v="13"/>
    <x v="643"/>
    <x v="0"/>
    <x v="6"/>
    <s v="EUR"/>
    <n v="1469994300"/>
    <n v="1464815253"/>
    <b v="0"/>
    <n v="70"/>
    <b v="1"/>
    <x v="12"/>
    <n v="1.3045"/>
    <n v="37.271428571428572"/>
    <x v="4"/>
    <x v="12"/>
  </r>
  <r>
    <x v="852"/>
    <x v="852"/>
    <s v="Limited edition 2x12&quot; vinyl pressing of our latest album &quot;Who Do You Think We Are?&quot;"/>
    <x v="8"/>
    <x v="644"/>
    <x v="0"/>
    <x v="0"/>
    <s v="USD"/>
    <n v="1477342800"/>
    <n v="1476386395"/>
    <b v="0"/>
    <n v="62"/>
    <b v="1"/>
    <x v="12"/>
    <n v="1.0497142857142858"/>
    <n v="59.258064516129032"/>
    <x v="4"/>
    <x v="12"/>
  </r>
  <r>
    <x v="853"/>
    <x v="853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n v="10"/>
    <b v="1"/>
    <x v="12"/>
    <n v="1"/>
    <n v="30"/>
    <x v="4"/>
    <x v="12"/>
  </r>
  <r>
    <x v="854"/>
    <x v="854"/>
    <s v="Writing and Recording Sophomore record, and funding Tour to support Spring 2017 album release."/>
    <x v="186"/>
    <x v="645"/>
    <x v="0"/>
    <x v="0"/>
    <s v="USD"/>
    <n v="1482901546"/>
    <n v="1480309546"/>
    <b v="0"/>
    <n v="499"/>
    <b v="1"/>
    <x v="12"/>
    <n v="1.1822050359712231"/>
    <n v="65.8623246492986"/>
    <x v="4"/>
    <x v="12"/>
  </r>
  <r>
    <x v="855"/>
    <x v="855"/>
    <s v="AtteroTerra's &quot;Pray for Apocalypse&quot; is fully completed, and only being held up by funding."/>
    <x v="187"/>
    <x v="646"/>
    <x v="0"/>
    <x v="0"/>
    <s v="USD"/>
    <n v="1469329217"/>
    <n v="1466737217"/>
    <b v="0"/>
    <n v="47"/>
    <b v="1"/>
    <x v="12"/>
    <n v="1.0344827586206897"/>
    <n v="31.914893617021278"/>
    <x v="4"/>
    <x v="12"/>
  </r>
  <r>
    <x v="856"/>
    <x v="856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n v="28"/>
    <b v="1"/>
    <x v="12"/>
    <n v="2.1800000000000002"/>
    <n v="19.464285714285715"/>
    <x v="4"/>
    <x v="12"/>
  </r>
  <r>
    <x v="857"/>
    <x v="857"/>
    <s v="Modern Post-Hardcore/Electro music (Hardstyle, EDM, Trap, Dubstep, Dembow, House)."/>
    <x v="38"/>
    <x v="647"/>
    <x v="0"/>
    <x v="3"/>
    <s v="EUR"/>
    <n v="1448463431"/>
    <n v="1444831031"/>
    <b v="0"/>
    <n v="24"/>
    <b v="1"/>
    <x v="12"/>
    <n v="1"/>
    <n v="50"/>
    <x v="4"/>
    <x v="12"/>
  </r>
  <r>
    <x v="858"/>
    <x v="858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n v="76"/>
    <b v="1"/>
    <x v="12"/>
    <n v="1.4400583333333332"/>
    <n v="22.737763157894737"/>
    <x v="4"/>
    <x v="12"/>
  </r>
  <r>
    <x v="859"/>
    <x v="859"/>
    <s v="We are heading to the studio to create our second album and we want you to be right there with us!"/>
    <x v="23"/>
    <x v="649"/>
    <x v="0"/>
    <x v="0"/>
    <s v="USD"/>
    <n v="1433376000"/>
    <n v="1430768468"/>
    <b v="0"/>
    <n v="98"/>
    <b v="1"/>
    <x v="12"/>
    <n v="1.0467500000000001"/>
    <n v="42.724489795918366"/>
    <x v="4"/>
    <x v="12"/>
  </r>
  <r>
    <x v="860"/>
    <x v="860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n v="48"/>
    <b v="0"/>
    <x v="13"/>
    <n v="0.18142857142857144"/>
    <n v="52.916666666666664"/>
    <x v="4"/>
    <x v="13"/>
  </r>
  <r>
    <x v="861"/>
    <x v="861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n v="2"/>
    <b v="0"/>
    <x v="13"/>
    <n v="2.2444444444444444E-2"/>
    <n v="50.5"/>
    <x v="4"/>
    <x v="13"/>
  </r>
  <r>
    <x v="862"/>
    <x v="862"/>
    <s v="I want to work with the great John Goodsall and Percy Jones from Brand X to create the ultimate new jazz album."/>
    <x v="63"/>
    <x v="575"/>
    <x v="2"/>
    <x v="1"/>
    <s v="GBP"/>
    <n v="1384179548"/>
    <n v="1381583948"/>
    <b v="0"/>
    <n v="4"/>
    <b v="0"/>
    <x v="13"/>
    <n v="3.3999999999999998E-3"/>
    <n v="42.5"/>
    <x v="4"/>
    <x v="13"/>
  </r>
  <r>
    <x v="863"/>
    <x v="863"/>
    <s v="I'm making the move from a side man in local groups to the leader with this debut jazz CD project."/>
    <x v="13"/>
    <x v="456"/>
    <x v="2"/>
    <x v="0"/>
    <s v="USD"/>
    <n v="1329014966"/>
    <n v="1326422966"/>
    <b v="0"/>
    <n v="5"/>
    <b v="0"/>
    <x v="13"/>
    <n v="4.4999999999999998E-2"/>
    <n v="18"/>
    <x v="4"/>
    <x v="13"/>
  </r>
  <r>
    <x v="864"/>
    <x v="864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n v="79"/>
    <b v="0"/>
    <x v="13"/>
    <n v="0.41538461538461541"/>
    <n v="34.177215189873415"/>
    <x v="4"/>
    <x v="13"/>
  </r>
  <r>
    <x v="865"/>
    <x v="865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n v="2"/>
    <b v="0"/>
    <x v="13"/>
    <n v="2.0454545454545454E-2"/>
    <n v="22.5"/>
    <x v="4"/>
    <x v="13"/>
  </r>
  <r>
    <x v="866"/>
    <x v="866"/>
    <s v="Drivetime heads to Cali for summer tour supported by @Smoothjazz.com &amp; @JJZPhilly  #Spaghettini #The Roxy"/>
    <x v="8"/>
    <x v="141"/>
    <x v="2"/>
    <x v="0"/>
    <s v="USD"/>
    <n v="1425136200"/>
    <n v="1421853518"/>
    <b v="0"/>
    <n v="11"/>
    <b v="0"/>
    <x v="13"/>
    <n v="0.18285714285714286"/>
    <n v="58.18181818181818"/>
    <x v="4"/>
    <x v="13"/>
  </r>
  <r>
    <x v="867"/>
    <x v="867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n v="11"/>
    <b v="0"/>
    <x v="13"/>
    <n v="0.2402"/>
    <n v="109.18181818181819"/>
    <x v="4"/>
    <x v="13"/>
  </r>
  <r>
    <x v="868"/>
    <x v="868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n v="1"/>
    <b v="0"/>
    <x v="13"/>
    <n v="1.1111111111111111E-3"/>
    <n v="50"/>
    <x v="4"/>
    <x v="13"/>
  </r>
  <r>
    <x v="869"/>
    <x v="869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n v="3"/>
    <b v="0"/>
    <x v="13"/>
    <n v="0.11818181818181818"/>
    <n v="346.66666666666669"/>
    <x v="4"/>
    <x v="13"/>
  </r>
  <r>
    <x v="870"/>
    <x v="870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n v="5"/>
    <b v="0"/>
    <x v="13"/>
    <n v="3.0999999999999999E-3"/>
    <n v="12.4"/>
    <x v="4"/>
    <x v="13"/>
  </r>
  <r>
    <x v="871"/>
    <x v="871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n v="12"/>
    <b v="0"/>
    <x v="13"/>
    <n v="5.4166666666666669E-2"/>
    <n v="27.083333333333332"/>
    <x v="4"/>
    <x v="13"/>
  </r>
  <r>
    <x v="872"/>
    <x v="872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n v="2"/>
    <b v="0"/>
    <x v="13"/>
    <n v="8.1250000000000003E-3"/>
    <n v="32.5"/>
    <x v="4"/>
    <x v="13"/>
  </r>
  <r>
    <x v="873"/>
    <x v="873"/>
    <s v="Fall in love with &quot;The Dreamer&quot;, new original music from trumpeter Freddie Dunn!"/>
    <x v="8"/>
    <x v="372"/>
    <x v="2"/>
    <x v="0"/>
    <s v="USD"/>
    <n v="1352610040"/>
    <n v="1349150440"/>
    <b v="0"/>
    <n v="5"/>
    <b v="0"/>
    <x v="13"/>
    <n v="1.2857142857142857E-2"/>
    <n v="9"/>
    <x v="4"/>
    <x v="13"/>
  </r>
  <r>
    <x v="874"/>
    <x v="874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n v="21"/>
    <b v="0"/>
    <x v="13"/>
    <n v="0.24333333333333335"/>
    <n v="34.761904761904759"/>
    <x v="4"/>
    <x v="13"/>
  </r>
  <r>
    <x v="875"/>
    <x v="875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n v="0"/>
    <b v="0"/>
    <x v="13"/>
    <n v="0"/>
    <e v="#DIV/0!"/>
    <x v="4"/>
    <x v="13"/>
  </r>
  <r>
    <x v="876"/>
    <x v="876"/>
    <s v="What was the greatest record shop ever?  DOBELLS!"/>
    <x v="189"/>
    <x v="656"/>
    <x v="2"/>
    <x v="1"/>
    <s v="GBP"/>
    <n v="1359978927"/>
    <n v="1357127727"/>
    <b v="0"/>
    <n v="45"/>
    <b v="0"/>
    <x v="13"/>
    <n v="0.40799492385786801"/>
    <n v="28.577777777777779"/>
    <x v="4"/>
    <x v="13"/>
  </r>
  <r>
    <x v="877"/>
    <x v="877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n v="29"/>
    <b v="0"/>
    <x v="13"/>
    <n v="0.67549999999999999"/>
    <n v="46.586206896551722"/>
    <x v="4"/>
    <x v="13"/>
  </r>
  <r>
    <x v="878"/>
    <x v="878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n v="2"/>
    <b v="0"/>
    <x v="13"/>
    <n v="1.2999999999999999E-2"/>
    <n v="32.5"/>
    <x v="4"/>
    <x v="13"/>
  </r>
  <r>
    <x v="879"/>
    <x v="879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n v="30"/>
    <b v="0"/>
    <x v="13"/>
    <n v="0.30666666666666664"/>
    <n v="21.466666666666665"/>
    <x v="4"/>
    <x v="13"/>
  </r>
  <r>
    <x v="880"/>
    <x v="880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n v="8"/>
    <b v="0"/>
    <x v="14"/>
    <n v="2.9894179894179893E-2"/>
    <n v="14.125"/>
    <x v="4"/>
    <x v="14"/>
  </r>
  <r>
    <x v="881"/>
    <x v="881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n v="1"/>
    <b v="0"/>
    <x v="14"/>
    <n v="8.0000000000000002E-3"/>
    <n v="30"/>
    <x v="4"/>
    <x v="14"/>
  </r>
  <r>
    <x v="882"/>
    <x v="882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n v="14"/>
    <b v="0"/>
    <x v="14"/>
    <n v="0.20133333333333334"/>
    <n v="21.571428571428573"/>
    <x v="4"/>
    <x v="14"/>
  </r>
  <r>
    <x v="883"/>
    <x v="883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n v="24"/>
    <b v="0"/>
    <x v="14"/>
    <n v="0.4002"/>
    <n v="83.375"/>
    <x v="4"/>
    <x v="14"/>
  </r>
  <r>
    <x v="884"/>
    <x v="884"/>
    <s v="We need to hire an animal trainer to have a chimpanzee actor perform in our music video with us!"/>
    <x v="13"/>
    <x v="170"/>
    <x v="2"/>
    <x v="0"/>
    <s v="USD"/>
    <n v="1336789860"/>
    <n v="1331666146"/>
    <b v="0"/>
    <n v="2"/>
    <b v="0"/>
    <x v="14"/>
    <n v="0.01"/>
    <n v="10"/>
    <x v="4"/>
    <x v="14"/>
  </r>
  <r>
    <x v="885"/>
    <x v="885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n v="21"/>
    <b v="0"/>
    <x v="14"/>
    <n v="0.75"/>
    <n v="35.714285714285715"/>
    <x v="4"/>
    <x v="14"/>
  </r>
  <r>
    <x v="886"/>
    <x v="886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n v="7"/>
    <b v="0"/>
    <x v="14"/>
    <n v="0.41"/>
    <n v="29.285714285714285"/>
    <x v="4"/>
    <x v="14"/>
  </r>
  <r>
    <x v="887"/>
    <x v="887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n v="0"/>
    <b v="0"/>
    <x v="14"/>
    <n v="0"/>
    <e v="#DIV/0!"/>
    <x v="4"/>
    <x v="14"/>
  </r>
  <r>
    <x v="888"/>
    <x v="888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n v="4"/>
    <b v="0"/>
    <x v="14"/>
    <n v="7.1999999999999995E-2"/>
    <n v="18"/>
    <x v="4"/>
    <x v="14"/>
  </r>
  <r>
    <x v="889"/>
    <x v="889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n v="32"/>
    <b v="0"/>
    <x v="14"/>
    <n v="9.4412800000000005E-2"/>
    <n v="73.760000000000005"/>
    <x v="4"/>
    <x v="14"/>
  </r>
  <r>
    <x v="890"/>
    <x v="890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n v="4"/>
    <b v="0"/>
    <x v="14"/>
    <n v="4.1666666666666664E-2"/>
    <n v="31.25"/>
    <x v="4"/>
    <x v="14"/>
  </r>
  <r>
    <x v="891"/>
    <x v="891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n v="9"/>
    <b v="0"/>
    <x v="14"/>
    <n v="3.2500000000000001E-2"/>
    <n v="28.888888888888889"/>
    <x v="4"/>
    <x v="14"/>
  </r>
  <r>
    <x v="892"/>
    <x v="892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n v="17"/>
    <b v="0"/>
    <x v="14"/>
    <n v="0.40749999999999997"/>
    <n v="143.8235294117647"/>
    <x v="4"/>
    <x v="14"/>
  </r>
  <r>
    <x v="893"/>
    <x v="893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n v="5"/>
    <b v="0"/>
    <x v="14"/>
    <n v="0.1"/>
    <n v="40"/>
    <x v="4"/>
    <x v="14"/>
  </r>
  <r>
    <x v="894"/>
    <x v="894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n v="53"/>
    <b v="0"/>
    <x v="14"/>
    <n v="0.39169999999999999"/>
    <n v="147.81132075471697"/>
    <x v="4"/>
    <x v="14"/>
  </r>
  <r>
    <x v="895"/>
    <x v="895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n v="7"/>
    <b v="0"/>
    <x v="14"/>
    <n v="2.4375000000000001E-2"/>
    <n v="27.857142857142858"/>
    <x v="4"/>
    <x v="14"/>
  </r>
  <r>
    <x v="896"/>
    <x v="896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n v="72"/>
    <b v="0"/>
    <x v="14"/>
    <n v="0.4"/>
    <n v="44.444444444444443"/>
    <x v="4"/>
    <x v="14"/>
  </r>
  <r>
    <x v="897"/>
    <x v="897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n v="0"/>
    <b v="0"/>
    <x v="14"/>
    <n v="0"/>
    <e v="#DIV/0!"/>
    <x v="4"/>
    <x v="14"/>
  </r>
  <r>
    <x v="898"/>
    <x v="898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n v="2"/>
    <b v="0"/>
    <x v="14"/>
    <n v="2.8000000000000001E-2"/>
    <n v="35"/>
    <x v="4"/>
    <x v="14"/>
  </r>
  <r>
    <x v="899"/>
    <x v="899"/>
    <s v="Lets get 48/14 pressed and in your cd players,ipods,blogs, and facebook status'. Lets get it everywhere!"/>
    <x v="47"/>
    <x v="668"/>
    <x v="2"/>
    <x v="0"/>
    <s v="USD"/>
    <n v="1306549362"/>
    <n v="1302661362"/>
    <b v="0"/>
    <n v="8"/>
    <b v="0"/>
    <x v="14"/>
    <n v="0.37333333333333335"/>
    <n v="35"/>
    <x v="4"/>
    <x v="14"/>
  </r>
  <r>
    <x v="900"/>
    <x v="900"/>
    <s v="With Project Revive, I aim to protect and nurture the creative impulse through music."/>
    <x v="10"/>
    <x v="577"/>
    <x v="2"/>
    <x v="0"/>
    <s v="USD"/>
    <n v="1459365802"/>
    <n v="1456777402"/>
    <b v="0"/>
    <n v="2"/>
    <b v="0"/>
    <x v="13"/>
    <n v="4.1999999999999997E-3"/>
    <n v="10.5"/>
    <x v="4"/>
    <x v="13"/>
  </r>
  <r>
    <x v="901"/>
    <x v="901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n v="0"/>
    <b v="0"/>
    <x v="13"/>
    <n v="0"/>
    <e v="#DIV/0!"/>
    <x v="4"/>
    <x v="13"/>
  </r>
  <r>
    <x v="902"/>
    <x v="902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n v="3"/>
    <b v="0"/>
    <x v="13"/>
    <n v="3.0000000000000001E-3"/>
    <n v="30"/>
    <x v="4"/>
    <x v="13"/>
  </r>
  <r>
    <x v="903"/>
    <x v="903"/>
    <s v="The U City Jazz Festival is offered for free to the community and features the best jazz talent from the midwest."/>
    <x v="10"/>
    <x v="669"/>
    <x v="2"/>
    <x v="0"/>
    <s v="USD"/>
    <n v="1348367100"/>
    <n v="1346180780"/>
    <b v="0"/>
    <n v="4"/>
    <b v="0"/>
    <x v="13"/>
    <n v="3.2000000000000001E-2"/>
    <n v="40"/>
    <x v="4"/>
    <x v="13"/>
  </r>
  <r>
    <x v="904"/>
    <x v="904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n v="3"/>
    <b v="0"/>
    <x v="13"/>
    <n v="3.0200000000000001E-3"/>
    <n v="50.333333333333336"/>
    <x v="4"/>
    <x v="13"/>
  </r>
  <r>
    <x v="905"/>
    <x v="905"/>
    <s v="Working hard to get into the studio to record, produce, and edit my break out CD. I hope to realize my vision!"/>
    <x v="115"/>
    <x v="670"/>
    <x v="2"/>
    <x v="0"/>
    <s v="USD"/>
    <n v="1295847926"/>
    <n v="1290663926"/>
    <b v="0"/>
    <n v="6"/>
    <b v="0"/>
    <x v="13"/>
    <n v="3.0153846153846153E-2"/>
    <n v="32.666666666666664"/>
    <x v="4"/>
    <x v="13"/>
  </r>
  <r>
    <x v="906"/>
    <x v="906"/>
    <s v="The DMV's most respected saxophonist pay tribute to Motown."/>
    <x v="36"/>
    <x v="117"/>
    <x v="2"/>
    <x v="0"/>
    <s v="USD"/>
    <n v="1394681590"/>
    <n v="1392093190"/>
    <b v="0"/>
    <n v="0"/>
    <b v="0"/>
    <x v="13"/>
    <n v="0"/>
    <e v="#DIV/0!"/>
    <x v="4"/>
    <x v="13"/>
  </r>
  <r>
    <x v="907"/>
    <x v="907"/>
    <s v="Greg Chambers' self-titled CD needs support for post production, replication, and promotion."/>
    <x v="193"/>
    <x v="117"/>
    <x v="2"/>
    <x v="0"/>
    <s v="USD"/>
    <n v="1315715823"/>
    <n v="1313123823"/>
    <b v="0"/>
    <n v="0"/>
    <b v="0"/>
    <x v="13"/>
    <n v="0"/>
    <e v="#DIV/0!"/>
    <x v="4"/>
    <x v="13"/>
  </r>
  <r>
    <x v="908"/>
    <x v="908"/>
    <s v="This project is designed to help protect the environment by using Eco-friendly product packaging."/>
    <x v="30"/>
    <x v="117"/>
    <x v="2"/>
    <x v="0"/>
    <s v="USD"/>
    <n v="1280206740"/>
    <n v="1276283655"/>
    <b v="0"/>
    <n v="0"/>
    <b v="0"/>
    <x v="13"/>
    <n v="0"/>
    <e v="#DIV/0!"/>
    <x v="4"/>
    <x v="13"/>
  </r>
  <r>
    <x v="909"/>
    <x v="909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n v="8"/>
    <b v="0"/>
    <x v="13"/>
    <n v="3.2500000000000001E-2"/>
    <n v="65"/>
    <x v="4"/>
    <x v="13"/>
  </r>
  <r>
    <x v="910"/>
    <x v="910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n v="5"/>
    <b v="0"/>
    <x v="13"/>
    <n v="0.22363636363636363"/>
    <n v="24.6"/>
    <x v="4"/>
    <x v="13"/>
  </r>
  <r>
    <x v="911"/>
    <x v="911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n v="0"/>
    <b v="0"/>
    <x v="13"/>
    <n v="0"/>
    <e v="#DIV/0!"/>
    <x v="4"/>
    <x v="13"/>
  </r>
  <r>
    <x v="912"/>
    <x v="912"/>
    <s v="My new album will be called Triad, an album of original music performed by me &amp; guest musical artists."/>
    <x v="8"/>
    <x v="134"/>
    <x v="2"/>
    <x v="0"/>
    <s v="USD"/>
    <n v="1355197047"/>
    <n v="1350009447"/>
    <b v="0"/>
    <n v="2"/>
    <b v="0"/>
    <x v="13"/>
    <n v="8.5714285714285719E-3"/>
    <n v="15"/>
    <x v="4"/>
    <x v="13"/>
  </r>
  <r>
    <x v="913"/>
    <x v="913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n v="24"/>
    <b v="0"/>
    <x v="13"/>
    <n v="6.6066666666666662E-2"/>
    <n v="82.583333333333329"/>
    <x v="4"/>
    <x v="13"/>
  </r>
  <r>
    <x v="914"/>
    <x v="914"/>
    <s v="This project is for the making of a music video. All funds will go towards production costs for this event only."/>
    <x v="15"/>
    <x v="117"/>
    <x v="2"/>
    <x v="0"/>
    <s v="USD"/>
    <n v="1345918747"/>
    <n v="1343326747"/>
    <b v="0"/>
    <n v="0"/>
    <b v="0"/>
    <x v="13"/>
    <n v="0"/>
    <e v="#DIV/0!"/>
    <x v="4"/>
    <x v="13"/>
  </r>
  <r>
    <x v="915"/>
    <x v="915"/>
    <s v="â€œThe Deep Brooklyn Suiteâ€ is a series of musical impressions about living and surviving in Brooklyn."/>
    <x v="115"/>
    <x v="672"/>
    <x v="2"/>
    <x v="0"/>
    <s v="USD"/>
    <n v="1330577940"/>
    <n v="1327853914"/>
    <b v="0"/>
    <n v="9"/>
    <b v="0"/>
    <x v="13"/>
    <n v="5.7692307692307696E-2"/>
    <n v="41.666666666666664"/>
    <x v="4"/>
    <x v="13"/>
  </r>
  <r>
    <x v="916"/>
    <x v="916"/>
    <s v="Our next audio recording projects are scheduled for November 1 to 3, 2010 here in Kansas City, Missouri! "/>
    <x v="126"/>
    <x v="117"/>
    <x v="2"/>
    <x v="0"/>
    <s v="USD"/>
    <n v="1287723600"/>
    <n v="1284409734"/>
    <b v="0"/>
    <n v="0"/>
    <b v="0"/>
    <x v="13"/>
    <n v="0"/>
    <e v="#DIV/0!"/>
    <x v="4"/>
    <x v="13"/>
  </r>
  <r>
    <x v="917"/>
    <x v="917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n v="1"/>
    <b v="0"/>
    <x v="13"/>
    <n v="6.0000000000000001E-3"/>
    <n v="30"/>
    <x v="4"/>
    <x v="13"/>
  </r>
  <r>
    <x v="918"/>
    <x v="918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n v="10"/>
    <b v="0"/>
    <x v="13"/>
    <n v="5.0256410256410255E-2"/>
    <n v="19.600000000000001"/>
    <x v="4"/>
    <x v="13"/>
  </r>
  <r>
    <x v="919"/>
    <x v="919"/>
    <s v="Cool jazz with a New Orleans flavor."/>
    <x v="22"/>
    <x v="173"/>
    <x v="2"/>
    <x v="0"/>
    <s v="USD"/>
    <n v="1355930645"/>
    <n v="1352906645"/>
    <b v="0"/>
    <n v="1"/>
    <b v="0"/>
    <x v="13"/>
    <n v="5.0000000000000001E-3"/>
    <n v="100"/>
    <x v="4"/>
    <x v="13"/>
  </r>
  <r>
    <x v="920"/>
    <x v="920"/>
    <s v="Miami club band records powerhouse fusion album. You don't have to be a musician to understand the sound of jazz."/>
    <x v="62"/>
    <x v="117"/>
    <x v="2"/>
    <x v="0"/>
    <s v="USD"/>
    <n v="1384448822"/>
    <n v="1381853222"/>
    <b v="0"/>
    <n v="0"/>
    <b v="0"/>
    <x v="13"/>
    <n v="0"/>
    <e v="#DIV/0!"/>
    <x v="4"/>
    <x v="13"/>
  </r>
  <r>
    <x v="921"/>
    <x v="921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n v="20"/>
    <b v="0"/>
    <x v="13"/>
    <n v="0.309"/>
    <n v="231.75"/>
    <x v="4"/>
    <x v="13"/>
  </r>
  <r>
    <x v="922"/>
    <x v="922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n v="30"/>
    <b v="0"/>
    <x v="13"/>
    <n v="0.21037037037037037"/>
    <n v="189.33333333333334"/>
    <x v="4"/>
    <x v="13"/>
  </r>
  <r>
    <x v="923"/>
    <x v="923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n v="6"/>
    <b v="0"/>
    <x v="13"/>
    <n v="2.1999999999999999E-2"/>
    <n v="55"/>
    <x v="4"/>
    <x v="13"/>
  </r>
  <r>
    <x v="924"/>
    <x v="924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n v="15"/>
    <b v="0"/>
    <x v="13"/>
    <n v="0.109"/>
    <n v="21.8"/>
    <x v="4"/>
    <x v="13"/>
  </r>
  <r>
    <x v="925"/>
    <x v="925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n v="5"/>
    <b v="0"/>
    <x v="13"/>
    <n v="2.6666666666666668E-2"/>
    <n v="32"/>
    <x v="4"/>
    <x v="13"/>
  </r>
  <r>
    <x v="926"/>
    <x v="926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n v="0"/>
    <b v="0"/>
    <x v="13"/>
    <n v="0"/>
    <e v="#DIV/0!"/>
    <x v="4"/>
    <x v="13"/>
  </r>
  <r>
    <x v="927"/>
    <x v="927"/>
    <s v="Studio CD/DVD Solo project of Pianist &amp; Keyboardist Jetro da Silva"/>
    <x v="22"/>
    <x v="117"/>
    <x v="2"/>
    <x v="0"/>
    <s v="USD"/>
    <n v="1337024695"/>
    <n v="1334432695"/>
    <b v="0"/>
    <n v="0"/>
    <b v="0"/>
    <x v="13"/>
    <n v="0"/>
    <e v="#DIV/0!"/>
    <x v="4"/>
    <x v="13"/>
  </r>
  <r>
    <x v="928"/>
    <x v="928"/>
    <s v="A real Motown Backup singer on 22 gold and platinum albums headlines her own Jazz CD of Motown songs."/>
    <x v="107"/>
    <x v="607"/>
    <x v="2"/>
    <x v="0"/>
    <s v="USD"/>
    <n v="1353196800"/>
    <n v="1348864913"/>
    <b v="0"/>
    <n v="28"/>
    <b v="0"/>
    <x v="13"/>
    <n v="0.10862068965517241"/>
    <n v="56.25"/>
    <x v="4"/>
    <x v="13"/>
  </r>
  <r>
    <x v="929"/>
    <x v="929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n v="0"/>
    <b v="0"/>
    <x v="13"/>
    <n v="0"/>
    <e v="#DIV/0!"/>
    <x v="4"/>
    <x v="13"/>
  </r>
  <r>
    <x v="930"/>
    <x v="930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n v="5"/>
    <b v="0"/>
    <x v="13"/>
    <n v="0.38333333333333336"/>
    <n v="69"/>
    <x v="4"/>
    <x v="13"/>
  </r>
  <r>
    <x v="931"/>
    <x v="931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n v="7"/>
    <b v="0"/>
    <x v="13"/>
    <n v="6.5500000000000003E-2"/>
    <n v="18.714285714285715"/>
    <x v="4"/>
    <x v="13"/>
  </r>
  <r>
    <x v="932"/>
    <x v="932"/>
    <s v="Help me to create my 3rd album, a Christmas CD with 16 Holiday/Original favorites!"/>
    <x v="196"/>
    <x v="677"/>
    <x v="2"/>
    <x v="0"/>
    <s v="USD"/>
    <n v="1363990545"/>
    <n v="1360106145"/>
    <b v="0"/>
    <n v="30"/>
    <b v="0"/>
    <x v="13"/>
    <n v="0.14536842105263159"/>
    <n v="46.033333333333331"/>
    <x v="4"/>
    <x v="13"/>
  </r>
  <r>
    <x v="933"/>
    <x v="933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n v="2"/>
    <b v="0"/>
    <x v="13"/>
    <n v="0.06"/>
    <n v="60"/>
    <x v="4"/>
    <x v="13"/>
  </r>
  <r>
    <x v="934"/>
    <x v="934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n v="30"/>
    <b v="0"/>
    <x v="13"/>
    <n v="0.30399999999999999"/>
    <n v="50.666666666666664"/>
    <x v="4"/>
    <x v="13"/>
  </r>
  <r>
    <x v="935"/>
    <x v="935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n v="2"/>
    <b v="0"/>
    <x v="13"/>
    <n v="1.4285714285714285E-2"/>
    <n v="25"/>
    <x v="4"/>
    <x v="13"/>
  </r>
  <r>
    <x v="936"/>
    <x v="936"/>
    <s v="A CD of a live Jazz concert featuring Marti Mendenhall, George Mitchell, Scott Steed and Todd Strait."/>
    <x v="123"/>
    <x v="117"/>
    <x v="2"/>
    <x v="0"/>
    <s v="USD"/>
    <n v="1326916800"/>
    <n v="1323131689"/>
    <b v="0"/>
    <n v="0"/>
    <b v="0"/>
    <x v="13"/>
    <n v="0"/>
    <e v="#DIV/0!"/>
    <x v="4"/>
    <x v="13"/>
  </r>
  <r>
    <x v="937"/>
    <x v="937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n v="2"/>
    <b v="0"/>
    <x v="13"/>
    <n v="1.1428571428571429E-2"/>
    <n v="20"/>
    <x v="4"/>
    <x v="13"/>
  </r>
  <r>
    <x v="938"/>
    <x v="938"/>
    <s v="Creating new avenues of exposure for young Jazz &amp; Soul artists_x000a_to express their Art of Music."/>
    <x v="39"/>
    <x v="379"/>
    <x v="2"/>
    <x v="0"/>
    <s v="USD"/>
    <n v="1346585448"/>
    <n v="1343993448"/>
    <b v="0"/>
    <n v="1"/>
    <b v="0"/>
    <x v="13"/>
    <n v="3.5714285714285713E-3"/>
    <n v="25"/>
    <x v="4"/>
    <x v="13"/>
  </r>
  <r>
    <x v="939"/>
    <x v="939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n v="2"/>
    <b v="0"/>
    <x v="13"/>
    <n v="1.4545454545454545E-2"/>
    <n v="20"/>
    <x v="4"/>
    <x v="13"/>
  </r>
  <r>
    <x v="940"/>
    <x v="940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n v="14"/>
    <b v="0"/>
    <x v="8"/>
    <n v="0.17155555555555554"/>
    <n v="110.28571428571429"/>
    <x v="2"/>
    <x v="8"/>
  </r>
  <r>
    <x v="941"/>
    <x v="941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n v="31"/>
    <b v="0"/>
    <x v="8"/>
    <n v="2.3220000000000001E-2"/>
    <n v="37.451612903225808"/>
    <x v="2"/>
    <x v="8"/>
  </r>
  <r>
    <x v="942"/>
    <x v="942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n v="16"/>
    <b v="0"/>
    <x v="8"/>
    <n v="8.9066666666666669E-2"/>
    <n v="41.75"/>
    <x v="2"/>
    <x v="8"/>
  </r>
  <r>
    <x v="943"/>
    <x v="943"/>
    <s v="A mask for home or travel that will give you the best, undisturbed sleep of your life."/>
    <x v="9"/>
    <x v="683"/>
    <x v="2"/>
    <x v="0"/>
    <s v="USD"/>
    <n v="1480438905"/>
    <n v="1477843305"/>
    <b v="0"/>
    <n v="12"/>
    <b v="0"/>
    <x v="8"/>
    <n v="9.633333333333334E-2"/>
    <n v="24.083333333333332"/>
    <x v="2"/>
    <x v="8"/>
  </r>
  <r>
    <x v="944"/>
    <x v="944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n v="96"/>
    <b v="0"/>
    <x v="8"/>
    <n v="0.13325999999999999"/>
    <n v="69.40625"/>
    <x v="2"/>
    <x v="8"/>
  </r>
  <r>
    <x v="945"/>
    <x v="945"/>
    <s v="Make your watch Smart ! CT Band is an ultra-thin, high-tech smart watch-strap awarded twice at CES 2017 las vegas"/>
    <x v="57"/>
    <x v="685"/>
    <x v="2"/>
    <x v="6"/>
    <s v="EUR"/>
    <n v="1487462340"/>
    <n v="1482958626"/>
    <b v="0"/>
    <n v="16"/>
    <b v="0"/>
    <x v="8"/>
    <n v="2.4840000000000001E-2"/>
    <n v="155.25"/>
    <x v="2"/>
    <x v="8"/>
  </r>
  <r>
    <x v="946"/>
    <x v="946"/>
    <s v="Soft edged-Hard working. The perfect wearable organization for the home and professional shop."/>
    <x v="36"/>
    <x v="686"/>
    <x v="2"/>
    <x v="0"/>
    <s v="USD"/>
    <n v="1473444048"/>
    <n v="1470852048"/>
    <b v="0"/>
    <n v="5"/>
    <b v="0"/>
    <x v="8"/>
    <n v="1.9066666666666666E-2"/>
    <n v="57.2"/>
    <x v="2"/>
    <x v="8"/>
  </r>
  <r>
    <x v="947"/>
    <x v="947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n v="0"/>
    <b v="0"/>
    <x v="8"/>
    <n v="0"/>
    <e v="#DIV/0!"/>
    <x v="2"/>
    <x v="8"/>
  </r>
  <r>
    <x v="948"/>
    <x v="948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n v="8"/>
    <b v="0"/>
    <x v="8"/>
    <n v="0.12"/>
    <n v="60"/>
    <x v="2"/>
    <x v="8"/>
  </r>
  <r>
    <x v="949"/>
    <x v="949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n v="7"/>
    <b v="0"/>
    <x v="8"/>
    <n v="1.3650000000000001E-2"/>
    <n v="39"/>
    <x v="2"/>
    <x v="8"/>
  </r>
  <r>
    <x v="950"/>
    <x v="950"/>
    <s v="Rider worn tail light brake light. Adheres to virtually any coat, jacket or vest. Stays on even when you get off."/>
    <x v="10"/>
    <x v="688"/>
    <x v="2"/>
    <x v="5"/>
    <s v="CAD"/>
    <n v="1453053661"/>
    <n v="1450461661"/>
    <b v="0"/>
    <n v="24"/>
    <b v="0"/>
    <x v="8"/>
    <n v="0.28039999999999998"/>
    <n v="58.416666666666664"/>
    <x v="2"/>
    <x v="8"/>
  </r>
  <r>
    <x v="951"/>
    <x v="951"/>
    <s v="Revolutionizing the way we walk our dogs!"/>
    <x v="63"/>
    <x v="689"/>
    <x v="2"/>
    <x v="0"/>
    <s v="USD"/>
    <n v="1465054872"/>
    <n v="1461166872"/>
    <b v="0"/>
    <n v="121"/>
    <b v="0"/>
    <x v="8"/>
    <n v="0.38390000000000002"/>
    <n v="158.63636363636363"/>
    <x v="2"/>
    <x v="8"/>
  </r>
  <r>
    <x v="952"/>
    <x v="952"/>
    <s v="Audionoggin: Wireless personal surround sound for the athlete in everyone."/>
    <x v="197"/>
    <x v="690"/>
    <x v="2"/>
    <x v="0"/>
    <s v="USD"/>
    <n v="1479483812"/>
    <n v="1476888212"/>
    <b v="0"/>
    <n v="196"/>
    <b v="0"/>
    <x v="8"/>
    <n v="0.39942857142857141"/>
    <n v="99.857142857142861"/>
    <x v="2"/>
    <x v="8"/>
  </r>
  <r>
    <x v="953"/>
    <x v="953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n v="5"/>
    <b v="0"/>
    <x v="8"/>
    <n v="8.3999999999999995E-3"/>
    <n v="25.2"/>
    <x v="2"/>
    <x v="8"/>
  </r>
  <r>
    <x v="954"/>
    <x v="954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n v="73"/>
    <b v="0"/>
    <x v="8"/>
    <n v="0.43406666666666666"/>
    <n v="89.191780821917803"/>
    <x v="2"/>
    <x v="8"/>
  </r>
  <r>
    <x v="955"/>
    <x v="955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n v="93"/>
    <b v="0"/>
    <x v="8"/>
    <n v="5.6613333333333335E-2"/>
    <n v="182.6236559139785"/>
    <x v="2"/>
    <x v="8"/>
  </r>
  <r>
    <x v="956"/>
    <x v="956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n v="17"/>
    <b v="0"/>
    <x v="8"/>
    <n v="1.7219999999999999E-2"/>
    <n v="50.647058823529413"/>
    <x v="2"/>
    <x v="8"/>
  </r>
  <r>
    <x v="957"/>
    <x v="957"/>
    <s v="A Leather Smart watch Band, that NEVER needs to be charged for only $37!"/>
    <x v="14"/>
    <x v="694"/>
    <x v="2"/>
    <x v="0"/>
    <s v="USD"/>
    <n v="1479392133"/>
    <n v="1476710133"/>
    <b v="0"/>
    <n v="7"/>
    <b v="0"/>
    <x v="8"/>
    <n v="1.9416666666666665E-2"/>
    <n v="33.285714285714285"/>
    <x v="2"/>
    <x v="8"/>
  </r>
  <r>
    <x v="958"/>
    <x v="958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n v="17"/>
    <b v="0"/>
    <x v="8"/>
    <n v="0.11328275684711328"/>
    <n v="51.823529411764703"/>
    <x v="2"/>
    <x v="8"/>
  </r>
  <r>
    <x v="959"/>
    <x v="959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n v="171"/>
    <b v="0"/>
    <x v="8"/>
    <n v="0.3886"/>
    <n v="113.62573099415205"/>
    <x v="2"/>
    <x v="8"/>
  </r>
  <r>
    <x v="960"/>
    <x v="960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n v="188"/>
    <b v="0"/>
    <x v="8"/>
    <n v="0.46100628930817611"/>
    <n v="136.46276595744681"/>
    <x v="2"/>
    <x v="8"/>
  </r>
  <r>
    <x v="961"/>
    <x v="961"/>
    <s v="Active, happy &amp; healthy together! _x000a_Thatâ€™s our mission for all dogs and their parents."/>
    <x v="75"/>
    <x v="698"/>
    <x v="2"/>
    <x v="0"/>
    <s v="USD"/>
    <n v="1487617200"/>
    <n v="1483634335"/>
    <b v="0"/>
    <n v="110"/>
    <b v="0"/>
    <x v="8"/>
    <n v="0.42188421052631581"/>
    <n v="364.35454545454547"/>
    <x v="2"/>
    <x v="8"/>
  </r>
  <r>
    <x v="962"/>
    <x v="962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n v="37"/>
    <b v="0"/>
    <x v="8"/>
    <n v="0.2848"/>
    <n v="19.243243243243242"/>
    <x v="2"/>
    <x v="8"/>
  </r>
  <r>
    <x v="963"/>
    <x v="963"/>
    <s v="WE are molding an educated, motivated, non violent GENERATION!"/>
    <x v="19"/>
    <x v="700"/>
    <x v="2"/>
    <x v="0"/>
    <s v="USD"/>
    <n v="1476717319"/>
    <n v="1473693319"/>
    <b v="0"/>
    <n v="9"/>
    <b v="0"/>
    <x v="8"/>
    <n v="1.0771428571428571E-2"/>
    <n v="41.888888888888886"/>
    <x v="2"/>
    <x v="8"/>
  </r>
  <r>
    <x v="964"/>
    <x v="964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n v="29"/>
    <b v="0"/>
    <x v="8"/>
    <n v="7.9909090909090902E-3"/>
    <n v="30.310344827586206"/>
    <x v="2"/>
    <x v="8"/>
  </r>
  <r>
    <x v="965"/>
    <x v="965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n v="6"/>
    <b v="0"/>
    <x v="8"/>
    <n v="1.192E-2"/>
    <n v="49.666666666666664"/>
    <x v="2"/>
    <x v="8"/>
  </r>
  <r>
    <x v="966"/>
    <x v="966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n v="30"/>
    <b v="0"/>
    <x v="8"/>
    <n v="0.14799999999999999"/>
    <n v="59.2"/>
    <x v="2"/>
    <x v="8"/>
  </r>
  <r>
    <x v="967"/>
    <x v="967"/>
    <s v="Better Beanie is the new therapeutic wearable designed to assist you while keeping your hands free."/>
    <x v="22"/>
    <x v="703"/>
    <x v="2"/>
    <x v="0"/>
    <s v="USD"/>
    <n v="1461301574"/>
    <n v="1456121174"/>
    <b v="0"/>
    <n v="81"/>
    <b v="0"/>
    <x v="8"/>
    <n v="0.17810000000000001"/>
    <n v="43.97530864197531"/>
    <x v="2"/>
    <x v="8"/>
  </r>
  <r>
    <x v="968"/>
    <x v="968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n v="4"/>
    <b v="0"/>
    <x v="8"/>
    <n v="1.325E-2"/>
    <n v="26.5"/>
    <x v="2"/>
    <x v="8"/>
  </r>
  <r>
    <x v="969"/>
    <x v="969"/>
    <s v="Geek &amp; Chic Smart Jewelry Collection, Wearables Meet Style!"/>
    <x v="11"/>
    <x v="704"/>
    <x v="2"/>
    <x v="14"/>
    <s v="MXN"/>
    <n v="1486624607"/>
    <n v="1483773407"/>
    <b v="0"/>
    <n v="11"/>
    <b v="0"/>
    <x v="8"/>
    <n v="0.46666666666666667"/>
    <n v="1272.7272727272727"/>
    <x v="2"/>
    <x v="8"/>
  </r>
  <r>
    <x v="970"/>
    <x v="970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n v="14"/>
    <b v="0"/>
    <x v="8"/>
    <n v="0.4592"/>
    <n v="164"/>
    <x v="2"/>
    <x v="8"/>
  </r>
  <r>
    <x v="971"/>
    <x v="971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n v="5"/>
    <b v="0"/>
    <x v="8"/>
    <n v="2.2599999999999999E-3"/>
    <n v="45.2"/>
    <x v="2"/>
    <x v="8"/>
  </r>
  <r>
    <x v="972"/>
    <x v="972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n v="45"/>
    <b v="0"/>
    <x v="8"/>
    <n v="0.34625"/>
    <n v="153.88888888888889"/>
    <x v="2"/>
    <x v="8"/>
  </r>
  <r>
    <x v="973"/>
    <x v="973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n v="8"/>
    <b v="0"/>
    <x v="8"/>
    <n v="2.0549999999999999E-2"/>
    <n v="51.375"/>
    <x v="2"/>
    <x v="8"/>
  </r>
  <r>
    <x v="974"/>
    <x v="974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n v="3"/>
    <b v="0"/>
    <x v="8"/>
    <n v="5.5999999999999999E-3"/>
    <n v="93.333333333333329"/>
    <x v="2"/>
    <x v="8"/>
  </r>
  <r>
    <x v="975"/>
    <x v="975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n v="24"/>
    <b v="0"/>
    <x v="8"/>
    <n v="2.6069999999999999E-2"/>
    <n v="108.625"/>
    <x v="2"/>
    <x v="8"/>
  </r>
  <r>
    <x v="976"/>
    <x v="976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n v="18"/>
    <b v="0"/>
    <x v="8"/>
    <n v="1.9259999999999999E-2"/>
    <n v="160.5"/>
    <x v="2"/>
    <x v="8"/>
  </r>
  <r>
    <x v="977"/>
    <x v="977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n v="12"/>
    <b v="0"/>
    <x v="8"/>
    <n v="0.33666666666666667"/>
    <n v="75.75"/>
    <x v="2"/>
    <x v="8"/>
  </r>
  <r>
    <x v="978"/>
    <x v="978"/>
    <s v="hidn tempo is an intelligent watch band that allows you to monitor your stress and manage it anywhere, anytime."/>
    <x v="201"/>
    <x v="712"/>
    <x v="2"/>
    <x v="11"/>
    <s v="SEK"/>
    <n v="1456385101"/>
    <n v="1453793101"/>
    <b v="0"/>
    <n v="123"/>
    <b v="0"/>
    <x v="8"/>
    <n v="0.5626326718299024"/>
    <n v="790.83739837398377"/>
    <x v="2"/>
    <x v="8"/>
  </r>
  <r>
    <x v="979"/>
    <x v="979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n v="96"/>
    <b v="0"/>
    <x v="8"/>
    <n v="0.82817600000000002"/>
    <n v="301.93916666666667"/>
    <x v="2"/>
    <x v="8"/>
  </r>
  <r>
    <x v="980"/>
    <x v="980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n v="31"/>
    <b v="0"/>
    <x v="8"/>
    <n v="0.14860000000000001"/>
    <n v="47.935483870967744"/>
    <x v="2"/>
    <x v="8"/>
  </r>
  <r>
    <x v="981"/>
    <x v="981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n v="4"/>
    <b v="0"/>
    <x v="8"/>
    <n v="1.2375123751237513E-4"/>
    <n v="2.75"/>
    <x v="2"/>
    <x v="8"/>
  </r>
  <r>
    <x v="982"/>
    <x v="982"/>
    <s v="revolutonary ultra-slim 2-in-1 Smart  2-in-1 I-PHONE handle/WALLETtm with 360 rotatiion"/>
    <x v="178"/>
    <x v="158"/>
    <x v="2"/>
    <x v="0"/>
    <s v="USD"/>
    <n v="1475431486"/>
    <n v="1472839486"/>
    <b v="0"/>
    <n v="3"/>
    <b v="0"/>
    <x v="8"/>
    <n v="1.7142857142857143E-4"/>
    <n v="1"/>
    <x v="2"/>
    <x v="8"/>
  </r>
  <r>
    <x v="983"/>
    <x v="983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n v="179"/>
    <b v="0"/>
    <x v="8"/>
    <n v="0.2950613611721471"/>
    <n v="171.79329608938548"/>
    <x v="2"/>
    <x v="8"/>
  </r>
  <r>
    <x v="984"/>
    <x v="984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n v="3"/>
    <b v="0"/>
    <x v="8"/>
    <n v="1.06E-2"/>
    <n v="35.333333333333336"/>
    <x v="2"/>
    <x v="8"/>
  </r>
  <r>
    <x v="985"/>
    <x v="985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n v="23"/>
    <b v="0"/>
    <x v="8"/>
    <n v="6.2933333333333327E-2"/>
    <n v="82.086956521739125"/>
    <x v="2"/>
    <x v="8"/>
  </r>
  <r>
    <x v="986"/>
    <x v="986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n v="23"/>
    <b v="0"/>
    <x v="8"/>
    <n v="0.1275"/>
    <n v="110.8695652173913"/>
    <x v="2"/>
    <x v="8"/>
  </r>
  <r>
    <x v="987"/>
    <x v="987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n v="41"/>
    <b v="0"/>
    <x v="8"/>
    <n v="0.13220000000000001"/>
    <n v="161.21951219512195"/>
    <x v="2"/>
    <x v="8"/>
  </r>
  <r>
    <x v="988"/>
    <x v="988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n v="0"/>
    <b v="0"/>
    <x v="8"/>
    <n v="0"/>
    <e v="#DIV/0!"/>
    <x v="2"/>
    <x v="8"/>
  </r>
  <r>
    <x v="989"/>
    <x v="989"/>
    <s v="The most useful phone charger you will ever buy"/>
    <x v="3"/>
    <x v="718"/>
    <x v="2"/>
    <x v="0"/>
    <s v="USD"/>
    <n v="1475101495"/>
    <n v="1472509495"/>
    <b v="0"/>
    <n v="32"/>
    <b v="0"/>
    <x v="8"/>
    <n v="0.16769999999999999"/>
    <n v="52.40625"/>
    <x v="2"/>
    <x v="8"/>
  </r>
  <r>
    <x v="990"/>
    <x v="990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n v="2"/>
    <b v="0"/>
    <x v="8"/>
    <n v="1.0399999999999999E-3"/>
    <n v="13"/>
    <x v="2"/>
    <x v="8"/>
  </r>
  <r>
    <x v="991"/>
    <x v="991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n v="7"/>
    <b v="0"/>
    <x v="8"/>
    <n v="4.24E-2"/>
    <n v="30.285714285714285"/>
    <x v="2"/>
    <x v="8"/>
  </r>
  <r>
    <x v="992"/>
    <x v="992"/>
    <s v="The HOTTEST and COOLEST thing yet! WairConditioning... an entirely new level of comfortability!"/>
    <x v="57"/>
    <x v="720"/>
    <x v="2"/>
    <x v="0"/>
    <s v="USD"/>
    <n v="1462655519"/>
    <n v="1457475119"/>
    <b v="0"/>
    <n v="4"/>
    <b v="0"/>
    <x v="8"/>
    <n v="4.6699999999999997E-3"/>
    <n v="116.75"/>
    <x v="2"/>
    <x v="8"/>
  </r>
  <r>
    <x v="993"/>
    <x v="993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n v="196"/>
    <b v="0"/>
    <x v="8"/>
    <n v="0.25087142857142858"/>
    <n v="89.59693877551021"/>
    <x v="2"/>
    <x v="8"/>
  </r>
  <r>
    <x v="994"/>
    <x v="994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n v="11"/>
    <b v="0"/>
    <x v="8"/>
    <n v="2.3345000000000001E-2"/>
    <n v="424.45454545454544"/>
    <x v="2"/>
    <x v="8"/>
  </r>
  <r>
    <x v="995"/>
    <x v="995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n v="9"/>
    <b v="0"/>
    <x v="8"/>
    <n v="7.2599999999999998E-2"/>
    <n v="80.666666666666671"/>
    <x v="2"/>
    <x v="8"/>
  </r>
  <r>
    <x v="996"/>
    <x v="996"/>
    <s v="Study the behaviour of technical communities by tracking their movement  through wearables"/>
    <x v="23"/>
    <x v="654"/>
    <x v="2"/>
    <x v="0"/>
    <s v="USD"/>
    <n v="1406474820"/>
    <n v="1403902060"/>
    <b v="0"/>
    <n v="5"/>
    <b v="0"/>
    <x v="8"/>
    <n v="1.6250000000000001E-2"/>
    <n v="13"/>
    <x v="2"/>
    <x v="8"/>
  </r>
  <r>
    <x v="997"/>
    <x v="997"/>
    <s v="The iPhanny keeps your iPhone 6 safe from bending in those dangerous pants pockets."/>
    <x v="10"/>
    <x v="654"/>
    <x v="2"/>
    <x v="0"/>
    <s v="USD"/>
    <n v="1417145297"/>
    <n v="1414549697"/>
    <b v="0"/>
    <n v="8"/>
    <b v="0"/>
    <x v="8"/>
    <n v="1.2999999999999999E-2"/>
    <n v="8.125"/>
    <x v="2"/>
    <x v="8"/>
  </r>
  <r>
    <x v="998"/>
    <x v="998"/>
    <s v="Ollinfit is the first wearable fitness trainer with 3 sensors for superior accuracy, feedback and results."/>
    <x v="127"/>
    <x v="724"/>
    <x v="2"/>
    <x v="5"/>
    <s v="CAD"/>
    <n v="1447909401"/>
    <n v="1444017801"/>
    <b v="0"/>
    <n v="229"/>
    <b v="0"/>
    <x v="8"/>
    <n v="0.58558333333333334"/>
    <n v="153.42794759825327"/>
    <x v="2"/>
    <x v="8"/>
  </r>
  <r>
    <x v="999"/>
    <x v="999"/>
    <s v="Built in running, cycling, pedometer, and golf features for the edge you need to perform at your very best!"/>
    <x v="60"/>
    <x v="725"/>
    <x v="2"/>
    <x v="5"/>
    <s v="CAD"/>
    <n v="1415865720"/>
    <n v="1413270690"/>
    <b v="0"/>
    <n v="40"/>
    <b v="0"/>
    <x v="8"/>
    <n v="7.7886666666666673E-2"/>
    <n v="292.07499999999999"/>
    <x v="2"/>
    <x v="8"/>
  </r>
  <r>
    <x v="1000"/>
    <x v="1000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n v="6"/>
    <b v="0"/>
    <x v="8"/>
    <n v="2.2157147647256063E-2"/>
    <n v="3304"/>
    <x v="2"/>
    <x v="8"/>
  </r>
  <r>
    <x v="1001"/>
    <x v="1001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n v="4"/>
    <b v="0"/>
    <x v="8"/>
    <n v="1.04"/>
    <n v="1300"/>
    <x v="2"/>
    <x v="8"/>
  </r>
  <r>
    <x v="1002"/>
    <x v="1002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n v="22"/>
    <b v="0"/>
    <x v="8"/>
    <n v="0.29602960296029601"/>
    <n v="134.54545454545453"/>
    <x v="2"/>
    <x v="8"/>
  </r>
  <r>
    <x v="1003"/>
    <x v="1003"/>
    <s v="Connected, heating, premium quality and comfortable leather sneakers - hand-crafted in France."/>
    <x v="22"/>
    <x v="728"/>
    <x v="1"/>
    <x v="6"/>
    <s v="EUR"/>
    <n v="1489680061"/>
    <n v="1487091661"/>
    <b v="0"/>
    <n v="15"/>
    <b v="0"/>
    <x v="8"/>
    <n v="0.16055"/>
    <n v="214.06666666666666"/>
    <x v="2"/>
    <x v="8"/>
  </r>
  <r>
    <x v="1004"/>
    <x v="1004"/>
    <s v="Harnessing wearable technology as a powerful defense for food-allergy children."/>
    <x v="31"/>
    <x v="729"/>
    <x v="1"/>
    <x v="0"/>
    <s v="USD"/>
    <n v="1455814827"/>
    <n v="1453222827"/>
    <b v="0"/>
    <n v="95"/>
    <b v="0"/>
    <x v="8"/>
    <n v="0.82208000000000003"/>
    <n v="216.33684210526314"/>
    <x v="2"/>
    <x v="8"/>
  </r>
  <r>
    <x v="1005"/>
    <x v="1005"/>
    <s v="The Forcite Alpine helmet records 4K footage and keeps you connected all in one sleek design."/>
    <x v="61"/>
    <x v="730"/>
    <x v="1"/>
    <x v="0"/>
    <s v="USD"/>
    <n v="1446217183"/>
    <n v="1443538783"/>
    <b v="0"/>
    <n v="161"/>
    <b v="0"/>
    <x v="8"/>
    <n v="0.75051000000000001"/>
    <n v="932.31055900621118"/>
    <x v="2"/>
    <x v="8"/>
  </r>
  <r>
    <x v="1006"/>
    <x v="1006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n v="8"/>
    <b v="0"/>
    <x v="8"/>
    <n v="5.8500000000000003E-2"/>
    <n v="29.25"/>
    <x v="2"/>
    <x v="8"/>
  </r>
  <r>
    <x v="1007"/>
    <x v="1007"/>
    <s v="Our knee sleeve monitors your muscles and recommends rest time (on a mobile app) when it detects overexertion!"/>
    <x v="11"/>
    <x v="732"/>
    <x v="1"/>
    <x v="0"/>
    <s v="USD"/>
    <n v="1481727623"/>
    <n v="1478095223"/>
    <b v="0"/>
    <n v="76"/>
    <b v="0"/>
    <x v="8"/>
    <n v="0.44319999999999998"/>
    <n v="174.94736842105263"/>
    <x v="2"/>
    <x v="8"/>
  </r>
  <r>
    <x v="1008"/>
    <x v="1008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n v="1"/>
    <b v="0"/>
    <x v="8"/>
    <n v="2.6737967914438501E-3"/>
    <n v="250"/>
    <x v="2"/>
    <x v="8"/>
  </r>
  <r>
    <x v="1009"/>
    <x v="1009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n v="101"/>
    <b v="0"/>
    <x v="8"/>
    <n v="0.1313"/>
    <n v="65"/>
    <x v="2"/>
    <x v="8"/>
  </r>
  <r>
    <x v="1010"/>
    <x v="1010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n v="4"/>
    <b v="0"/>
    <x v="8"/>
    <n v="1.9088937093275488E-3"/>
    <n v="55"/>
    <x v="2"/>
    <x v="8"/>
  </r>
  <r>
    <x v="1011"/>
    <x v="1011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n v="1"/>
    <b v="0"/>
    <x v="8"/>
    <n v="3.7499999999999999E-3"/>
    <n v="75"/>
    <x v="2"/>
    <x v="8"/>
  </r>
  <r>
    <x v="1012"/>
    <x v="1012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n v="775"/>
    <b v="0"/>
    <x v="8"/>
    <n v="215.35021"/>
    <n v="1389.3561935483872"/>
    <x v="2"/>
    <x v="8"/>
  </r>
  <r>
    <x v="1013"/>
    <x v="1013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n v="90"/>
    <b v="0"/>
    <x v="8"/>
    <n v="0.34527999999999998"/>
    <n v="95.911111111111111"/>
    <x v="2"/>
    <x v="8"/>
  </r>
  <r>
    <x v="1014"/>
    <x v="1014"/>
    <s v="CHEMION is an eyewear device that lets you show your creativity to the world."/>
    <x v="3"/>
    <x v="738"/>
    <x v="1"/>
    <x v="0"/>
    <s v="USD"/>
    <n v="1420070615"/>
    <n v="1415750615"/>
    <b v="0"/>
    <n v="16"/>
    <b v="0"/>
    <x v="8"/>
    <n v="0.30599999999999999"/>
    <n v="191.25"/>
    <x v="2"/>
    <x v="8"/>
  </r>
  <r>
    <x v="1015"/>
    <x v="1015"/>
    <s v="SKIN - The wearable music remote control which makes your fitness lifestyle a bit easier"/>
    <x v="7"/>
    <x v="739"/>
    <x v="1"/>
    <x v="16"/>
    <s v="CHF"/>
    <n v="1448489095"/>
    <n v="1445893495"/>
    <b v="0"/>
    <n v="6"/>
    <b v="0"/>
    <x v="8"/>
    <n v="2.6666666666666668E-2"/>
    <n v="40"/>
    <x v="2"/>
    <x v="8"/>
  </r>
  <r>
    <x v="1016"/>
    <x v="1016"/>
    <s v="Send an alert for help and find missing people, pets, and valuables with the touch of a button. Get yours today!"/>
    <x v="57"/>
    <x v="740"/>
    <x v="1"/>
    <x v="0"/>
    <s v="USD"/>
    <n v="1459992856"/>
    <n v="1456108456"/>
    <b v="0"/>
    <n v="38"/>
    <b v="0"/>
    <x v="8"/>
    <n v="2.8420000000000001E-2"/>
    <n v="74.78947368421052"/>
    <x v="2"/>
    <x v="8"/>
  </r>
  <r>
    <x v="1017"/>
    <x v="1017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n v="355"/>
    <b v="0"/>
    <x v="8"/>
    <n v="0.22878799999999999"/>
    <n v="161.11830985915492"/>
    <x v="2"/>
    <x v="8"/>
  </r>
  <r>
    <x v="1018"/>
    <x v="1018"/>
    <s v="Owl is a fitness tracker along with an accompanying iOS app, that is both fun and interactive for children."/>
    <x v="22"/>
    <x v="742"/>
    <x v="1"/>
    <x v="0"/>
    <s v="USD"/>
    <n v="1468496933"/>
    <n v="1465904933"/>
    <b v="0"/>
    <n v="7"/>
    <b v="0"/>
    <x v="8"/>
    <n v="3.1050000000000001E-2"/>
    <n v="88.714285714285708"/>
    <x v="2"/>
    <x v="8"/>
  </r>
  <r>
    <x v="1019"/>
    <x v="1019"/>
    <s v="Tempi Is a Wearable Bluetooth Device That Gives Accurate Temperature and Humidity Readings."/>
    <x v="101"/>
    <x v="743"/>
    <x v="1"/>
    <x v="0"/>
    <s v="USD"/>
    <n v="1423092149"/>
    <n v="1420500149"/>
    <b v="0"/>
    <n v="400"/>
    <b v="0"/>
    <x v="8"/>
    <n v="0.47333333333333333"/>
    <n v="53.25"/>
    <x v="2"/>
    <x v="8"/>
  </r>
  <r>
    <x v="1020"/>
    <x v="1020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n v="30"/>
    <b v="1"/>
    <x v="15"/>
    <n v="2.0554838709677421"/>
    <n v="106.2"/>
    <x v="4"/>
    <x v="15"/>
  </r>
  <r>
    <x v="1021"/>
    <x v="1021"/>
    <s v="Rick and Morty concept album written by Allie Goertz + music video directed by Paul B. Cummings!"/>
    <x v="9"/>
    <x v="745"/>
    <x v="0"/>
    <x v="0"/>
    <s v="USD"/>
    <n v="1445054400"/>
    <n v="1443074571"/>
    <b v="1"/>
    <n v="478"/>
    <b v="1"/>
    <x v="15"/>
    <n v="3.5180366666666667"/>
    <n v="22.079728033472804"/>
    <x v="4"/>
    <x v="15"/>
  </r>
  <r>
    <x v="1022"/>
    <x v="1022"/>
    <s v="Help get four new bootlegs onto vinyl in the second installment of my series!"/>
    <x v="13"/>
    <x v="746"/>
    <x v="0"/>
    <x v="0"/>
    <s v="USD"/>
    <n v="1431876677"/>
    <n v="1429284677"/>
    <b v="1"/>
    <n v="74"/>
    <b v="1"/>
    <x v="15"/>
    <n v="1.149"/>
    <n v="31.054054054054053"/>
    <x v="4"/>
    <x v="15"/>
  </r>
  <r>
    <x v="1023"/>
    <x v="1023"/>
    <s v="A collaborative, electronic journey helmed by producer Christopher Bingham and guitarist Carlos Montero."/>
    <x v="13"/>
    <x v="747"/>
    <x v="0"/>
    <x v="1"/>
    <s v="GBP"/>
    <n v="1434837861"/>
    <n v="1432245861"/>
    <b v="0"/>
    <n v="131"/>
    <b v="1"/>
    <x v="15"/>
    <n v="2.3715000000000002"/>
    <n v="36.206106870229007"/>
    <x v="4"/>
    <x v="15"/>
  </r>
  <r>
    <x v="1024"/>
    <x v="1024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n v="61"/>
    <b v="1"/>
    <x v="15"/>
    <n v="1.1863774999999999"/>
    <n v="388.9762295081967"/>
    <x v="4"/>
    <x v="15"/>
  </r>
  <r>
    <x v="1025"/>
    <x v="1025"/>
    <s v="Jake Kaufman and Jessie Seely present THE WORLD'S FIRST VIRTUAL REALITY ROCK OPERA."/>
    <x v="54"/>
    <x v="749"/>
    <x v="0"/>
    <x v="0"/>
    <s v="USD"/>
    <n v="1426532437"/>
    <n v="1423944037"/>
    <b v="1"/>
    <n v="1071"/>
    <b v="1"/>
    <x v="15"/>
    <n v="1.099283142857143"/>
    <n v="71.848571428571432"/>
    <x v="4"/>
    <x v="15"/>
  </r>
  <r>
    <x v="1026"/>
    <x v="1026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n v="122"/>
    <b v="1"/>
    <x v="15"/>
    <n v="1.0000828571428571"/>
    <n v="57.381803278688523"/>
    <x v="4"/>
    <x v="15"/>
  </r>
  <r>
    <x v="1027"/>
    <x v="1027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n v="111"/>
    <b v="1"/>
    <x v="15"/>
    <n v="1.0309292094387414"/>
    <n v="69.666666666666671"/>
    <x v="4"/>
    <x v="15"/>
  </r>
  <r>
    <x v="1028"/>
    <x v="1028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n v="255"/>
    <b v="1"/>
    <x v="15"/>
    <n v="1.1727000000000001"/>
    <n v="45.988235294117644"/>
    <x v="4"/>
    <x v="15"/>
  </r>
  <r>
    <x v="1029"/>
    <x v="1029"/>
    <s v="We want to recreate last years massive Valborgparty in Lund but this time even bigger!"/>
    <x v="3"/>
    <x v="753"/>
    <x v="0"/>
    <x v="11"/>
    <s v="SEK"/>
    <n v="1428184740"/>
    <n v="1423501507"/>
    <b v="0"/>
    <n v="141"/>
    <b v="1"/>
    <x v="15"/>
    <n v="1.1175999999999999"/>
    <n v="79.262411347517727"/>
    <x v="4"/>
    <x v="15"/>
  </r>
  <r>
    <x v="1030"/>
    <x v="1030"/>
    <s v="Help fund the latest Gothsicles mega-album, I FEEL SICLE!"/>
    <x v="13"/>
    <x v="754"/>
    <x v="0"/>
    <x v="0"/>
    <s v="USD"/>
    <n v="1473680149"/>
    <n v="1472470549"/>
    <b v="0"/>
    <n v="159"/>
    <b v="1"/>
    <x v="15"/>
    <n v="3.4209999999999998"/>
    <n v="43.031446540880502"/>
    <x v="4"/>
    <x v="15"/>
  </r>
  <r>
    <x v="1031"/>
    <x v="1031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n v="99"/>
    <b v="1"/>
    <x v="15"/>
    <n v="1.0740000000000001"/>
    <n v="108.48484848484848"/>
    <x v="4"/>
    <x v="15"/>
  </r>
  <r>
    <x v="1032"/>
    <x v="1032"/>
    <s v="Ideal for living rooms and open spaces."/>
    <x v="105"/>
    <x v="756"/>
    <x v="0"/>
    <x v="0"/>
    <s v="USD"/>
    <n v="1466697625"/>
    <n v="1464105625"/>
    <b v="0"/>
    <n v="96"/>
    <b v="1"/>
    <x v="15"/>
    <n v="1.0849703703703704"/>
    <n v="61.029583333333335"/>
    <x v="4"/>
    <x v="15"/>
  </r>
  <r>
    <x v="1033"/>
    <x v="1033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n v="27"/>
    <b v="1"/>
    <x v="15"/>
    <n v="1.0286144578313252"/>
    <n v="50.592592592592595"/>
    <x v="4"/>
    <x v="15"/>
  </r>
  <r>
    <x v="1034"/>
    <x v="1034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n v="166"/>
    <b v="1"/>
    <x v="15"/>
    <n v="1.3000180000000001"/>
    <n v="39.157168674698795"/>
    <x v="4"/>
    <x v="15"/>
  </r>
  <r>
    <x v="1035"/>
    <x v="1035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n v="76"/>
    <b v="1"/>
    <x v="15"/>
    <n v="1.0765217391304347"/>
    <n v="65.15789473684211"/>
    <x v="4"/>
    <x v="15"/>
  </r>
  <r>
    <x v="1036"/>
    <x v="1036"/>
    <s v="Help this Soulful &amp; Cinematic Glitch-Pop Songwriter Bring her Music to the World!  (And your Ears:)"/>
    <x v="37"/>
    <x v="759"/>
    <x v="0"/>
    <x v="0"/>
    <s v="USD"/>
    <n v="1357545600"/>
    <n v="1354790790"/>
    <b v="0"/>
    <n v="211"/>
    <b v="1"/>
    <x v="15"/>
    <n v="1.1236044444444444"/>
    <n v="23.963127962085309"/>
    <x v="4"/>
    <x v="15"/>
  </r>
  <r>
    <x v="1037"/>
    <x v="1037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n v="21"/>
    <b v="1"/>
    <x v="15"/>
    <n v="1.0209999999999999"/>
    <n v="48.61904761904762"/>
    <x v="4"/>
    <x v="15"/>
  </r>
  <r>
    <x v="1038"/>
    <x v="1038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n v="61"/>
    <b v="1"/>
    <x v="15"/>
    <n v="1.4533333333333334"/>
    <n v="35.73770491803279"/>
    <x v="4"/>
    <x v="15"/>
  </r>
  <r>
    <x v="1039"/>
    <x v="1039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n v="30"/>
    <b v="1"/>
    <x v="15"/>
    <n v="1.282"/>
    <n v="21.366666666666667"/>
    <x v="4"/>
    <x v="15"/>
  </r>
  <r>
    <x v="1040"/>
    <x v="1040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n v="1"/>
    <b v="0"/>
    <x v="16"/>
    <n v="2.9411764705882353E-3"/>
    <n v="250"/>
    <x v="5"/>
    <x v="16"/>
  </r>
  <r>
    <x v="1041"/>
    <x v="1041"/>
    <s v="I am trying to document what it is like to plunge head first into the music/audio industry as an intern."/>
    <x v="45"/>
    <x v="117"/>
    <x v="1"/>
    <x v="0"/>
    <s v="USD"/>
    <n v="1406769992"/>
    <n v="1405041992"/>
    <b v="0"/>
    <n v="0"/>
    <b v="0"/>
    <x v="16"/>
    <n v="0"/>
    <e v="#DIV/0!"/>
    <x v="5"/>
    <x v="16"/>
  </r>
  <r>
    <x v="1042"/>
    <x v="1042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n v="1"/>
    <b v="0"/>
    <x v="16"/>
    <n v="1.5384615384615385E-2"/>
    <n v="10"/>
    <x v="5"/>
    <x v="16"/>
  </r>
  <r>
    <x v="1043"/>
    <x v="1043"/>
    <s v="We're seeking funding for a special 10th Anniversary PRINT EDITION! Receive your own copy for only $8"/>
    <x v="57"/>
    <x v="763"/>
    <x v="1"/>
    <x v="0"/>
    <s v="USD"/>
    <n v="1432101855"/>
    <n v="1429509855"/>
    <b v="0"/>
    <n v="292"/>
    <b v="0"/>
    <x v="16"/>
    <n v="8.5370000000000001E-2"/>
    <n v="29.236301369863014"/>
    <x v="5"/>
    <x v="16"/>
  </r>
  <r>
    <x v="1044"/>
    <x v="1044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n v="2"/>
    <b v="0"/>
    <x v="16"/>
    <n v="8.571428571428571E-4"/>
    <n v="3"/>
    <x v="5"/>
    <x v="16"/>
  </r>
  <r>
    <x v="1045"/>
    <x v="1045"/>
    <s v="In Case Of Emergency is a radio talk show for preppers, beginning preppers, and with preparedness in mind."/>
    <x v="3"/>
    <x v="764"/>
    <x v="1"/>
    <x v="0"/>
    <s v="USD"/>
    <n v="1408827550"/>
    <n v="1406235550"/>
    <b v="0"/>
    <n v="8"/>
    <b v="0"/>
    <x v="16"/>
    <n v="2.6599999999999999E-2"/>
    <n v="33.25"/>
    <x v="5"/>
    <x v="16"/>
  </r>
  <r>
    <x v="1046"/>
    <x v="1046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n v="0"/>
    <b v="0"/>
    <x v="16"/>
    <n v="0"/>
    <e v="#DIV/0!"/>
    <x v="5"/>
    <x v="16"/>
  </r>
  <r>
    <x v="1047"/>
    <x v="1047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n v="1"/>
    <b v="0"/>
    <x v="16"/>
    <n v="5.0000000000000001E-4"/>
    <n v="1"/>
    <x v="5"/>
    <x v="16"/>
  </r>
  <r>
    <x v="1048"/>
    <x v="1048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n v="4"/>
    <b v="0"/>
    <x v="16"/>
    <n v="1.4133333333333333E-2"/>
    <n v="53"/>
    <x v="5"/>
    <x v="16"/>
  </r>
  <r>
    <x v="1049"/>
    <x v="1049"/>
    <s v="------"/>
    <x v="14"/>
    <x v="117"/>
    <x v="1"/>
    <x v="0"/>
    <s v="USD"/>
    <n v="1455272445"/>
    <n v="1452680445"/>
    <b v="0"/>
    <n v="0"/>
    <b v="0"/>
    <x v="16"/>
    <n v="0"/>
    <e v="#DIV/0!"/>
    <x v="5"/>
    <x v="16"/>
  </r>
  <r>
    <x v="1050"/>
    <x v="1050"/>
    <s v="Secularism is on the rise and I hear you.Talk to me."/>
    <x v="30"/>
    <x v="117"/>
    <x v="1"/>
    <x v="0"/>
    <s v="USD"/>
    <n v="1442257677"/>
    <n v="1439665677"/>
    <b v="0"/>
    <n v="0"/>
    <b v="0"/>
    <x v="16"/>
    <n v="0"/>
    <e v="#DIV/0!"/>
    <x v="5"/>
    <x v="16"/>
  </r>
  <r>
    <x v="1051"/>
    <x v="1051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n v="0"/>
    <b v="0"/>
    <x v="16"/>
    <n v="0"/>
    <e v="#DIV/0!"/>
    <x v="5"/>
    <x v="16"/>
  </r>
  <r>
    <x v="1052"/>
    <x v="1052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n v="0"/>
    <b v="0"/>
    <x v="16"/>
    <n v="0"/>
    <e v="#DIV/0!"/>
    <x v="5"/>
    <x v="16"/>
  </r>
  <r>
    <x v="1053"/>
    <x v="1053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n v="1"/>
    <b v="0"/>
    <x v="16"/>
    <n v="0.01"/>
    <n v="15"/>
    <x v="5"/>
    <x v="16"/>
  </r>
  <r>
    <x v="1054"/>
    <x v="1054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n v="0"/>
    <b v="0"/>
    <x v="16"/>
    <n v="0"/>
    <e v="#DIV/0!"/>
    <x v="5"/>
    <x v="16"/>
  </r>
  <r>
    <x v="1055"/>
    <x v="1055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n v="0"/>
    <b v="0"/>
    <x v="16"/>
    <n v="0"/>
    <e v="#DIV/0!"/>
    <x v="5"/>
    <x v="16"/>
  </r>
  <r>
    <x v="1056"/>
    <x v="1056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n v="0"/>
    <b v="0"/>
    <x v="16"/>
    <n v="0"/>
    <e v="#DIV/0!"/>
    <x v="5"/>
    <x v="16"/>
  </r>
  <r>
    <x v="1057"/>
    <x v="1057"/>
    <s v="Sayin it Plain is a Independent Radio Show created to inform the public and empower the community."/>
    <x v="3"/>
    <x v="117"/>
    <x v="1"/>
    <x v="0"/>
    <s v="USD"/>
    <n v="1480888483"/>
    <n v="1478292883"/>
    <b v="0"/>
    <n v="0"/>
    <b v="0"/>
    <x v="16"/>
    <n v="0"/>
    <e v="#DIV/0!"/>
    <x v="5"/>
    <x v="16"/>
  </r>
  <r>
    <x v="1058"/>
    <x v="1058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n v="0"/>
    <b v="0"/>
    <x v="16"/>
    <n v="0"/>
    <e v="#DIV/0!"/>
    <x v="5"/>
    <x v="16"/>
  </r>
  <r>
    <x v="1059"/>
    <x v="1059"/>
    <s v="Turning myself into a vocal artist."/>
    <x v="184"/>
    <x v="117"/>
    <x v="1"/>
    <x v="0"/>
    <s v="USD"/>
    <n v="1426269456"/>
    <n v="1423681056"/>
    <b v="0"/>
    <n v="0"/>
    <b v="0"/>
    <x v="16"/>
    <n v="0"/>
    <e v="#DIV/0!"/>
    <x v="5"/>
    <x v="16"/>
  </r>
  <r>
    <x v="1060"/>
    <x v="1060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n v="1"/>
    <b v="0"/>
    <x v="16"/>
    <n v="0.01"/>
    <n v="50"/>
    <x v="5"/>
    <x v="16"/>
  </r>
  <r>
    <x v="1061"/>
    <x v="1061"/>
    <s v="T.O., Adi &amp; Mercedes discuss their point of views, women's issues &amp; Hollywood Hotties."/>
    <x v="23"/>
    <x v="117"/>
    <x v="1"/>
    <x v="0"/>
    <s v="USD"/>
    <n v="1462150800"/>
    <n v="1456987108"/>
    <b v="0"/>
    <n v="0"/>
    <b v="0"/>
    <x v="16"/>
    <n v="0"/>
    <e v="#DIV/0!"/>
    <x v="5"/>
    <x v="16"/>
  </r>
  <r>
    <x v="1062"/>
    <x v="1062"/>
    <s v="SEE US ON PATREON www.badgirlartwork.com"/>
    <x v="212"/>
    <x v="121"/>
    <x v="1"/>
    <x v="0"/>
    <s v="USD"/>
    <n v="1468351341"/>
    <n v="1467746541"/>
    <b v="0"/>
    <n v="4"/>
    <b v="0"/>
    <x v="16"/>
    <n v="0.95477386934673369"/>
    <n v="47.5"/>
    <x v="5"/>
    <x v="16"/>
  </r>
  <r>
    <x v="1063"/>
    <x v="1063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n v="0"/>
    <b v="0"/>
    <x v="16"/>
    <n v="0"/>
    <e v="#DIV/0!"/>
    <x v="5"/>
    <x v="16"/>
  </r>
  <r>
    <x v="1064"/>
    <x v="1064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n v="123"/>
    <b v="0"/>
    <x v="17"/>
    <n v="8.9744444444444446E-2"/>
    <n v="65.666666666666671"/>
    <x v="6"/>
    <x v="17"/>
  </r>
  <r>
    <x v="1065"/>
    <x v="1065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n v="5"/>
    <b v="0"/>
    <x v="17"/>
    <n v="2.7E-2"/>
    <n v="16.2"/>
    <x v="6"/>
    <x v="17"/>
  </r>
  <r>
    <x v="1066"/>
    <x v="1066"/>
    <s v="A parody of old school RPGs where you are a new Dark Lord on a quest to amass monsters and allies on your side."/>
    <x v="60"/>
    <x v="766"/>
    <x v="2"/>
    <x v="0"/>
    <s v="USD"/>
    <n v="1375657582"/>
    <n v="1371769582"/>
    <b v="0"/>
    <n v="148"/>
    <b v="0"/>
    <x v="17"/>
    <n v="3.3673333333333333E-2"/>
    <n v="34.128378378378379"/>
    <x v="6"/>
    <x v="17"/>
  </r>
  <r>
    <x v="1067"/>
    <x v="1067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n v="10"/>
    <b v="0"/>
    <x v="17"/>
    <n v="0.26"/>
    <n v="13"/>
    <x v="6"/>
    <x v="17"/>
  </r>
  <r>
    <x v="1068"/>
    <x v="1068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n v="4"/>
    <b v="0"/>
    <x v="17"/>
    <n v="1.5E-3"/>
    <n v="11.25"/>
    <x v="6"/>
    <x v="17"/>
  </r>
  <r>
    <x v="1069"/>
    <x v="1069"/>
    <s v="A run-n-gun zombie survival game where you scavenge for items to make the night a little less scary."/>
    <x v="41"/>
    <x v="447"/>
    <x v="2"/>
    <x v="0"/>
    <s v="USD"/>
    <n v="1385447459"/>
    <n v="1382679059"/>
    <b v="0"/>
    <n v="21"/>
    <b v="0"/>
    <x v="17"/>
    <n v="0.38636363636363635"/>
    <n v="40.476190476190474"/>
    <x v="6"/>
    <x v="17"/>
  </r>
  <r>
    <x v="1070"/>
    <x v="1070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n v="2"/>
    <b v="0"/>
    <x v="17"/>
    <n v="7.0000000000000001E-3"/>
    <n v="35"/>
    <x v="6"/>
    <x v="17"/>
  </r>
  <r>
    <x v="1071"/>
    <x v="1071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n v="0"/>
    <b v="0"/>
    <x v="17"/>
    <n v="0"/>
    <e v="#DIV/0!"/>
    <x v="6"/>
    <x v="17"/>
  </r>
  <r>
    <x v="1072"/>
    <x v="1072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n v="4"/>
    <b v="0"/>
    <x v="17"/>
    <n v="6.8000000000000005E-4"/>
    <n v="12.75"/>
    <x v="6"/>
    <x v="17"/>
  </r>
  <r>
    <x v="1073"/>
    <x v="1073"/>
    <s v="We want to bring our Game Rainbow Ball to the iphone and to do that we need a little help"/>
    <x v="47"/>
    <x v="115"/>
    <x v="2"/>
    <x v="0"/>
    <s v="USD"/>
    <n v="1318806541"/>
    <n v="1316214541"/>
    <b v="0"/>
    <n v="1"/>
    <b v="0"/>
    <x v="17"/>
    <n v="1.3333333333333334E-2"/>
    <n v="10"/>
    <x v="6"/>
    <x v="17"/>
  </r>
  <r>
    <x v="1074"/>
    <x v="1074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n v="30"/>
    <b v="0"/>
    <x v="17"/>
    <n v="6.3092592592592589E-2"/>
    <n v="113.56666666666666"/>
    <x v="6"/>
    <x v="17"/>
  </r>
  <r>
    <x v="1075"/>
    <x v="1075"/>
    <s v="Fully 3D, post Apocalyptic themed tower defense video game. New take on the genre."/>
    <x v="28"/>
    <x v="372"/>
    <x v="2"/>
    <x v="0"/>
    <s v="USD"/>
    <n v="1336340516"/>
    <n v="1333748516"/>
    <b v="0"/>
    <n v="3"/>
    <b v="0"/>
    <x v="17"/>
    <n v="4.4999999999999998E-2"/>
    <n v="15"/>
    <x v="6"/>
    <x v="17"/>
  </r>
  <r>
    <x v="1076"/>
    <x v="1076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n v="975"/>
    <b v="0"/>
    <x v="17"/>
    <n v="0.62765333333333329"/>
    <n v="48.281025641025643"/>
    <x v="6"/>
    <x v="17"/>
  </r>
  <r>
    <x v="1077"/>
    <x v="1077"/>
    <s v="An epic strategy game of world conquest with simultaneous turn-based multiplayer gameplay and no hotseat waiting"/>
    <x v="31"/>
    <x v="769"/>
    <x v="2"/>
    <x v="0"/>
    <s v="USD"/>
    <n v="1452744011"/>
    <n v="1450152011"/>
    <b v="0"/>
    <n v="167"/>
    <b v="0"/>
    <x v="17"/>
    <n v="0.29376000000000002"/>
    <n v="43.976047904191617"/>
    <x v="6"/>
    <x v="17"/>
  </r>
  <r>
    <x v="1078"/>
    <x v="1078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n v="5"/>
    <b v="0"/>
    <x v="17"/>
    <n v="7.4999999999999997E-2"/>
    <n v="9"/>
    <x v="6"/>
    <x v="17"/>
  </r>
  <r>
    <x v="1079"/>
    <x v="1079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n v="18"/>
    <b v="0"/>
    <x v="17"/>
    <n v="2.6076923076923077E-2"/>
    <n v="37.666666666666664"/>
    <x v="6"/>
    <x v="17"/>
  </r>
  <r>
    <x v="1080"/>
    <x v="1080"/>
    <s v="A fantasy action RPG which follows an elven ex-slave on a journey of magic, revenge, intrigue, and deceit."/>
    <x v="22"/>
    <x v="771"/>
    <x v="2"/>
    <x v="0"/>
    <s v="USD"/>
    <n v="1399778333"/>
    <n v="1397186333"/>
    <b v="0"/>
    <n v="98"/>
    <b v="0"/>
    <x v="17"/>
    <n v="9.1050000000000006E-2"/>
    <n v="18.581632653061224"/>
    <x v="6"/>
    <x v="17"/>
  </r>
  <r>
    <x v="1081"/>
    <x v="1081"/>
    <s v="Finishing your last job before you retire until a disaster strikes the cargo ship can you survive The Creature?"/>
    <x v="118"/>
    <x v="433"/>
    <x v="2"/>
    <x v="0"/>
    <s v="USD"/>
    <n v="1422483292"/>
    <n v="1419891292"/>
    <b v="0"/>
    <n v="4"/>
    <b v="0"/>
    <x v="17"/>
    <n v="1.7647058823529413E-4"/>
    <n v="3"/>
    <x v="6"/>
    <x v="17"/>
  </r>
  <r>
    <x v="1082"/>
    <x v="1082"/>
    <s v="Challenge your trivia skills in this action oriented game against several opponents across time."/>
    <x v="3"/>
    <x v="443"/>
    <x v="2"/>
    <x v="0"/>
    <s v="USD"/>
    <n v="1344635088"/>
    <n v="1342043088"/>
    <b v="0"/>
    <n v="3"/>
    <b v="0"/>
    <x v="17"/>
    <n v="5.5999999999999999E-3"/>
    <n v="18.666666666666668"/>
    <x v="6"/>
    <x v="17"/>
  </r>
  <r>
    <x v="1083"/>
    <x v="1083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n v="1"/>
    <b v="0"/>
    <x v="17"/>
    <n v="8.2000000000000007E-3"/>
    <n v="410"/>
    <x v="6"/>
    <x v="17"/>
  </r>
  <r>
    <x v="1084"/>
    <x v="1084"/>
    <s v="I want to start my own channel for gaming"/>
    <x v="131"/>
    <x v="117"/>
    <x v="2"/>
    <x v="0"/>
    <s v="USD"/>
    <n v="1407534804"/>
    <n v="1404942804"/>
    <b v="0"/>
    <n v="0"/>
    <b v="0"/>
    <x v="17"/>
    <n v="0"/>
    <e v="#DIV/0!"/>
    <x v="6"/>
    <x v="17"/>
  </r>
  <r>
    <x v="1085"/>
    <x v="1085"/>
    <s v="The new kid on the block. Re-imagining old games and creating new ones. Ship, Lazer, Rock is first."/>
    <x v="11"/>
    <x v="772"/>
    <x v="2"/>
    <x v="5"/>
    <s v="CAD"/>
    <n v="1457967975"/>
    <n v="1455379575"/>
    <b v="0"/>
    <n v="9"/>
    <b v="0"/>
    <x v="17"/>
    <n v="3.4200000000000001E-2"/>
    <n v="114"/>
    <x v="6"/>
    <x v="17"/>
  </r>
  <r>
    <x v="1086"/>
    <x v="1086"/>
    <s v="Humanity's future in the Galaxy"/>
    <x v="102"/>
    <x v="493"/>
    <x v="2"/>
    <x v="0"/>
    <s v="USD"/>
    <n v="1408913291"/>
    <n v="1406321291"/>
    <b v="0"/>
    <n v="2"/>
    <b v="0"/>
    <x v="17"/>
    <n v="8.3333333333333339E-4"/>
    <n v="7.5"/>
    <x v="6"/>
    <x v="17"/>
  </r>
  <r>
    <x v="1087"/>
    <x v="1087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n v="0"/>
    <b v="0"/>
    <x v="17"/>
    <n v="0"/>
    <e v="#DIV/0!"/>
    <x v="6"/>
    <x v="17"/>
  </r>
  <r>
    <x v="1088"/>
    <x v="1088"/>
    <s v="A fresh twist on survival games. Intense, high-stakes 30 minute rounds for up to 10 players."/>
    <x v="101"/>
    <x v="773"/>
    <x v="2"/>
    <x v="0"/>
    <s v="USD"/>
    <n v="1398366667"/>
    <n v="1395774667"/>
    <b v="0"/>
    <n v="147"/>
    <b v="0"/>
    <x v="17"/>
    <n v="0.14182977777777778"/>
    <n v="43.41727891156463"/>
    <x v="6"/>
    <x v="17"/>
  </r>
  <r>
    <x v="1089"/>
    <x v="1089"/>
    <s v="Farabel is a single player turn-based fantasy strategy game for Mac/PC/Linux"/>
    <x v="36"/>
    <x v="774"/>
    <x v="2"/>
    <x v="6"/>
    <s v="EUR"/>
    <n v="1435293175"/>
    <n v="1432701175"/>
    <b v="0"/>
    <n v="49"/>
    <b v="0"/>
    <x v="17"/>
    <n v="7.8266666666666665E-2"/>
    <n v="23.959183673469386"/>
    <x v="6"/>
    <x v="17"/>
  </r>
  <r>
    <x v="1090"/>
    <x v="1090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n v="1"/>
    <b v="0"/>
    <x v="17"/>
    <n v="3.8464497269020693E-4"/>
    <n v="5"/>
    <x v="6"/>
    <x v="17"/>
  </r>
  <r>
    <x v="1091"/>
    <x v="1091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n v="2"/>
    <b v="0"/>
    <x v="17"/>
    <n v="0.125"/>
    <n v="12.5"/>
    <x v="6"/>
    <x v="17"/>
  </r>
  <r>
    <x v="1092"/>
    <x v="1092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n v="7"/>
    <b v="0"/>
    <x v="17"/>
    <n v="1.0500000000000001E-2"/>
    <n v="3"/>
    <x v="6"/>
    <x v="17"/>
  </r>
  <r>
    <x v="1093"/>
    <x v="1093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n v="4"/>
    <b v="0"/>
    <x v="17"/>
    <n v="0.14083333333333334"/>
    <n v="10.5625"/>
    <x v="6"/>
    <x v="17"/>
  </r>
  <r>
    <x v="1094"/>
    <x v="1094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n v="27"/>
    <b v="0"/>
    <x v="17"/>
    <n v="0.18300055555555556"/>
    <n v="122.00037037037038"/>
    <x v="6"/>
    <x v="17"/>
  </r>
  <r>
    <x v="1095"/>
    <x v="1095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n v="94"/>
    <b v="0"/>
    <x v="17"/>
    <n v="5.0347999999999997E-2"/>
    <n v="267.80851063829789"/>
    <x v="6"/>
    <x v="17"/>
  </r>
  <r>
    <x v="1096"/>
    <x v="1096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n v="29"/>
    <b v="0"/>
    <x v="17"/>
    <n v="0.17933333333333334"/>
    <n v="74.206896551724142"/>
    <x v="6"/>
    <x v="17"/>
  </r>
  <r>
    <x v="1097"/>
    <x v="1097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n v="7"/>
    <b v="0"/>
    <x v="17"/>
    <n v="4.6999999999999999E-4"/>
    <n v="6.7142857142857144"/>
    <x v="6"/>
    <x v="17"/>
  </r>
  <r>
    <x v="1098"/>
    <x v="1098"/>
    <s v="Kick, Punch... Fireball is an FPS type arena game set inside the fantasy world."/>
    <x v="31"/>
    <x v="780"/>
    <x v="2"/>
    <x v="0"/>
    <s v="USD"/>
    <n v="1397413095"/>
    <n v="1394821095"/>
    <b v="0"/>
    <n v="22"/>
    <b v="0"/>
    <x v="17"/>
    <n v="7.2120000000000004E-2"/>
    <n v="81.954545454545453"/>
    <x v="6"/>
    <x v="17"/>
  </r>
  <r>
    <x v="1099"/>
    <x v="1099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n v="1"/>
    <b v="0"/>
    <x v="17"/>
    <n v="5.0000000000000001E-3"/>
    <n v="25"/>
    <x v="6"/>
    <x v="17"/>
  </r>
  <r>
    <x v="1100"/>
    <x v="1100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n v="10"/>
    <b v="0"/>
    <x v="17"/>
    <n v="2.5000000000000001E-2"/>
    <n v="10"/>
    <x v="6"/>
    <x v="17"/>
  </r>
  <r>
    <x v="1101"/>
    <x v="1101"/>
    <s v="Different strains of marijuana leafs battling to the death to see which one is the top strain."/>
    <x v="57"/>
    <x v="781"/>
    <x v="2"/>
    <x v="0"/>
    <s v="USD"/>
    <n v="1468519920"/>
    <n v="1466188338"/>
    <b v="0"/>
    <n v="6"/>
    <b v="0"/>
    <x v="17"/>
    <n v="4.0999999999999999E-4"/>
    <n v="6.833333333333333"/>
    <x v="6"/>
    <x v="17"/>
  </r>
  <r>
    <x v="1102"/>
    <x v="1102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n v="24"/>
    <b v="0"/>
    <x v="17"/>
    <n v="5.3124999999999999E-2"/>
    <n v="17.708333333333332"/>
    <x v="6"/>
    <x v="17"/>
  </r>
  <r>
    <x v="1103"/>
    <x v="1103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n v="15"/>
    <b v="0"/>
    <x v="17"/>
    <n v="1.6199999999999999E-2"/>
    <n v="16.2"/>
    <x v="6"/>
    <x v="17"/>
  </r>
  <r>
    <x v="1104"/>
    <x v="1104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n v="37"/>
    <b v="0"/>
    <x v="17"/>
    <n v="4.9516666666666667E-2"/>
    <n v="80.297297297297291"/>
    <x v="6"/>
    <x v="17"/>
  </r>
  <r>
    <x v="1105"/>
    <x v="1105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n v="20"/>
    <b v="0"/>
    <x v="17"/>
    <n v="1.5900000000000001E-3"/>
    <n v="71.55"/>
    <x v="6"/>
    <x v="17"/>
  </r>
  <r>
    <x v="1106"/>
    <x v="1106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n v="7"/>
    <b v="0"/>
    <x v="17"/>
    <n v="0.41249999999999998"/>
    <n v="23.571428571428573"/>
    <x v="6"/>
    <x v="17"/>
  </r>
  <r>
    <x v="1107"/>
    <x v="1107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n v="0"/>
    <b v="0"/>
    <x v="17"/>
    <n v="0"/>
    <e v="#DIV/0!"/>
    <x v="6"/>
    <x v="17"/>
  </r>
  <r>
    <x v="1108"/>
    <x v="1108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n v="21"/>
    <b v="0"/>
    <x v="17"/>
    <n v="2.93E-2"/>
    <n v="34.88095238095238"/>
    <x v="6"/>
    <x v="17"/>
  </r>
  <r>
    <x v="1109"/>
    <x v="1109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n v="3"/>
    <b v="0"/>
    <x v="17"/>
    <n v="4.4999999999999997E-3"/>
    <n v="15"/>
    <x v="6"/>
    <x v="17"/>
  </r>
  <r>
    <x v="1110"/>
    <x v="1110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n v="11"/>
    <b v="0"/>
    <x v="17"/>
    <n v="5.1000000000000004E-3"/>
    <n v="23.181818181818183"/>
    <x v="6"/>
    <x v="17"/>
  </r>
  <r>
    <x v="1111"/>
    <x v="1111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n v="1"/>
    <b v="0"/>
    <x v="17"/>
    <n v="4.0000000000000002E-4"/>
    <n v="1"/>
    <x v="6"/>
    <x v="17"/>
  </r>
  <r>
    <x v="1112"/>
    <x v="1112"/>
    <s v="Tarantino-esque Adventure Game on Steroids Inspired by LucasArts, Gritty Action Movies and 1940's Animation"/>
    <x v="217"/>
    <x v="788"/>
    <x v="2"/>
    <x v="0"/>
    <s v="USD"/>
    <n v="1421656200"/>
    <n v="1416507211"/>
    <b v="0"/>
    <n v="312"/>
    <b v="0"/>
    <x v="17"/>
    <n v="0.35537409090909089"/>
    <n v="100.23371794871794"/>
    <x v="6"/>
    <x v="17"/>
  </r>
  <r>
    <x v="1113"/>
    <x v="1113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n v="1"/>
    <b v="0"/>
    <x v="17"/>
    <n v="5.0000000000000001E-3"/>
    <n v="5"/>
    <x v="6"/>
    <x v="17"/>
  </r>
  <r>
    <x v="1114"/>
    <x v="1114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n v="3"/>
    <b v="0"/>
    <x v="17"/>
    <n v="1.6666666666666668E-3"/>
    <n v="3.3333333333333335"/>
    <x v="6"/>
    <x v="17"/>
  </r>
  <r>
    <x v="1115"/>
    <x v="1115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n v="4"/>
    <b v="0"/>
    <x v="17"/>
    <n v="1.325E-3"/>
    <n v="13.25"/>
    <x v="6"/>
    <x v="17"/>
  </r>
  <r>
    <x v="1116"/>
    <x v="1116"/>
    <s v="A medieval, post apocolyptic, Online, MMORPG. Class morphing, character customization game."/>
    <x v="69"/>
    <x v="789"/>
    <x v="2"/>
    <x v="0"/>
    <s v="USD"/>
    <n v="1339273208"/>
    <n v="1334089208"/>
    <b v="0"/>
    <n v="10"/>
    <b v="0"/>
    <x v="17"/>
    <n v="3.5704000000000004E-4"/>
    <n v="17.852"/>
    <x v="6"/>
    <x v="17"/>
  </r>
  <r>
    <x v="1117"/>
    <x v="1117"/>
    <s v="Experience the Medieval in your own village. Increase your village into a city and walk through the streets."/>
    <x v="28"/>
    <x v="790"/>
    <x v="2"/>
    <x v="12"/>
    <s v="EUR"/>
    <n v="1451053313"/>
    <n v="1448461313"/>
    <b v="0"/>
    <n v="8"/>
    <b v="0"/>
    <x v="17"/>
    <n v="8.3000000000000004E-2"/>
    <n v="10.375"/>
    <x v="6"/>
    <x v="17"/>
  </r>
  <r>
    <x v="1118"/>
    <x v="1118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n v="3"/>
    <b v="0"/>
    <x v="17"/>
    <n v="2.4222222222222221E-2"/>
    <n v="36.333333333333336"/>
    <x v="6"/>
    <x v="17"/>
  </r>
  <r>
    <x v="1119"/>
    <x v="1119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n v="1"/>
    <b v="0"/>
    <x v="17"/>
    <n v="2.3809523809523812E-3"/>
    <n v="5"/>
    <x v="6"/>
    <x v="17"/>
  </r>
  <r>
    <x v="1120"/>
    <x v="1120"/>
    <s v="Planet Ninjahwah is a highly anticipated futuristic action adventure game that will blow your mind!!"/>
    <x v="31"/>
    <x v="117"/>
    <x v="2"/>
    <x v="0"/>
    <s v="USD"/>
    <n v="1319835400"/>
    <n v="1315947400"/>
    <b v="0"/>
    <n v="0"/>
    <b v="0"/>
    <x v="17"/>
    <n v="0"/>
    <e v="#DIV/0!"/>
    <x v="6"/>
    <x v="17"/>
  </r>
  <r>
    <x v="1121"/>
    <x v="1121"/>
    <s v="An action packed, side scrolling, platform jumping, laser shooting ADVENTURE that will be fun for everyone."/>
    <x v="65"/>
    <x v="792"/>
    <x v="2"/>
    <x v="0"/>
    <s v="USD"/>
    <n v="1457904316"/>
    <n v="1455315916"/>
    <b v="0"/>
    <n v="5"/>
    <b v="0"/>
    <x v="17"/>
    <n v="1.16E-4"/>
    <n v="5.8"/>
    <x v="6"/>
    <x v="17"/>
  </r>
  <r>
    <x v="1122"/>
    <x v="1122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n v="0"/>
    <b v="0"/>
    <x v="17"/>
    <n v="0"/>
    <e v="#DIV/0!"/>
    <x v="6"/>
    <x v="17"/>
  </r>
  <r>
    <x v="1123"/>
    <x v="1123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n v="3"/>
    <b v="0"/>
    <x v="17"/>
    <n v="2.2000000000000001E-3"/>
    <n v="3.6666666666666665"/>
    <x v="6"/>
    <x v="17"/>
  </r>
  <r>
    <x v="1124"/>
    <x v="1124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n v="7"/>
    <b v="0"/>
    <x v="18"/>
    <n v="4.7222222222222223E-3"/>
    <n v="60.714285714285715"/>
    <x v="6"/>
    <x v="18"/>
  </r>
  <r>
    <x v="1125"/>
    <x v="1125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n v="0"/>
    <b v="0"/>
    <x v="18"/>
    <n v="0"/>
    <e v="#DIV/0!"/>
    <x v="6"/>
    <x v="18"/>
  </r>
  <r>
    <x v="1126"/>
    <x v="1126"/>
    <s v="Imagine a science class where the teacher walks in a says &quot;Take out your cell phone and play a game.&quot;"/>
    <x v="13"/>
    <x v="115"/>
    <x v="2"/>
    <x v="0"/>
    <s v="USD"/>
    <n v="1468482694"/>
    <n v="1465890694"/>
    <b v="0"/>
    <n v="2"/>
    <b v="0"/>
    <x v="18"/>
    <n v="5.0000000000000001E-3"/>
    <n v="5"/>
    <x v="6"/>
    <x v="18"/>
  </r>
  <r>
    <x v="1127"/>
    <x v="1127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n v="23"/>
    <b v="0"/>
    <x v="18"/>
    <n v="1.6714285714285713E-2"/>
    <n v="25.434782608695652"/>
    <x v="6"/>
    <x v="18"/>
  </r>
  <r>
    <x v="1128"/>
    <x v="1128"/>
    <s v="#havingfunFTW"/>
    <x v="28"/>
    <x v="116"/>
    <x v="2"/>
    <x v="1"/>
    <s v="GBP"/>
    <n v="1407425717"/>
    <n v="1404833717"/>
    <b v="0"/>
    <n v="1"/>
    <b v="0"/>
    <x v="18"/>
    <n v="1E-3"/>
    <n v="1"/>
    <x v="6"/>
    <x v="18"/>
  </r>
  <r>
    <x v="1129"/>
    <x v="1129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n v="2"/>
    <b v="0"/>
    <x v="18"/>
    <n v="1.0499999999999999E-3"/>
    <n v="10.5"/>
    <x v="6"/>
    <x v="18"/>
  </r>
  <r>
    <x v="1130"/>
    <x v="1130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n v="3"/>
    <b v="0"/>
    <x v="18"/>
    <n v="2.2000000000000001E-3"/>
    <n v="3.6666666666666665"/>
    <x v="6"/>
    <x v="18"/>
  </r>
  <r>
    <x v="1131"/>
    <x v="1131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n v="0"/>
    <b v="0"/>
    <x v="18"/>
    <n v="0"/>
    <e v="#DIV/0!"/>
    <x v="6"/>
    <x v="18"/>
  </r>
  <r>
    <x v="1132"/>
    <x v="1132"/>
    <s v="One is a simple mobile game about exploring the connections between all living things. Featuring hand-painted art."/>
    <x v="3"/>
    <x v="794"/>
    <x v="2"/>
    <x v="5"/>
    <s v="CAD"/>
    <n v="1483238771"/>
    <n v="1480646771"/>
    <b v="0"/>
    <n v="13"/>
    <b v="0"/>
    <x v="18"/>
    <n v="0.14380000000000001"/>
    <n v="110.61538461538461"/>
    <x v="6"/>
    <x v="18"/>
  </r>
  <r>
    <x v="1133"/>
    <x v="1133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n v="1"/>
    <b v="0"/>
    <x v="18"/>
    <n v="6.6666666666666671E-3"/>
    <n v="20"/>
    <x v="6"/>
    <x v="18"/>
  </r>
  <r>
    <x v="1134"/>
    <x v="1134"/>
    <s v="We are creating a new Mario Bro's style game called KFK:Original. It's challenging, fun and totally awesome!!!"/>
    <x v="31"/>
    <x v="116"/>
    <x v="2"/>
    <x v="2"/>
    <s v="AUD"/>
    <n v="1417235580"/>
    <n v="1416034228"/>
    <b v="0"/>
    <n v="1"/>
    <b v="0"/>
    <x v="18"/>
    <n v="4.0000000000000003E-5"/>
    <n v="1"/>
    <x v="6"/>
    <x v="18"/>
  </r>
  <r>
    <x v="1135"/>
    <x v="1135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n v="1"/>
    <b v="0"/>
    <x v="18"/>
    <n v="0.05"/>
    <n v="50"/>
    <x v="6"/>
    <x v="18"/>
  </r>
  <r>
    <x v="1136"/>
    <x v="1136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n v="6"/>
    <b v="0"/>
    <x v="18"/>
    <n v="6.4439140811455853E-2"/>
    <n v="45"/>
    <x v="6"/>
    <x v="18"/>
  </r>
  <r>
    <x v="1137"/>
    <x v="1137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n v="39"/>
    <b v="0"/>
    <x v="18"/>
    <n v="0.39500000000000002"/>
    <n v="253.2051282051282"/>
    <x v="6"/>
    <x v="18"/>
  </r>
  <r>
    <x v="1138"/>
    <x v="1138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n v="4"/>
    <b v="0"/>
    <x v="18"/>
    <n v="3.5714285714285713E-3"/>
    <n v="31.25"/>
    <x v="6"/>
    <x v="18"/>
  </r>
  <r>
    <x v="1139"/>
    <x v="1139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n v="1"/>
    <b v="0"/>
    <x v="18"/>
    <n v="6.2500000000000001E-4"/>
    <n v="5"/>
    <x v="6"/>
    <x v="18"/>
  </r>
  <r>
    <x v="1140"/>
    <x v="1140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n v="0"/>
    <b v="0"/>
    <x v="18"/>
    <n v="0"/>
    <e v="#DIV/0!"/>
    <x v="6"/>
    <x v="18"/>
  </r>
  <r>
    <x v="1141"/>
    <x v="1141"/>
    <s v="I think this will be a great game!"/>
    <x v="2"/>
    <x v="117"/>
    <x v="2"/>
    <x v="12"/>
    <s v="EUR"/>
    <n v="1436460450"/>
    <n v="1433868450"/>
    <b v="0"/>
    <n v="0"/>
    <b v="0"/>
    <x v="18"/>
    <n v="0"/>
    <e v="#DIV/0!"/>
    <x v="6"/>
    <x v="18"/>
  </r>
  <r>
    <x v="1142"/>
    <x v="1142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n v="0"/>
    <b v="0"/>
    <x v="18"/>
    <n v="0"/>
    <e v="#DIV/0!"/>
    <x v="6"/>
    <x v="18"/>
  </r>
  <r>
    <x v="1143"/>
    <x v="1143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n v="8"/>
    <b v="0"/>
    <x v="18"/>
    <n v="4.1333333333333335E-3"/>
    <n v="23.25"/>
    <x v="6"/>
    <x v="18"/>
  </r>
  <r>
    <x v="1144"/>
    <x v="1144"/>
    <s v="We need your help to finish our food truck. We are building a BBQ Food Truck to serve competition style BBQ."/>
    <x v="219"/>
    <x v="117"/>
    <x v="2"/>
    <x v="0"/>
    <s v="USD"/>
    <n v="1430281320"/>
    <n v="1427689320"/>
    <b v="0"/>
    <n v="0"/>
    <b v="0"/>
    <x v="19"/>
    <n v="0"/>
    <e v="#DIV/0!"/>
    <x v="7"/>
    <x v="19"/>
  </r>
  <r>
    <x v="1145"/>
    <x v="1145"/>
    <s v="Emphasizing locally and responsibly raised ingredients, serving delicious food! I need your help."/>
    <x v="58"/>
    <x v="173"/>
    <x v="2"/>
    <x v="0"/>
    <s v="USD"/>
    <n v="1412272592"/>
    <n v="1407088592"/>
    <b v="0"/>
    <n v="1"/>
    <b v="0"/>
    <x v="19"/>
    <n v="1.25E-3"/>
    <n v="100"/>
    <x v="7"/>
    <x v="19"/>
  </r>
  <r>
    <x v="1146"/>
    <x v="1146"/>
    <s v="Bringing the flavor of competition BBQ to small town Auburn with the ease of a big city food truck."/>
    <x v="12"/>
    <x v="798"/>
    <x v="2"/>
    <x v="0"/>
    <s v="USD"/>
    <n v="1399071173"/>
    <n v="1395787973"/>
    <b v="0"/>
    <n v="12"/>
    <b v="0"/>
    <x v="19"/>
    <n v="8.8333333333333333E-2"/>
    <n v="44.166666666666664"/>
    <x v="7"/>
    <x v="19"/>
  </r>
  <r>
    <x v="1147"/>
    <x v="1147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n v="0"/>
    <b v="0"/>
    <x v="19"/>
    <n v="0"/>
    <e v="#DIV/0!"/>
    <x v="7"/>
    <x v="19"/>
  </r>
  <r>
    <x v="1148"/>
    <x v="1148"/>
    <s v="New local (Louisville, KY.) food truck with a refreshing spin on rolling kitchens."/>
    <x v="36"/>
    <x v="799"/>
    <x v="2"/>
    <x v="0"/>
    <s v="USD"/>
    <n v="1480568781"/>
    <n v="1477973181"/>
    <b v="0"/>
    <n v="3"/>
    <b v="0"/>
    <x v="19"/>
    <n v="4.8666666666666667E-3"/>
    <n v="24.333333333333332"/>
    <x v="7"/>
    <x v="19"/>
  </r>
  <r>
    <x v="1149"/>
    <x v="1149"/>
    <s v="Bringing culturally diverse Floridian cuisine to the people!"/>
    <x v="63"/>
    <x v="735"/>
    <x v="2"/>
    <x v="0"/>
    <s v="USD"/>
    <n v="1466096566"/>
    <n v="1463504566"/>
    <b v="0"/>
    <n v="2"/>
    <b v="0"/>
    <x v="19"/>
    <n v="1.5E-3"/>
    <n v="37.5"/>
    <x v="7"/>
    <x v="19"/>
  </r>
  <r>
    <x v="1150"/>
    <x v="1150"/>
    <s v="Bringing delicious authentic and fusion Taiwanese Food to the West Coast."/>
    <x v="30"/>
    <x v="800"/>
    <x v="2"/>
    <x v="0"/>
    <s v="USD"/>
    <n v="1452293675"/>
    <n v="1447109675"/>
    <b v="0"/>
    <n v="6"/>
    <b v="0"/>
    <x v="19"/>
    <n v="0.1008"/>
    <n v="42"/>
    <x v="7"/>
    <x v="19"/>
  </r>
  <r>
    <x v="1151"/>
    <x v="1151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n v="0"/>
    <b v="0"/>
    <x v="19"/>
    <n v="0"/>
    <e v="#DIV/0!"/>
    <x v="7"/>
    <x v="19"/>
  </r>
  <r>
    <x v="1152"/>
    <x v="1152"/>
    <s v="Peruvian food truck with an LA twist."/>
    <x v="194"/>
    <x v="608"/>
    <x v="2"/>
    <x v="0"/>
    <s v="USD"/>
    <n v="1431709312"/>
    <n v="1429117312"/>
    <b v="0"/>
    <n v="15"/>
    <b v="0"/>
    <x v="19"/>
    <n v="5.6937500000000002E-2"/>
    <n v="60.733333333333334"/>
    <x v="7"/>
    <x v="19"/>
  </r>
  <r>
    <x v="1153"/>
    <x v="1153"/>
    <s v="A mobile concession trailer for snow cones, ice cream, smoothies and more"/>
    <x v="6"/>
    <x v="155"/>
    <x v="2"/>
    <x v="0"/>
    <s v="USD"/>
    <n v="1434647305"/>
    <n v="1432055305"/>
    <b v="0"/>
    <n v="1"/>
    <b v="0"/>
    <x v="19"/>
    <n v="6.2500000000000003E-3"/>
    <n v="50"/>
    <x v="7"/>
    <x v="19"/>
  </r>
  <r>
    <x v="1154"/>
    <x v="1154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n v="3"/>
    <b v="0"/>
    <x v="19"/>
    <n v="6.5000000000000002E-2"/>
    <n v="108.33333333333333"/>
    <x v="7"/>
    <x v="19"/>
  </r>
  <r>
    <x v="1155"/>
    <x v="1155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n v="8"/>
    <b v="0"/>
    <x v="19"/>
    <n v="7.5199999999999998E-3"/>
    <n v="23.5"/>
    <x v="7"/>
    <x v="19"/>
  </r>
  <r>
    <x v="1156"/>
    <x v="1156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n v="0"/>
    <b v="0"/>
    <x v="19"/>
    <n v="0"/>
    <e v="#DIV/0!"/>
    <x v="7"/>
    <x v="19"/>
  </r>
  <r>
    <x v="1157"/>
    <x v="1157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n v="3"/>
    <b v="0"/>
    <x v="19"/>
    <n v="1.5100000000000001E-2"/>
    <n v="50.333333333333336"/>
    <x v="7"/>
    <x v="19"/>
  </r>
  <r>
    <x v="1158"/>
    <x v="1158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n v="3"/>
    <b v="0"/>
    <x v="19"/>
    <n v="4.6666666666666671E-3"/>
    <n v="11.666666666666666"/>
    <x v="7"/>
    <x v="19"/>
  </r>
  <r>
    <x v="1159"/>
    <x v="1159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n v="0"/>
    <b v="0"/>
    <x v="19"/>
    <n v="0"/>
    <e v="#DIV/0!"/>
    <x v="7"/>
    <x v="19"/>
  </r>
  <r>
    <x v="1160"/>
    <x v="1160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n v="19"/>
    <b v="0"/>
    <x v="19"/>
    <n v="3.85E-2"/>
    <n v="60.789473684210527"/>
    <x v="7"/>
    <x v="19"/>
  </r>
  <r>
    <x v="1161"/>
    <x v="1161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n v="0"/>
    <b v="0"/>
    <x v="19"/>
    <n v="0"/>
    <e v="#DIV/0!"/>
    <x v="7"/>
    <x v="19"/>
  </r>
  <r>
    <x v="1162"/>
    <x v="1162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n v="2"/>
    <b v="0"/>
    <x v="19"/>
    <n v="5.8333333333333338E-4"/>
    <n v="17.5"/>
    <x v="7"/>
    <x v="19"/>
  </r>
  <r>
    <x v="1163"/>
    <x v="1163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n v="0"/>
    <b v="0"/>
    <x v="19"/>
    <n v="0"/>
    <e v="#DIV/0!"/>
    <x v="7"/>
    <x v="19"/>
  </r>
  <r>
    <x v="1164"/>
    <x v="1164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n v="0"/>
    <b v="0"/>
    <x v="19"/>
    <n v="0"/>
    <e v="#DIV/0!"/>
    <x v="7"/>
    <x v="19"/>
  </r>
  <r>
    <x v="1165"/>
    <x v="1165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n v="25"/>
    <b v="0"/>
    <x v="19"/>
    <n v="0.20705000000000001"/>
    <n v="82.82"/>
    <x v="7"/>
    <x v="19"/>
  </r>
  <r>
    <x v="1166"/>
    <x v="1166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n v="8"/>
    <b v="0"/>
    <x v="19"/>
    <n v="0.19139999999999999"/>
    <n v="358.875"/>
    <x v="7"/>
    <x v="19"/>
  </r>
  <r>
    <x v="1167"/>
    <x v="1167"/>
    <s v="A mobile food truck serving up a Latino-inspired fusion cuisine using fresh, local, &amp; organic ingredients!"/>
    <x v="127"/>
    <x v="805"/>
    <x v="2"/>
    <x v="0"/>
    <s v="USD"/>
    <n v="1410543495"/>
    <n v="1407865095"/>
    <b v="0"/>
    <n v="16"/>
    <b v="0"/>
    <x v="19"/>
    <n v="1.6316666666666667E-2"/>
    <n v="61.1875"/>
    <x v="7"/>
    <x v="19"/>
  </r>
  <r>
    <x v="1168"/>
    <x v="1168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n v="3"/>
    <b v="0"/>
    <x v="19"/>
    <n v="5.6666666666666664E-2"/>
    <n v="340"/>
    <x v="7"/>
    <x v="19"/>
  </r>
  <r>
    <x v="1169"/>
    <x v="1169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n v="3"/>
    <b v="0"/>
    <x v="19"/>
    <n v="1.6999999999999999E-3"/>
    <n v="5.666666666666667"/>
    <x v="7"/>
    <x v="19"/>
  </r>
  <r>
    <x v="1170"/>
    <x v="1170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n v="2"/>
    <b v="0"/>
    <x v="19"/>
    <n v="4.0000000000000001E-3"/>
    <n v="50"/>
    <x v="7"/>
    <x v="19"/>
  </r>
  <r>
    <x v="1171"/>
    <x v="1171"/>
    <s v="Tulsa's first true biodiesel, alternative energy powered food truck! Oh yeah, and delicious food!"/>
    <x v="31"/>
    <x v="379"/>
    <x v="2"/>
    <x v="0"/>
    <s v="USD"/>
    <n v="1415909927"/>
    <n v="1414351127"/>
    <b v="0"/>
    <n v="1"/>
    <b v="0"/>
    <x v="19"/>
    <n v="1E-3"/>
    <n v="25"/>
    <x v="7"/>
    <x v="19"/>
  </r>
  <r>
    <x v="1172"/>
    <x v="1172"/>
    <s v="Bringing YOUR favorite dog recipes to the streets."/>
    <x v="7"/>
    <x v="117"/>
    <x v="2"/>
    <x v="0"/>
    <s v="USD"/>
    <n v="1408551752"/>
    <n v="1405959752"/>
    <b v="0"/>
    <n v="0"/>
    <b v="0"/>
    <x v="19"/>
    <n v="0"/>
    <e v="#DIV/0!"/>
    <x v="7"/>
    <x v="19"/>
  </r>
  <r>
    <x v="1173"/>
    <x v="1173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n v="1"/>
    <b v="0"/>
    <x v="19"/>
    <n v="2.4000000000000001E-4"/>
    <n v="30"/>
    <x v="7"/>
    <x v="19"/>
  </r>
  <r>
    <x v="1174"/>
    <x v="1174"/>
    <s v="Help me purchase a parking space to be the Burro's permanant home, I need your help to raise $15,000!"/>
    <x v="36"/>
    <x v="807"/>
    <x v="2"/>
    <x v="0"/>
    <s v="USD"/>
    <n v="1462738327"/>
    <n v="1460146327"/>
    <b v="0"/>
    <n v="19"/>
    <b v="0"/>
    <x v="19"/>
    <n v="5.906666666666667E-2"/>
    <n v="46.631578947368418"/>
    <x v="7"/>
    <x v="19"/>
  </r>
  <r>
    <x v="1175"/>
    <x v="1175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n v="9"/>
    <b v="0"/>
    <x v="19"/>
    <n v="2.9250000000000002E-2"/>
    <n v="65"/>
    <x v="7"/>
    <x v="19"/>
  </r>
  <r>
    <x v="1176"/>
    <x v="1176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n v="1"/>
    <b v="0"/>
    <x v="19"/>
    <n v="5.7142857142857142E-5"/>
    <n v="10"/>
    <x v="7"/>
    <x v="19"/>
  </r>
  <r>
    <x v="1177"/>
    <x v="1177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n v="0"/>
    <b v="0"/>
    <x v="19"/>
    <n v="0"/>
    <e v="#DIV/0!"/>
    <x v="7"/>
    <x v="19"/>
  </r>
  <r>
    <x v="1178"/>
    <x v="1178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n v="1"/>
    <b v="0"/>
    <x v="19"/>
    <n v="6.666666666666667E-5"/>
    <n v="5"/>
    <x v="7"/>
    <x v="19"/>
  </r>
  <r>
    <x v="1179"/>
    <x v="1179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n v="5"/>
    <b v="0"/>
    <x v="19"/>
    <n v="5.3333333333333337E-2"/>
    <n v="640"/>
    <x v="7"/>
    <x v="19"/>
  </r>
  <r>
    <x v="1180"/>
    <x v="1180"/>
    <s v="We would like to start a military-themed food truck to serve the Battle Creek/Kalamazoo area."/>
    <x v="63"/>
    <x v="808"/>
    <x v="2"/>
    <x v="0"/>
    <s v="USD"/>
    <n v="1403983314"/>
    <n v="1400786514"/>
    <b v="0"/>
    <n v="85"/>
    <b v="0"/>
    <x v="19"/>
    <n v="0.11749999999999999"/>
    <n v="69.117647058823536"/>
    <x v="7"/>
    <x v="19"/>
  </r>
  <r>
    <x v="1181"/>
    <x v="1181"/>
    <s v="Bringing the best tacos to the streets of Chicago!"/>
    <x v="63"/>
    <x v="460"/>
    <x v="2"/>
    <x v="0"/>
    <s v="USD"/>
    <n v="1425197321"/>
    <n v="1422605321"/>
    <b v="0"/>
    <n v="3"/>
    <b v="0"/>
    <x v="19"/>
    <n v="8.0000000000000007E-5"/>
    <n v="1.3333333333333333"/>
    <x v="7"/>
    <x v="19"/>
  </r>
  <r>
    <x v="1182"/>
    <x v="1182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n v="4"/>
    <b v="0"/>
    <x v="19"/>
    <n v="4.2000000000000003E-2"/>
    <n v="10.5"/>
    <x v="7"/>
    <x v="19"/>
  </r>
  <r>
    <x v="1183"/>
    <x v="1183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n v="3"/>
    <b v="0"/>
    <x v="19"/>
    <n v="0.04"/>
    <n v="33.333333333333336"/>
    <x v="7"/>
    <x v="19"/>
  </r>
  <r>
    <x v="1184"/>
    <x v="1184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n v="375"/>
    <b v="1"/>
    <x v="20"/>
    <n v="1.0493636363636363"/>
    <n v="61.562666666666665"/>
    <x v="8"/>
    <x v="20"/>
  </r>
  <r>
    <x v="1185"/>
    <x v="1185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n v="111"/>
    <b v="1"/>
    <x v="20"/>
    <n v="1.0544"/>
    <n v="118.73873873873873"/>
    <x v="8"/>
    <x v="20"/>
  </r>
  <r>
    <x v="1186"/>
    <x v="1186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n v="123"/>
    <b v="1"/>
    <x v="20"/>
    <n v="1.0673333333333332"/>
    <n v="65.081300813008127"/>
    <x v="8"/>
    <x v="20"/>
  </r>
  <r>
    <x v="1187"/>
    <x v="1187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n v="70"/>
    <b v="1"/>
    <x v="20"/>
    <n v="1.0412571428571429"/>
    <n v="130.15714285714284"/>
    <x v="8"/>
    <x v="20"/>
  </r>
  <r>
    <x v="1188"/>
    <x v="1188"/>
    <s v="A photobook of young dancers and their inspiring stories, photographed in beautiful and unique locations."/>
    <x v="13"/>
    <x v="728"/>
    <x v="0"/>
    <x v="5"/>
    <s v="CAD"/>
    <n v="1482943740"/>
    <n v="1481129340"/>
    <b v="0"/>
    <n v="85"/>
    <b v="1"/>
    <x v="20"/>
    <n v="1.6054999999999999"/>
    <n v="37.776470588235291"/>
    <x v="8"/>
    <x v="20"/>
  </r>
  <r>
    <x v="1189"/>
    <x v="1189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n v="86"/>
    <b v="1"/>
    <x v="20"/>
    <n v="1.0777777777777777"/>
    <n v="112.79069767441861"/>
    <x v="8"/>
    <x v="20"/>
  </r>
  <r>
    <x v="1190"/>
    <x v="1190"/>
    <s v="A pairing of self portraiture and writing to shed light on the reality of life with chronic illness."/>
    <x v="2"/>
    <x v="815"/>
    <x v="0"/>
    <x v="0"/>
    <s v="USD"/>
    <n v="1409500725"/>
    <n v="1406908725"/>
    <b v="0"/>
    <n v="13"/>
    <b v="1"/>
    <x v="20"/>
    <n v="1.35"/>
    <n v="51.92307692307692"/>
    <x v="8"/>
    <x v="20"/>
  </r>
  <r>
    <x v="1191"/>
    <x v="1191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n v="33"/>
    <b v="1"/>
    <x v="20"/>
    <n v="1.0907407407407408"/>
    <n v="89.242424242424249"/>
    <x v="8"/>
    <x v="20"/>
  </r>
  <r>
    <x v="1192"/>
    <x v="1192"/>
    <s v="A macro landscape photography art book &amp; limited edition prints. A Make 100 project."/>
    <x v="213"/>
    <x v="817"/>
    <x v="0"/>
    <x v="1"/>
    <s v="GBP"/>
    <n v="1486814978"/>
    <n v="1484222978"/>
    <b v="0"/>
    <n v="15"/>
    <b v="1"/>
    <x v="20"/>
    <n v="2.9"/>
    <n v="19.333333333333332"/>
    <x v="8"/>
    <x v="20"/>
  </r>
  <r>
    <x v="1193"/>
    <x v="1193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n v="273"/>
    <b v="1"/>
    <x v="20"/>
    <n v="1.0395714285714286"/>
    <n v="79.967032967032964"/>
    <x v="8"/>
    <x v="20"/>
  </r>
  <r>
    <x v="1194"/>
    <x v="1194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n v="714"/>
    <b v="1"/>
    <x v="20"/>
    <n v="3.2223999999999999"/>
    <n v="56.414565826330531"/>
    <x v="8"/>
    <x v="20"/>
  </r>
  <r>
    <x v="1195"/>
    <x v="1195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n v="170"/>
    <b v="1"/>
    <x v="20"/>
    <n v="1.35"/>
    <n v="79.411764705882348"/>
    <x v="8"/>
    <x v="20"/>
  </r>
  <r>
    <x v="1196"/>
    <x v="1196"/>
    <s v="A book of male nudes photographed on location in Ibiza over the last 4 years."/>
    <x v="107"/>
    <x v="821"/>
    <x v="0"/>
    <x v="1"/>
    <s v="GBP"/>
    <n v="1450467539"/>
    <n v="1447875539"/>
    <b v="0"/>
    <n v="512"/>
    <b v="1"/>
    <x v="20"/>
    <n v="2.6991034482758622"/>
    <n v="76.439453125"/>
    <x v="8"/>
    <x v="20"/>
  </r>
  <r>
    <x v="1197"/>
    <x v="1197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n v="314"/>
    <b v="1"/>
    <x v="20"/>
    <n v="2.5329333333333333"/>
    <n v="121"/>
    <x v="8"/>
    <x v="20"/>
  </r>
  <r>
    <x v="1198"/>
    <x v="1198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n v="167"/>
    <b v="1"/>
    <x v="20"/>
    <n v="2.6059999999999999"/>
    <n v="54.616766467065865"/>
    <x v="8"/>
    <x v="20"/>
  </r>
  <r>
    <x v="1199"/>
    <x v="1199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n v="9"/>
    <b v="1"/>
    <x v="20"/>
    <n v="1.0131677953348381"/>
    <n v="299.22222222222223"/>
    <x v="8"/>
    <x v="20"/>
  </r>
  <r>
    <x v="1200"/>
    <x v="1200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n v="103"/>
    <b v="1"/>
    <x v="20"/>
    <n v="1.2560416666666667"/>
    <n v="58.533980582524272"/>
    <x v="8"/>
    <x v="20"/>
  </r>
  <r>
    <x v="1201"/>
    <x v="1201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n v="111"/>
    <b v="1"/>
    <x v="20"/>
    <n v="1.0243783333333334"/>
    <n v="55.371801801801809"/>
    <x v="8"/>
    <x v="20"/>
  </r>
  <r>
    <x v="1202"/>
    <x v="1202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n v="271"/>
    <b v="1"/>
    <x v="20"/>
    <n v="1.99244"/>
    <n v="183.80442804428046"/>
    <x v="8"/>
    <x v="20"/>
  </r>
  <r>
    <x v="1203"/>
    <x v="1203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n v="101"/>
    <b v="1"/>
    <x v="20"/>
    <n v="1.0245398773006136"/>
    <n v="165.34653465346534"/>
    <x v="8"/>
    <x v="20"/>
  </r>
  <r>
    <x v="1204"/>
    <x v="1204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n v="57"/>
    <b v="1"/>
    <x v="20"/>
    <n v="1.0294615384615384"/>
    <n v="234.78947368421052"/>
    <x v="8"/>
    <x v="20"/>
  </r>
  <r>
    <x v="1205"/>
    <x v="1205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n v="62"/>
    <b v="1"/>
    <x v="20"/>
    <n v="1.0086153846153847"/>
    <n v="211.48387096774192"/>
    <x v="8"/>
    <x v="20"/>
  </r>
  <r>
    <x v="1206"/>
    <x v="1206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n v="32"/>
    <b v="1"/>
    <x v="20"/>
    <n v="1.1499999999999999"/>
    <n v="32.34375"/>
    <x v="8"/>
    <x v="20"/>
  </r>
  <r>
    <x v="1207"/>
    <x v="1207"/>
    <s v="A humanistic photo book about ancestral &amp; post-modern Italy."/>
    <x v="227"/>
    <x v="832"/>
    <x v="0"/>
    <x v="13"/>
    <s v="EUR"/>
    <n v="1459418400"/>
    <n v="1456827573"/>
    <b v="0"/>
    <n v="141"/>
    <b v="1"/>
    <x v="20"/>
    <n v="1.0416766467065868"/>
    <n v="123.37588652482269"/>
    <x v="8"/>
    <x v="20"/>
  </r>
  <r>
    <x v="1208"/>
    <x v="1208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n v="75"/>
    <b v="1"/>
    <x v="20"/>
    <n v="1.5529999999999999"/>
    <n v="207.06666666666666"/>
    <x v="8"/>
    <x v="20"/>
  </r>
  <r>
    <x v="1209"/>
    <x v="1209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n v="46"/>
    <b v="1"/>
    <x v="20"/>
    <n v="1.06"/>
    <n v="138.2608695652174"/>
    <x v="8"/>
    <x v="20"/>
  </r>
  <r>
    <x v="1210"/>
    <x v="1210"/>
    <s v="En fotobok om livet i det enda andra GÃ¶teborg i vÃ¤rlden"/>
    <x v="22"/>
    <x v="835"/>
    <x v="0"/>
    <x v="11"/>
    <s v="SEK"/>
    <n v="1433106000"/>
    <n v="1431124572"/>
    <b v="0"/>
    <n v="103"/>
    <b v="1"/>
    <x v="20"/>
    <n v="2.5431499999999998"/>
    <n v="493.81553398058253"/>
    <x v="8"/>
    <x v="20"/>
  </r>
  <r>
    <x v="1211"/>
    <x v="1211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n v="6"/>
    <b v="1"/>
    <x v="20"/>
    <n v="1.0109999999999999"/>
    <n v="168.5"/>
    <x v="8"/>
    <x v="20"/>
  </r>
  <r>
    <x v="1212"/>
    <x v="1212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n v="83"/>
    <b v="1"/>
    <x v="20"/>
    <n v="1.2904"/>
    <n v="38.867469879518069"/>
    <x v="8"/>
    <x v="20"/>
  </r>
  <r>
    <x v="1213"/>
    <x v="1213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n v="108"/>
    <b v="1"/>
    <x v="20"/>
    <n v="1.0223076923076924"/>
    <n v="61.527777777777779"/>
    <x v="8"/>
    <x v="20"/>
  </r>
  <r>
    <x v="1214"/>
    <x v="1214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n v="25"/>
    <b v="1"/>
    <x v="20"/>
    <n v="1.3180000000000001"/>
    <n v="105.44"/>
    <x v="8"/>
    <x v="20"/>
  </r>
  <r>
    <x v="1215"/>
    <x v="1215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n v="549"/>
    <b v="1"/>
    <x v="20"/>
    <n v="7.8608020000000005"/>
    <n v="71.592003642987251"/>
    <x v="8"/>
    <x v="20"/>
  </r>
  <r>
    <x v="1216"/>
    <x v="1216"/>
    <s v="A fine art photography book taking a new look at the art of bonsai."/>
    <x v="32"/>
    <x v="840"/>
    <x v="0"/>
    <x v="0"/>
    <s v="USD"/>
    <n v="1443826980"/>
    <n v="1441032457"/>
    <b v="0"/>
    <n v="222"/>
    <b v="1"/>
    <x v="20"/>
    <n v="1.4570000000000001"/>
    <n v="91.882882882882882"/>
    <x v="8"/>
    <x v="20"/>
  </r>
  <r>
    <x v="1217"/>
    <x v="1217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n v="183"/>
    <b v="1"/>
    <x v="20"/>
    <n v="1.026"/>
    <n v="148.57377049180329"/>
    <x v="8"/>
    <x v="20"/>
  </r>
  <r>
    <x v="1218"/>
    <x v="1218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n v="89"/>
    <b v="1"/>
    <x v="20"/>
    <n v="1.7227777777777777"/>
    <n v="174.2134831460674"/>
    <x v="8"/>
    <x v="20"/>
  </r>
  <r>
    <x v="1219"/>
    <x v="1219"/>
    <s v="The Box is a fine art book of Ron Amato's innovative and seductive photography project."/>
    <x v="229"/>
    <x v="843"/>
    <x v="0"/>
    <x v="0"/>
    <s v="USD"/>
    <n v="1476961513"/>
    <n v="1474369513"/>
    <b v="0"/>
    <n v="253"/>
    <b v="1"/>
    <x v="20"/>
    <n v="1.5916819571865444"/>
    <n v="102.86166007905139"/>
    <x v="8"/>
    <x v="20"/>
  </r>
  <r>
    <x v="1220"/>
    <x v="1220"/>
    <s v="A beautiful photo art book of portraits and conversations with people that may expand your idea of gender."/>
    <x v="36"/>
    <x v="844"/>
    <x v="0"/>
    <x v="12"/>
    <s v="EUR"/>
    <n v="1440515112"/>
    <n v="1437923112"/>
    <b v="0"/>
    <n v="140"/>
    <b v="1"/>
    <x v="20"/>
    <n v="1.0376666666666667"/>
    <n v="111.17857142857143"/>
    <x v="8"/>
    <x v="20"/>
  </r>
  <r>
    <x v="1221"/>
    <x v="1221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n v="103"/>
    <b v="1"/>
    <x v="20"/>
    <n v="1.1140954545454547"/>
    <n v="23.796213592233013"/>
    <x v="8"/>
    <x v="20"/>
  </r>
  <r>
    <x v="1222"/>
    <x v="1222"/>
    <s v="Project Pilgrim is my effort to work towards normalizing mental health."/>
    <x v="23"/>
    <x v="846"/>
    <x v="0"/>
    <x v="5"/>
    <s v="CAD"/>
    <n v="1459483200"/>
    <n v="1456852647"/>
    <b v="0"/>
    <n v="138"/>
    <b v="1"/>
    <x v="20"/>
    <n v="2.80375"/>
    <n v="81.268115942028984"/>
    <x v="8"/>
    <x v="20"/>
  </r>
  <r>
    <x v="1223"/>
    <x v="1223"/>
    <s v="A photography book focusing on the people rather than the nature at Yosemite National Park."/>
    <x v="230"/>
    <x v="847"/>
    <x v="0"/>
    <x v="0"/>
    <s v="USD"/>
    <n v="1478754909"/>
    <n v="1476159309"/>
    <b v="0"/>
    <n v="191"/>
    <b v="1"/>
    <x v="20"/>
    <n v="1.1210606060606061"/>
    <n v="116.21465968586388"/>
    <x v="8"/>
    <x v="20"/>
  </r>
  <r>
    <x v="1224"/>
    <x v="1224"/>
    <s v="Modern Celtic influenced CD.  Help me finish what I started before the stroke."/>
    <x v="36"/>
    <x v="848"/>
    <x v="1"/>
    <x v="0"/>
    <s v="USD"/>
    <n v="1402060302"/>
    <n v="1396876302"/>
    <b v="0"/>
    <n v="18"/>
    <b v="0"/>
    <x v="21"/>
    <n v="7.0666666666666669E-2"/>
    <n v="58.888888888888886"/>
    <x v="4"/>
    <x v="21"/>
  </r>
  <r>
    <x v="1225"/>
    <x v="1225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n v="3"/>
    <b v="0"/>
    <x v="21"/>
    <n v="4.3999999999999997E-2"/>
    <n v="44"/>
    <x v="4"/>
    <x v="21"/>
  </r>
  <r>
    <x v="1226"/>
    <x v="1226"/>
    <s v="Pavlo will be independently filming his second full length PBS Special and DVD in May with director George Veras"/>
    <x v="63"/>
    <x v="850"/>
    <x v="1"/>
    <x v="0"/>
    <s v="USD"/>
    <n v="1398042000"/>
    <n v="1395089981"/>
    <b v="0"/>
    <n v="40"/>
    <b v="0"/>
    <x v="21"/>
    <n v="3.8739999999999997E-2"/>
    <n v="48.424999999999997"/>
    <x v="4"/>
    <x v="21"/>
  </r>
  <r>
    <x v="1227"/>
    <x v="1227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n v="0"/>
    <b v="0"/>
    <x v="21"/>
    <n v="0"/>
    <e v="#DIV/0!"/>
    <x v="4"/>
    <x v="21"/>
  </r>
  <r>
    <x v="1228"/>
    <x v="1228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n v="24"/>
    <b v="0"/>
    <x v="21"/>
    <n v="0.29299999999999998"/>
    <n v="61.041666666666664"/>
    <x v="4"/>
    <x v="21"/>
  </r>
  <r>
    <x v="1229"/>
    <x v="1229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n v="1"/>
    <b v="0"/>
    <x v="21"/>
    <n v="9.0909090909090905E-3"/>
    <n v="25"/>
    <x v="4"/>
    <x v="21"/>
  </r>
  <r>
    <x v="1230"/>
    <x v="1230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n v="0"/>
    <b v="0"/>
    <x v="21"/>
    <n v="0"/>
    <e v="#DIV/0!"/>
    <x v="4"/>
    <x v="21"/>
  </r>
  <r>
    <x v="1231"/>
    <x v="1231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n v="0"/>
    <b v="0"/>
    <x v="21"/>
    <n v="0"/>
    <e v="#DIV/0!"/>
    <x v="4"/>
    <x v="21"/>
  </r>
  <r>
    <x v="1232"/>
    <x v="1232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n v="1"/>
    <b v="0"/>
    <x v="21"/>
    <n v="8.0000000000000002E-3"/>
    <n v="40"/>
    <x v="4"/>
    <x v="21"/>
  </r>
  <r>
    <x v="1233"/>
    <x v="1233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n v="6"/>
    <b v="0"/>
    <x v="21"/>
    <n v="0.11600000000000001"/>
    <n v="19.333333333333332"/>
    <x v="4"/>
    <x v="21"/>
  </r>
  <r>
    <x v="1234"/>
    <x v="1234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n v="0"/>
    <b v="0"/>
    <x v="21"/>
    <n v="0"/>
    <e v="#DIV/0!"/>
    <x v="4"/>
    <x v="21"/>
  </r>
  <r>
    <x v="1235"/>
    <x v="1235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n v="6"/>
    <b v="0"/>
    <x v="21"/>
    <n v="2.787363950092912E-2"/>
    <n v="35"/>
    <x v="4"/>
    <x v="21"/>
  </r>
  <r>
    <x v="1236"/>
    <x v="1236"/>
    <s v="Raising money to give the musicians their due."/>
    <x v="30"/>
    <x v="117"/>
    <x v="1"/>
    <x v="0"/>
    <s v="USD"/>
    <n v="1343491200"/>
    <n v="1342801164"/>
    <b v="0"/>
    <n v="0"/>
    <b v="0"/>
    <x v="21"/>
    <n v="0"/>
    <e v="#DIV/0!"/>
    <x v="4"/>
    <x v="21"/>
  </r>
  <r>
    <x v="1237"/>
    <x v="1237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n v="0"/>
    <b v="0"/>
    <x v="21"/>
    <n v="0"/>
    <e v="#DIV/0!"/>
    <x v="4"/>
    <x v="21"/>
  </r>
  <r>
    <x v="1238"/>
    <x v="1238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n v="3"/>
    <b v="0"/>
    <x v="21"/>
    <n v="0.17799999999999999"/>
    <n v="59.333333333333336"/>
    <x v="4"/>
    <x v="21"/>
  </r>
  <r>
    <x v="1239"/>
    <x v="1239"/>
    <s v="Please consider helping us with our new CD and Riverdance Tour"/>
    <x v="30"/>
    <x v="117"/>
    <x v="1"/>
    <x v="0"/>
    <s v="USD"/>
    <n v="1325804767"/>
    <n v="1323212767"/>
    <b v="0"/>
    <n v="0"/>
    <b v="0"/>
    <x v="21"/>
    <n v="0"/>
    <e v="#DIV/0!"/>
    <x v="4"/>
    <x v="21"/>
  </r>
  <r>
    <x v="1240"/>
    <x v="1240"/>
    <s v="Sharing positive vibes of Peace, Love &amp; Unity with the World through conscious Reggae Music!"/>
    <x v="6"/>
    <x v="854"/>
    <x v="1"/>
    <x v="0"/>
    <s v="USD"/>
    <n v="1373665860"/>
    <n v="1368579457"/>
    <b v="0"/>
    <n v="8"/>
    <b v="0"/>
    <x v="21"/>
    <n v="3.0124999999999999E-2"/>
    <n v="30.125"/>
    <x v="4"/>
    <x v="21"/>
  </r>
  <r>
    <x v="1241"/>
    <x v="1241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n v="34"/>
    <b v="0"/>
    <x v="21"/>
    <n v="0.50739999999999996"/>
    <n v="74.617647058823536"/>
    <x v="4"/>
    <x v="21"/>
  </r>
  <r>
    <x v="1242"/>
    <x v="1242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n v="1"/>
    <b v="0"/>
    <x v="21"/>
    <n v="5.4884742041712408E-3"/>
    <n v="5"/>
    <x v="4"/>
    <x v="21"/>
  </r>
  <r>
    <x v="1243"/>
    <x v="1243"/>
    <s v="California's premier Latino cultural festival - music, theatre, film, workshops, visual arts, cuisine and more!"/>
    <x v="14"/>
    <x v="856"/>
    <x v="1"/>
    <x v="0"/>
    <s v="USD"/>
    <n v="1310158800"/>
    <n v="1304888771"/>
    <b v="0"/>
    <n v="38"/>
    <b v="0"/>
    <x v="21"/>
    <n v="0.14091666666666666"/>
    <n v="44.5"/>
    <x v="4"/>
    <x v="21"/>
  </r>
  <r>
    <x v="1244"/>
    <x v="1244"/>
    <s v="THEATRUM MUNDI releases DEBUT ALBUM! Pre-order &quot;The Eyes of the Realm&quot; and help make it happen!"/>
    <x v="13"/>
    <x v="857"/>
    <x v="0"/>
    <x v="0"/>
    <s v="USD"/>
    <n v="1366664400"/>
    <n v="1363981723"/>
    <b v="1"/>
    <n v="45"/>
    <b v="1"/>
    <x v="11"/>
    <n v="1.038"/>
    <n v="46.133333333333333"/>
    <x v="4"/>
    <x v="11"/>
  </r>
  <r>
    <x v="1245"/>
    <x v="1245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n v="17"/>
    <b v="1"/>
    <x v="11"/>
    <n v="1.2024999999999999"/>
    <n v="141.47058823529412"/>
    <x v="4"/>
    <x v="11"/>
  </r>
  <r>
    <x v="1246"/>
    <x v="1246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n v="31"/>
    <b v="1"/>
    <x v="11"/>
    <n v="1.17"/>
    <n v="75.483870967741936"/>
    <x v="4"/>
    <x v="11"/>
  </r>
  <r>
    <x v="1247"/>
    <x v="1247"/>
    <s v="BRAIN DEAD is going to record their debut EP and they need your help, Bozos!"/>
    <x v="8"/>
    <x v="860"/>
    <x v="0"/>
    <x v="0"/>
    <s v="USD"/>
    <n v="1367823655"/>
    <n v="1365231655"/>
    <b v="1"/>
    <n v="50"/>
    <b v="1"/>
    <x v="11"/>
    <n v="1.2214285714285715"/>
    <n v="85.5"/>
    <x v="4"/>
    <x v="11"/>
  </r>
  <r>
    <x v="1248"/>
    <x v="1248"/>
    <s v="The Vandies make pop rock in glorious Portland, Oregon. Help us fund our first full length album!"/>
    <x v="30"/>
    <x v="861"/>
    <x v="0"/>
    <x v="0"/>
    <s v="USD"/>
    <n v="1402642740"/>
    <n v="1399563953"/>
    <b v="1"/>
    <n v="59"/>
    <b v="1"/>
    <x v="11"/>
    <n v="1.5164"/>
    <n v="64.254237288135599"/>
    <x v="4"/>
    <x v="11"/>
  </r>
  <r>
    <x v="1249"/>
    <x v="1249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n v="81"/>
    <b v="1"/>
    <x v="11"/>
    <n v="1.0444"/>
    <n v="64.46913580246914"/>
    <x v="4"/>
    <x v="11"/>
  </r>
  <r>
    <x v="1250"/>
    <x v="1250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n v="508"/>
    <b v="1"/>
    <x v="11"/>
    <n v="2.0015333333333332"/>
    <n v="118.2007874015748"/>
    <x v="4"/>
    <x v="11"/>
  </r>
  <r>
    <x v="1251"/>
    <x v="1251"/>
    <s v="A tour of europe with 3 memphis artist, Jack Oblivian, Harlan T Bobo and Shawn Cripps."/>
    <x v="12"/>
    <x v="864"/>
    <x v="0"/>
    <x v="0"/>
    <s v="USD"/>
    <n v="1316979167"/>
    <n v="1311795167"/>
    <b v="1"/>
    <n v="74"/>
    <b v="1"/>
    <x v="11"/>
    <n v="1.018"/>
    <n v="82.540540540540547"/>
    <x v="4"/>
    <x v="11"/>
  </r>
  <r>
    <x v="1252"/>
    <x v="1252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n v="141"/>
    <b v="1"/>
    <x v="11"/>
    <n v="1.3765714285714286"/>
    <n v="34.170212765957444"/>
    <x v="4"/>
    <x v="11"/>
  </r>
  <r>
    <x v="1253"/>
    <x v="1253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n v="711"/>
    <b v="1"/>
    <x v="11"/>
    <n v="3038.3319999999999"/>
    <n v="42.73322081575246"/>
    <x v="4"/>
    <x v="11"/>
  </r>
  <r>
    <x v="1254"/>
    <x v="125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n v="141"/>
    <b v="1"/>
    <x v="11"/>
    <n v="1.9885074626865671"/>
    <n v="94.489361702127653"/>
    <x v="4"/>
    <x v="11"/>
  </r>
  <r>
    <x v="1255"/>
    <x v="1255"/>
    <s v="Let the Space Bards abduct you on a quirky musical journey about two aliens struggling to fit in on planet Earth."/>
    <x v="9"/>
    <x v="868"/>
    <x v="0"/>
    <x v="0"/>
    <s v="USD"/>
    <n v="1385932652"/>
    <n v="1383337052"/>
    <b v="1"/>
    <n v="109"/>
    <b v="1"/>
    <x v="11"/>
    <n v="2.0236666666666667"/>
    <n v="55.697247706422019"/>
    <x v="4"/>
    <x v="11"/>
  </r>
  <r>
    <x v="1256"/>
    <x v="1256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n v="361"/>
    <b v="1"/>
    <x v="11"/>
    <n v="1.1796376666666666"/>
    <n v="98.030831024930734"/>
    <x v="4"/>
    <x v="11"/>
  </r>
  <r>
    <x v="1257"/>
    <x v="1257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n v="176"/>
    <b v="1"/>
    <x v="11"/>
    <n v="2.9472727272727273"/>
    <n v="92.102272727272734"/>
    <x v="4"/>
    <x v="11"/>
  </r>
  <r>
    <x v="1258"/>
    <x v="1258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n v="670"/>
    <b v="1"/>
    <x v="11"/>
    <n v="2.1314633333333335"/>
    <n v="38.175462686567165"/>
    <x v="4"/>
    <x v="11"/>
  </r>
  <r>
    <x v="1259"/>
    <x v="1259"/>
    <s v="Falling From One is currently in the studio recording their first CD and they need your help!"/>
    <x v="30"/>
    <x v="872"/>
    <x v="0"/>
    <x v="0"/>
    <s v="USD"/>
    <n v="1402286340"/>
    <n v="1399504664"/>
    <b v="1"/>
    <n v="96"/>
    <b v="1"/>
    <x v="11"/>
    <n v="1.0424"/>
    <n v="27.145833333333332"/>
    <x v="4"/>
    <x v="11"/>
  </r>
  <r>
    <x v="1260"/>
    <x v="1260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n v="74"/>
    <b v="1"/>
    <x v="11"/>
    <n v="1.1366666666666667"/>
    <n v="50.689189189189186"/>
    <x v="4"/>
    <x v="11"/>
  </r>
  <r>
    <x v="1261"/>
    <x v="1261"/>
    <s v="We just recorded a stellar EP and we're trying to put it out on vinyl.  Can you help these punx out?"/>
    <x v="13"/>
    <x v="874"/>
    <x v="0"/>
    <x v="0"/>
    <s v="USD"/>
    <n v="1390983227"/>
    <n v="1388391227"/>
    <b v="1"/>
    <n v="52"/>
    <b v="1"/>
    <x v="11"/>
    <n v="1.0125"/>
    <n v="38.942307692307693"/>
    <x v="4"/>
    <x v="11"/>
  </r>
  <r>
    <x v="1262"/>
    <x v="1262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n v="105"/>
    <b v="1"/>
    <x v="11"/>
    <n v="1.2541538461538462"/>
    <n v="77.638095238095232"/>
    <x v="4"/>
    <x v="11"/>
  </r>
  <r>
    <x v="1263"/>
    <x v="1263"/>
    <s v="A fresh batch of chaos from Toledo, Ohio's reggae-rockers, Tropic Bombs!"/>
    <x v="15"/>
    <x v="137"/>
    <x v="0"/>
    <x v="0"/>
    <s v="USD"/>
    <n v="1396054800"/>
    <n v="1393034470"/>
    <b v="1"/>
    <n v="41"/>
    <b v="1"/>
    <x v="11"/>
    <n v="1.19"/>
    <n v="43.536585365853661"/>
    <x v="4"/>
    <x v="11"/>
  </r>
  <r>
    <x v="1264"/>
    <x v="1264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n v="34"/>
    <b v="1"/>
    <x v="11"/>
    <n v="1.6646153846153846"/>
    <n v="31.823529411764707"/>
    <x v="4"/>
    <x v="11"/>
  </r>
  <r>
    <x v="1265"/>
    <x v="1265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n v="66"/>
    <b v="1"/>
    <x v="11"/>
    <n v="1.1914771428571429"/>
    <n v="63.184393939393942"/>
    <x v="4"/>
    <x v="11"/>
  </r>
  <r>
    <x v="1266"/>
    <x v="1266"/>
    <s v="We are looking to record our first EP produced by Aaron Harris (ISIS/Palms) at Studio West."/>
    <x v="196"/>
    <x v="878"/>
    <x v="0"/>
    <x v="0"/>
    <s v="USD"/>
    <n v="1389474145"/>
    <n v="1386882145"/>
    <b v="1"/>
    <n v="50"/>
    <b v="1"/>
    <x v="11"/>
    <n v="1.0047368421052632"/>
    <n v="190.9"/>
    <x v="4"/>
    <x v="11"/>
  </r>
  <r>
    <x v="1267"/>
    <x v="1267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n v="159"/>
    <b v="1"/>
    <x v="11"/>
    <n v="1.018"/>
    <n v="140.85534591194968"/>
    <x v="4"/>
    <x v="11"/>
  </r>
  <r>
    <x v="1268"/>
    <x v="1268"/>
    <s v="Full Devil Jacket Is releasing their first record in over 12 yrs and we want you to be a part of it!"/>
    <x v="14"/>
    <x v="704"/>
    <x v="0"/>
    <x v="0"/>
    <s v="USD"/>
    <n v="1379708247"/>
    <n v="1377116247"/>
    <b v="1"/>
    <n v="182"/>
    <b v="1"/>
    <x v="11"/>
    <n v="1.1666666666666667"/>
    <n v="76.92307692307692"/>
    <x v="4"/>
    <x v="11"/>
  </r>
  <r>
    <x v="1269"/>
    <x v="1269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n v="206"/>
    <b v="1"/>
    <x v="11"/>
    <n v="1.0864893617021276"/>
    <n v="99.15533980582525"/>
    <x v="4"/>
    <x v="11"/>
  </r>
  <r>
    <x v="1270"/>
    <x v="1270"/>
    <s v="We make awake metal using violins in place of guitars and want to record a full length album."/>
    <x v="3"/>
    <x v="881"/>
    <x v="0"/>
    <x v="0"/>
    <s v="USD"/>
    <n v="1332704042"/>
    <n v="1327523642"/>
    <b v="1"/>
    <n v="169"/>
    <b v="1"/>
    <x v="11"/>
    <n v="1.1472"/>
    <n v="67.881656804733723"/>
    <x v="4"/>
    <x v="11"/>
  </r>
  <r>
    <x v="1271"/>
    <x v="1271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n v="31"/>
    <b v="1"/>
    <x v="11"/>
    <n v="1.018"/>
    <n v="246.29032258064515"/>
    <x v="4"/>
    <x v="11"/>
  </r>
  <r>
    <x v="1272"/>
    <x v="1272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n v="28"/>
    <b v="1"/>
    <x v="11"/>
    <n v="1.06"/>
    <n v="189.28571428571428"/>
    <x v="4"/>
    <x v="11"/>
  </r>
  <r>
    <x v="1273"/>
    <x v="1273"/>
    <s v="Run Coyote is raising funds to produce their debut album - &quot;Youth Haunts&quot; - on vinyl LP and CD"/>
    <x v="23"/>
    <x v="884"/>
    <x v="0"/>
    <x v="5"/>
    <s v="CAD"/>
    <n v="1409506291"/>
    <n v="1406914291"/>
    <b v="1"/>
    <n v="54"/>
    <b v="1"/>
    <x v="11"/>
    <n v="1.0349999999999999"/>
    <n v="76.666666666666671"/>
    <x v="4"/>
    <x v="11"/>
  </r>
  <r>
    <x v="1274"/>
    <x v="1274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n v="467"/>
    <b v="1"/>
    <x v="11"/>
    <n v="1.5497535999999998"/>
    <n v="82.963254817987149"/>
    <x v="4"/>
    <x v="11"/>
  </r>
  <r>
    <x v="1275"/>
    <x v="1275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n v="389"/>
    <b v="1"/>
    <x v="11"/>
    <n v="1.6214066666666667"/>
    <n v="62.522107969151669"/>
    <x v="4"/>
    <x v="11"/>
  </r>
  <r>
    <x v="1276"/>
    <x v="1276"/>
    <s v="Sponsor this Brooklyn punk band's debut seven-inch, MR. DREAM GOES TO JAIL."/>
    <x v="9"/>
    <x v="887"/>
    <x v="0"/>
    <x v="0"/>
    <s v="USD"/>
    <n v="1251777600"/>
    <n v="1247504047"/>
    <b v="1"/>
    <n v="68"/>
    <b v="1"/>
    <x v="11"/>
    <n v="1.0442100000000001"/>
    <n v="46.06808823529412"/>
    <x v="4"/>
    <x v="11"/>
  </r>
  <r>
    <x v="1277"/>
    <x v="1277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n v="413"/>
    <b v="1"/>
    <x v="11"/>
    <n v="1.0612433333333333"/>
    <n v="38.543946731234868"/>
    <x v="4"/>
    <x v="11"/>
  </r>
  <r>
    <x v="1278"/>
    <x v="1278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n v="190"/>
    <b v="1"/>
    <x v="11"/>
    <n v="1.5493846153846154"/>
    <n v="53.005263157894738"/>
    <x v="4"/>
    <x v="11"/>
  </r>
  <r>
    <x v="1279"/>
    <x v="1279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n v="189"/>
    <b v="1"/>
    <x v="11"/>
    <n v="1.1077157238734421"/>
    <n v="73.355396825396824"/>
    <x v="4"/>
    <x v="11"/>
  </r>
  <r>
    <x v="1280"/>
    <x v="1280"/>
    <s v="Nothing More is recording their forthcoming record and needs to join forces with you to make this album HUGE! "/>
    <x v="36"/>
    <x v="891"/>
    <x v="0"/>
    <x v="0"/>
    <s v="USD"/>
    <n v="1299003054"/>
    <n v="1291227054"/>
    <b v="1"/>
    <n v="130"/>
    <b v="1"/>
    <x v="11"/>
    <n v="1.1091186666666666"/>
    <n v="127.97523076923076"/>
    <x v="4"/>
    <x v="11"/>
  </r>
  <r>
    <x v="1281"/>
    <x v="1281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n v="74"/>
    <b v="1"/>
    <x v="11"/>
    <n v="1.1071428571428572"/>
    <n v="104.72972972972973"/>
    <x v="4"/>
    <x v="11"/>
  </r>
  <r>
    <x v="1282"/>
    <x v="1282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n v="274"/>
    <b v="1"/>
    <x v="11"/>
    <n v="1.2361333333333333"/>
    <n v="67.671532846715323"/>
    <x v="4"/>
    <x v="11"/>
  </r>
  <r>
    <x v="1283"/>
    <x v="1283"/>
    <s v="Our 3rd album is halfway complete, but we need your help to record, mix and master the final product!"/>
    <x v="28"/>
    <x v="894"/>
    <x v="0"/>
    <x v="0"/>
    <s v="USD"/>
    <n v="1362974400"/>
    <n v="1360948389"/>
    <b v="1"/>
    <n v="22"/>
    <b v="1"/>
    <x v="11"/>
    <n v="2.1105"/>
    <n v="95.931818181818187"/>
    <x v="4"/>
    <x v="11"/>
  </r>
  <r>
    <x v="1284"/>
    <x v="1284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n v="31"/>
    <b v="1"/>
    <x v="6"/>
    <n v="1.01"/>
    <n v="65.161290322580641"/>
    <x v="1"/>
    <x v="6"/>
  </r>
  <r>
    <x v="1285"/>
    <x v="1285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n v="63"/>
    <b v="1"/>
    <x v="6"/>
    <n v="1.0165"/>
    <n v="32.269841269841272"/>
    <x v="1"/>
    <x v="6"/>
  </r>
  <r>
    <x v="1286"/>
    <x v="1286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n v="20"/>
    <b v="1"/>
    <x v="6"/>
    <n v="1.0833333333333333"/>
    <n v="81.25"/>
    <x v="1"/>
    <x v="6"/>
  </r>
  <r>
    <x v="1287"/>
    <x v="1287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n v="25"/>
    <b v="1"/>
    <x v="6"/>
    <n v="2.42"/>
    <n v="24.2"/>
    <x v="1"/>
    <x v="6"/>
  </r>
  <r>
    <x v="1288"/>
    <x v="1288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n v="61"/>
    <b v="1"/>
    <x v="6"/>
    <n v="1.0044999999999999"/>
    <n v="65.868852459016395"/>
    <x v="1"/>
    <x v="6"/>
  </r>
  <r>
    <x v="1289"/>
    <x v="1289"/>
    <s v="A chilling original Edwardian Comedy of errors and foolishness made for the Patrick Henry College stage."/>
    <x v="15"/>
    <x v="367"/>
    <x v="0"/>
    <x v="0"/>
    <s v="USD"/>
    <n v="1483499645"/>
    <n v="1480907645"/>
    <b v="0"/>
    <n v="52"/>
    <b v="1"/>
    <x v="6"/>
    <n v="1.2506666666666666"/>
    <n v="36.07692307692308"/>
    <x v="1"/>
    <x v="6"/>
  </r>
  <r>
    <x v="1290"/>
    <x v="1290"/>
    <s v="Sometimes your Heart has to STOP for your Life to START."/>
    <x v="8"/>
    <x v="900"/>
    <x v="0"/>
    <x v="0"/>
    <s v="USD"/>
    <n v="1429772340"/>
    <n v="1427121931"/>
    <b v="0"/>
    <n v="86"/>
    <b v="1"/>
    <x v="6"/>
    <n v="1.0857142857142856"/>
    <n v="44.186046511627907"/>
    <x v="1"/>
    <x v="6"/>
  </r>
  <r>
    <x v="1291"/>
    <x v="1291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n v="42"/>
    <b v="1"/>
    <x v="6"/>
    <n v="1.4570000000000001"/>
    <n v="104.07142857142857"/>
    <x v="1"/>
    <x v="6"/>
  </r>
  <r>
    <x v="1292"/>
    <x v="1292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n v="52"/>
    <b v="1"/>
    <x v="6"/>
    <n v="1.1000000000000001"/>
    <n v="35.96153846153846"/>
    <x v="1"/>
    <x v="6"/>
  </r>
  <r>
    <x v="1293"/>
    <x v="1293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n v="120"/>
    <b v="1"/>
    <x v="6"/>
    <n v="1.0223333333333333"/>
    <n v="127.79166666666667"/>
    <x v="1"/>
    <x v="6"/>
  </r>
  <r>
    <x v="1294"/>
    <x v="1294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n v="22"/>
    <b v="1"/>
    <x v="6"/>
    <n v="1.22"/>
    <n v="27.727272727272727"/>
    <x v="1"/>
    <x v="6"/>
  </r>
  <r>
    <x v="1295"/>
    <x v="1295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n v="64"/>
    <b v="1"/>
    <x v="6"/>
    <n v="1.0196000000000001"/>
    <n v="39.828125"/>
    <x v="1"/>
    <x v="6"/>
  </r>
  <r>
    <x v="1296"/>
    <x v="1296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n v="23"/>
    <b v="1"/>
    <x v="6"/>
    <n v="1.411764705882353"/>
    <n v="52.173913043478258"/>
    <x v="1"/>
    <x v="6"/>
  </r>
  <r>
    <x v="1297"/>
    <x v="1297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n v="238"/>
    <b v="1"/>
    <x v="6"/>
    <n v="1.0952500000000001"/>
    <n v="92.037815126050418"/>
    <x v="1"/>
    <x v="6"/>
  </r>
  <r>
    <x v="1298"/>
    <x v="1298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n v="33"/>
    <b v="1"/>
    <x v="6"/>
    <n v="1.0465"/>
    <n v="63.424242424242422"/>
    <x v="1"/>
    <x v="6"/>
  </r>
  <r>
    <x v="1299"/>
    <x v="1299"/>
    <s v="A new work inspired by the classic novel and created by Dallas teens under the direction of professional artists."/>
    <x v="8"/>
    <x v="908"/>
    <x v="0"/>
    <x v="0"/>
    <s v="USD"/>
    <n v="1436902359"/>
    <n v="1434310359"/>
    <b v="0"/>
    <n v="32"/>
    <b v="1"/>
    <x v="6"/>
    <n v="1.24"/>
    <n v="135.625"/>
    <x v="1"/>
    <x v="6"/>
  </r>
  <r>
    <x v="1300"/>
    <x v="1300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n v="24"/>
    <b v="1"/>
    <x v="6"/>
    <n v="1.35"/>
    <n v="168.75"/>
    <x v="1"/>
    <x v="6"/>
  </r>
  <r>
    <x v="1301"/>
    <x v="1301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n v="29"/>
    <b v="1"/>
    <x v="6"/>
    <n v="1.0275000000000001"/>
    <n v="70.862068965517238"/>
    <x v="1"/>
    <x v="6"/>
  </r>
  <r>
    <x v="1302"/>
    <x v="1302"/>
    <s v="Boys of a Certain Age is a unique and special show that we're trying to remount in New York City in 2017."/>
    <x v="30"/>
    <x v="911"/>
    <x v="0"/>
    <x v="0"/>
    <s v="USD"/>
    <n v="1480559011"/>
    <n v="1477963411"/>
    <b v="0"/>
    <n v="50"/>
    <b v="1"/>
    <x v="6"/>
    <n v="1"/>
    <n v="50"/>
    <x v="1"/>
    <x v="6"/>
  </r>
  <r>
    <x v="1303"/>
    <x v="1303"/>
    <s v="Groundbreaking queer theatre."/>
    <x v="8"/>
    <x v="912"/>
    <x v="0"/>
    <x v="1"/>
    <s v="GBP"/>
    <n v="1469962800"/>
    <n v="1468578920"/>
    <b v="0"/>
    <n v="108"/>
    <b v="1"/>
    <x v="6"/>
    <n v="1.3026085714285716"/>
    <n v="42.214166666666671"/>
    <x v="1"/>
    <x v="6"/>
  </r>
  <r>
    <x v="1304"/>
    <x v="1304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n v="104"/>
    <b v="0"/>
    <x v="8"/>
    <n v="0.39627499999999999"/>
    <n v="152.41346153846155"/>
    <x v="2"/>
    <x v="8"/>
  </r>
  <r>
    <x v="1305"/>
    <x v="1305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n v="86"/>
    <b v="0"/>
    <x v="8"/>
    <n v="0.25976666666666665"/>
    <n v="90.616279069767444"/>
    <x v="2"/>
    <x v="8"/>
  </r>
  <r>
    <x v="1306"/>
    <x v="1306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n v="356"/>
    <b v="0"/>
    <x v="8"/>
    <n v="0.65246363636363636"/>
    <n v="201.60393258426967"/>
    <x v="2"/>
    <x v="8"/>
  </r>
  <r>
    <x v="1307"/>
    <x v="1307"/>
    <s v="Get VR to Everyone with Mailable, Ready to Use Viewers"/>
    <x v="63"/>
    <x v="916"/>
    <x v="1"/>
    <x v="0"/>
    <s v="USD"/>
    <n v="1455710679"/>
    <n v="1453118679"/>
    <b v="0"/>
    <n v="45"/>
    <b v="0"/>
    <x v="8"/>
    <n v="0.11514000000000001"/>
    <n v="127.93333333333334"/>
    <x v="2"/>
    <x v="8"/>
  </r>
  <r>
    <x v="1308"/>
    <x v="1308"/>
    <s v="Boost Band, a wristband that charges any device"/>
    <x v="3"/>
    <x v="917"/>
    <x v="1"/>
    <x v="0"/>
    <s v="USD"/>
    <n v="1475937812"/>
    <n v="1472481812"/>
    <b v="0"/>
    <n v="38"/>
    <b v="0"/>
    <x v="8"/>
    <n v="0.11360000000000001"/>
    <n v="29.894736842105264"/>
    <x v="2"/>
    <x v="8"/>
  </r>
  <r>
    <x v="1309"/>
    <x v="1309"/>
    <s v="Wicked fun and built for excitement, CORE is the safest and most versatile speaker you've ever worn."/>
    <x v="236"/>
    <x v="918"/>
    <x v="1"/>
    <x v="0"/>
    <s v="USD"/>
    <n v="1444943468"/>
    <n v="1441919468"/>
    <b v="0"/>
    <n v="35"/>
    <b v="0"/>
    <x v="8"/>
    <n v="1.1199130434782609"/>
    <n v="367.97142857142859"/>
    <x v="2"/>
    <x v="8"/>
  </r>
  <r>
    <x v="1310"/>
    <x v="1310"/>
    <s v="An essential hoodie that holds all sized smart phones and keep your headphone wires tangle free."/>
    <x v="22"/>
    <x v="109"/>
    <x v="1"/>
    <x v="0"/>
    <s v="USD"/>
    <n v="1471622450"/>
    <n v="1467734450"/>
    <b v="0"/>
    <n v="24"/>
    <b v="0"/>
    <x v="8"/>
    <n v="0.155"/>
    <n v="129.16666666666666"/>
    <x v="2"/>
    <x v="8"/>
  </r>
  <r>
    <x v="1311"/>
    <x v="1311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n v="100"/>
    <b v="0"/>
    <x v="8"/>
    <n v="0.32028000000000001"/>
    <n v="800.7"/>
    <x v="2"/>
    <x v="8"/>
  </r>
  <r>
    <x v="1312"/>
    <x v="1312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n v="1"/>
    <b v="0"/>
    <x v="8"/>
    <n v="6.0869565217391303E-3"/>
    <n v="28"/>
    <x v="2"/>
    <x v="8"/>
  </r>
  <r>
    <x v="1313"/>
    <x v="1313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n v="122"/>
    <b v="0"/>
    <x v="8"/>
    <n v="0.31114999999999998"/>
    <n v="102.01639344262296"/>
    <x v="2"/>
    <x v="8"/>
  </r>
  <r>
    <x v="1314"/>
    <x v="1314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n v="11"/>
    <b v="0"/>
    <x v="8"/>
    <n v="1.1266666666666666E-2"/>
    <n v="184.36363636363637"/>
    <x v="2"/>
    <x v="8"/>
  </r>
  <r>
    <x v="1315"/>
    <x v="1315"/>
    <s v="Zoom will happen - THANK YOU! Received outside funding due amazing early success!"/>
    <x v="57"/>
    <x v="923"/>
    <x v="1"/>
    <x v="0"/>
    <s v="USD"/>
    <n v="1446771600"/>
    <n v="1443700648"/>
    <b v="0"/>
    <n v="248"/>
    <b v="0"/>
    <x v="8"/>
    <n v="0.40404000000000001"/>
    <n v="162.91935483870967"/>
    <x v="2"/>
    <x v="8"/>
  </r>
  <r>
    <x v="1316"/>
    <x v="1316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n v="1"/>
    <b v="0"/>
    <x v="8"/>
    <n v="1.3333333333333333E-5"/>
    <n v="1"/>
    <x v="2"/>
    <x v="8"/>
  </r>
  <r>
    <x v="1317"/>
    <x v="1317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n v="19"/>
    <b v="0"/>
    <x v="8"/>
    <n v="5.7334999999999997E-2"/>
    <n v="603.52631578947364"/>
    <x v="2"/>
    <x v="8"/>
  </r>
  <r>
    <x v="1318"/>
    <x v="1318"/>
    <s v="Your Dog's Best Friend._x000a_Revolutionize the way you care about your pups and brings you peace of mind."/>
    <x v="79"/>
    <x v="925"/>
    <x v="1"/>
    <x v="0"/>
    <s v="USD"/>
    <n v="1420938172"/>
    <n v="1418346172"/>
    <b v="0"/>
    <n v="135"/>
    <b v="0"/>
    <x v="8"/>
    <n v="0.15325"/>
    <n v="45.407407407407405"/>
    <x v="2"/>
    <x v="8"/>
  </r>
  <r>
    <x v="1319"/>
    <x v="1319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n v="9"/>
    <b v="0"/>
    <x v="8"/>
    <n v="0.15103448275862069"/>
    <n v="97.333333333333329"/>
    <x v="2"/>
    <x v="8"/>
  </r>
  <r>
    <x v="1320"/>
    <x v="1320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n v="3"/>
    <b v="0"/>
    <x v="8"/>
    <n v="5.0299999999999997E-3"/>
    <n v="167.66666666666666"/>
    <x v="2"/>
    <x v="8"/>
  </r>
  <r>
    <x v="1321"/>
    <x v="1321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n v="7"/>
    <b v="0"/>
    <x v="8"/>
    <n v="1.3028138528138528E-2"/>
    <n v="859.85714285714289"/>
    <x v="2"/>
    <x v="8"/>
  </r>
  <r>
    <x v="1322"/>
    <x v="1322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n v="4"/>
    <b v="0"/>
    <x v="8"/>
    <n v="3.0285714285714286E-3"/>
    <n v="26.5"/>
    <x v="2"/>
    <x v="8"/>
  </r>
  <r>
    <x v="1323"/>
    <x v="1323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n v="44"/>
    <b v="0"/>
    <x v="8"/>
    <n v="8.8800000000000004E-2"/>
    <n v="30.272727272727273"/>
    <x v="2"/>
    <x v="8"/>
  </r>
  <r>
    <x v="1324"/>
    <x v="1324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n v="90"/>
    <b v="0"/>
    <x v="8"/>
    <n v="9.8400000000000001E-2"/>
    <n v="54.666666666666664"/>
    <x v="2"/>
    <x v="8"/>
  </r>
  <r>
    <x v="1325"/>
    <x v="1325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n v="8"/>
    <b v="0"/>
    <x v="8"/>
    <n v="2.4299999999999999E-2"/>
    <n v="60.75"/>
    <x v="2"/>
    <x v="8"/>
  </r>
  <r>
    <x v="1326"/>
    <x v="1326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n v="11"/>
    <b v="0"/>
    <x v="8"/>
    <n v="1.1299999999999999E-2"/>
    <n v="102.72727272727273"/>
    <x v="2"/>
    <x v="8"/>
  </r>
  <r>
    <x v="1327"/>
    <x v="1327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n v="41"/>
    <b v="0"/>
    <x v="8"/>
    <n v="3.5520833333333335E-2"/>
    <n v="41.585365853658537"/>
    <x v="2"/>
    <x v="8"/>
  </r>
  <r>
    <x v="1328"/>
    <x v="1328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n v="15"/>
    <b v="0"/>
    <x v="8"/>
    <n v="2.3306666666666667E-2"/>
    <n v="116.53333333333333"/>
    <x v="2"/>
    <x v="8"/>
  </r>
  <r>
    <x v="1329"/>
    <x v="1329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n v="9"/>
    <b v="0"/>
    <x v="8"/>
    <n v="8.1600000000000006E-3"/>
    <n v="45.333333333333336"/>
    <x v="2"/>
    <x v="8"/>
  </r>
  <r>
    <x v="1330"/>
    <x v="1330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n v="50"/>
    <b v="0"/>
    <x v="8"/>
    <n v="0.22494285714285714"/>
    <n v="157.46"/>
    <x v="2"/>
    <x v="8"/>
  </r>
  <r>
    <x v="1331"/>
    <x v="1331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n v="34"/>
    <b v="0"/>
    <x v="8"/>
    <n v="1.3668E-2"/>
    <n v="100.5"/>
    <x v="2"/>
    <x v="8"/>
  </r>
  <r>
    <x v="1332"/>
    <x v="1332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n v="0"/>
    <b v="0"/>
    <x v="8"/>
    <n v="0"/>
    <e v="#DIV/0!"/>
    <x v="2"/>
    <x v="8"/>
  </r>
  <r>
    <x v="1333"/>
    <x v="1333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n v="0"/>
    <b v="0"/>
    <x v="8"/>
    <n v="0"/>
    <e v="#DIV/0!"/>
    <x v="2"/>
    <x v="8"/>
  </r>
  <r>
    <x v="1334"/>
    <x v="1334"/>
    <s v="A wearable device that allows you to dock and operate your phone hands-free anywhere and everywhere!"/>
    <x v="242"/>
    <x v="938"/>
    <x v="1"/>
    <x v="0"/>
    <s v="USD"/>
    <n v="1457721287"/>
    <n v="1455129287"/>
    <b v="0"/>
    <n v="276"/>
    <b v="0"/>
    <x v="8"/>
    <n v="0.10754135338345865"/>
    <n v="51.822463768115945"/>
    <x v="2"/>
    <x v="8"/>
  </r>
  <r>
    <x v="1335"/>
    <x v="1335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n v="16"/>
    <b v="0"/>
    <x v="8"/>
    <n v="0.1976"/>
    <n v="308.75"/>
    <x v="2"/>
    <x v="8"/>
  </r>
  <r>
    <x v="1336"/>
    <x v="1336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n v="224"/>
    <b v="0"/>
    <x v="8"/>
    <n v="0.84946999999999995"/>
    <n v="379.22767857142856"/>
    <x v="2"/>
    <x v="8"/>
  </r>
  <r>
    <x v="1337"/>
    <x v="1337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n v="140"/>
    <b v="0"/>
    <x v="8"/>
    <n v="0.49381999999999998"/>
    <n v="176.36428571428573"/>
    <x v="2"/>
    <x v="8"/>
  </r>
  <r>
    <x v="1338"/>
    <x v="1338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n v="15"/>
    <b v="0"/>
    <x v="8"/>
    <n v="3.3033333333333331E-2"/>
    <n v="66.066666666666663"/>
    <x v="2"/>
    <x v="8"/>
  </r>
  <r>
    <x v="1339"/>
    <x v="1339"/>
    <s v="World's Smallest customizable Phone &amp; GPS Watch for kids !"/>
    <x v="63"/>
    <x v="943"/>
    <x v="1"/>
    <x v="0"/>
    <s v="USD"/>
    <n v="1418056315"/>
    <n v="1414164715"/>
    <b v="0"/>
    <n v="37"/>
    <b v="0"/>
    <x v="8"/>
    <n v="6.6339999999999996E-2"/>
    <n v="89.648648648648646"/>
    <x v="2"/>
    <x v="8"/>
  </r>
  <r>
    <x v="1340"/>
    <x v="1340"/>
    <s v="I would like to make nicer, more stylish looking frames for the Google Glass using 3D printing technology."/>
    <x v="243"/>
    <x v="117"/>
    <x v="1"/>
    <x v="0"/>
    <s v="USD"/>
    <n v="1408112253"/>
    <n v="1405520253"/>
    <b v="0"/>
    <n v="0"/>
    <b v="0"/>
    <x v="8"/>
    <n v="0"/>
    <e v="#DIV/0!"/>
    <x v="2"/>
    <x v="8"/>
  </r>
  <r>
    <x v="1341"/>
    <x v="1341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n v="46"/>
    <b v="0"/>
    <x v="8"/>
    <n v="0.7036"/>
    <n v="382.39130434782606"/>
    <x v="2"/>
    <x v="8"/>
  </r>
  <r>
    <x v="1342"/>
    <x v="1342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n v="1"/>
    <b v="0"/>
    <x v="8"/>
    <n v="2E-3"/>
    <n v="100"/>
    <x v="2"/>
    <x v="8"/>
  </r>
  <r>
    <x v="1343"/>
    <x v="1343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n v="323"/>
    <b v="0"/>
    <x v="8"/>
    <n v="1.02298"/>
    <n v="158.35603715170279"/>
    <x v="2"/>
    <x v="8"/>
  </r>
  <r>
    <x v="1344"/>
    <x v="1344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n v="139"/>
    <b v="1"/>
    <x v="9"/>
    <n v="3.7773333333333334"/>
    <n v="40.762589928057551"/>
    <x v="3"/>
    <x v="9"/>
  </r>
  <r>
    <x v="1345"/>
    <x v="1345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n v="7"/>
    <b v="1"/>
    <x v="9"/>
    <n v="1.25"/>
    <n v="53.571428571428569"/>
    <x v="3"/>
    <x v="9"/>
  </r>
  <r>
    <x v="1346"/>
    <x v="1346"/>
    <s v="An anthology of nonfiction stories written by Nepal's Lesbian, Gay, Bisexual, and Transgender (LGBT) community."/>
    <x v="244"/>
    <x v="947"/>
    <x v="0"/>
    <x v="0"/>
    <s v="USD"/>
    <n v="1372297751"/>
    <n v="1369705751"/>
    <b v="0"/>
    <n v="149"/>
    <b v="1"/>
    <x v="9"/>
    <n v="1.473265306122449"/>
    <n v="48.449664429530202"/>
    <x v="3"/>
    <x v="9"/>
  </r>
  <r>
    <x v="1347"/>
    <x v="1347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n v="31"/>
    <b v="1"/>
    <x v="9"/>
    <n v="1.022"/>
    <n v="82.41935483870968"/>
    <x v="3"/>
    <x v="9"/>
  </r>
  <r>
    <x v="1348"/>
    <x v="1348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n v="26"/>
    <b v="1"/>
    <x v="9"/>
    <n v="1.018723404255319"/>
    <n v="230.19230769230768"/>
    <x v="3"/>
    <x v="9"/>
  </r>
  <r>
    <x v="1349"/>
    <x v="1349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n v="172"/>
    <b v="1"/>
    <x v="9"/>
    <n v="2.0419999999999998"/>
    <n v="59.360465116279073"/>
    <x v="3"/>
    <x v="9"/>
  </r>
  <r>
    <x v="1350"/>
    <x v="1350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n v="78"/>
    <b v="1"/>
    <x v="9"/>
    <n v="1.0405"/>
    <n v="66.698717948717942"/>
    <x v="3"/>
    <x v="9"/>
  </r>
  <r>
    <x v="1351"/>
    <x v="1351"/>
    <s v="Discover your purpose, live a more fulfilling life, leave a positive footprint on society."/>
    <x v="22"/>
    <x v="952"/>
    <x v="0"/>
    <x v="0"/>
    <s v="USD"/>
    <n v="1455299144"/>
    <n v="1452707144"/>
    <b v="0"/>
    <n v="120"/>
    <b v="1"/>
    <x v="9"/>
    <n v="1.0126500000000001"/>
    <n v="168.77500000000001"/>
    <x v="3"/>
    <x v="9"/>
  </r>
  <r>
    <x v="1352"/>
    <x v="1352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n v="227"/>
    <b v="1"/>
    <x v="9"/>
    <n v="1.3613999999999999"/>
    <n v="59.973568281938327"/>
    <x v="3"/>
    <x v="9"/>
  </r>
  <r>
    <x v="1353"/>
    <x v="1353"/>
    <s v="A book that teaches aspiring writers how to get from a basic idea to a fully rewritten screenplay."/>
    <x v="28"/>
    <x v="954"/>
    <x v="0"/>
    <x v="0"/>
    <s v="USD"/>
    <n v="1362960000"/>
    <n v="1359946188"/>
    <b v="0"/>
    <n v="42"/>
    <b v="1"/>
    <x v="9"/>
    <n v="1.3360000000000001"/>
    <n v="31.80952380952381"/>
    <x v="3"/>
    <x v="9"/>
  </r>
  <r>
    <x v="1354"/>
    <x v="1354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n v="64"/>
    <b v="1"/>
    <x v="9"/>
    <n v="1.3025"/>
    <n v="24.421875"/>
    <x v="3"/>
    <x v="9"/>
  </r>
  <r>
    <x v="1355"/>
    <x v="1355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n v="121"/>
    <b v="1"/>
    <x v="9"/>
    <n v="1.2267999999999999"/>
    <n v="25.347107438016529"/>
    <x v="3"/>
    <x v="9"/>
  </r>
  <r>
    <x v="1356"/>
    <x v="1356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n v="87"/>
    <b v="1"/>
    <x v="9"/>
    <n v="1.8281058823529412"/>
    <n v="71.443218390804603"/>
    <x v="3"/>
    <x v="9"/>
  </r>
  <r>
    <x v="1357"/>
    <x v="1357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n v="65"/>
    <b v="1"/>
    <x v="9"/>
    <n v="1.2529999999999999"/>
    <n v="38.553846153846152"/>
    <x v="3"/>
    <x v="9"/>
  </r>
  <r>
    <x v="1358"/>
    <x v="1358"/>
    <s v="I am working on a book about what people do when they visit Masada, an ancient fortress in the Judean desert."/>
    <x v="9"/>
    <x v="959"/>
    <x v="0"/>
    <x v="0"/>
    <s v="USD"/>
    <n v="1309009323"/>
    <n v="1306417323"/>
    <b v="0"/>
    <n v="49"/>
    <b v="1"/>
    <x v="9"/>
    <n v="1.1166666666666667"/>
    <n v="68.367346938775512"/>
    <x v="3"/>
    <x v="9"/>
  </r>
  <r>
    <x v="1359"/>
    <x v="1359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n v="19"/>
    <b v="1"/>
    <x v="9"/>
    <n v="1.1575757575757575"/>
    <n v="40.210526315789473"/>
    <x v="3"/>
    <x v="9"/>
  </r>
  <r>
    <x v="1360"/>
    <x v="1360"/>
    <s v="So Bad, It's Good! is a guide to finding the best films for your bad movie night."/>
    <x v="15"/>
    <x v="961"/>
    <x v="0"/>
    <x v="0"/>
    <s v="USD"/>
    <n v="1343943420"/>
    <n v="1341524220"/>
    <b v="0"/>
    <n v="81"/>
    <b v="1"/>
    <x v="9"/>
    <n v="1.732"/>
    <n v="32.074074074074076"/>
    <x v="3"/>
    <x v="9"/>
  </r>
  <r>
    <x v="1361"/>
    <x v="1361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n v="264"/>
    <b v="1"/>
    <x v="9"/>
    <n v="1.2598333333333334"/>
    <n v="28.632575757575758"/>
    <x v="3"/>
    <x v="9"/>
  </r>
  <r>
    <x v="1362"/>
    <x v="1362"/>
    <s v="The never-before-told story of Karl Barth's (first and only) journey to the United States in 1962."/>
    <x v="28"/>
    <x v="963"/>
    <x v="0"/>
    <x v="0"/>
    <s v="USD"/>
    <n v="1378592731"/>
    <n v="1373408731"/>
    <b v="0"/>
    <n v="25"/>
    <b v="1"/>
    <x v="9"/>
    <n v="1.091"/>
    <n v="43.64"/>
    <x v="3"/>
    <x v="9"/>
  </r>
  <r>
    <x v="1363"/>
    <x v="1363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n v="5"/>
    <b v="1"/>
    <x v="9"/>
    <n v="1"/>
    <n v="40"/>
    <x v="3"/>
    <x v="9"/>
  </r>
  <r>
    <x v="1364"/>
    <x v="1364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n v="144"/>
    <b v="1"/>
    <x v="11"/>
    <n v="1.1864285714285714"/>
    <n v="346.04166666666669"/>
    <x v="4"/>
    <x v="11"/>
  </r>
  <r>
    <x v="1365"/>
    <x v="1365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n v="92"/>
    <b v="1"/>
    <x v="11"/>
    <n v="1.0026666666666666"/>
    <n v="81.739130434782609"/>
    <x v="4"/>
    <x v="11"/>
  </r>
  <r>
    <x v="1366"/>
    <x v="1366"/>
    <s v="A musical memorial for Alexi Petersen."/>
    <x v="51"/>
    <x v="966"/>
    <x v="0"/>
    <x v="0"/>
    <s v="USD"/>
    <n v="1417049663"/>
    <n v="1413158063"/>
    <b v="0"/>
    <n v="147"/>
    <b v="1"/>
    <x v="11"/>
    <n v="1.2648920000000001"/>
    <n v="64.535306122448986"/>
    <x v="4"/>
    <x v="11"/>
  </r>
  <r>
    <x v="1367"/>
    <x v="1367"/>
    <s v="House of Rabbits are recording our full-length, debut album! Support independent music, receive great rewards!"/>
    <x v="10"/>
    <x v="967"/>
    <x v="0"/>
    <x v="0"/>
    <s v="USD"/>
    <n v="1447463050"/>
    <n v="1444867450"/>
    <b v="0"/>
    <n v="90"/>
    <b v="1"/>
    <x v="11"/>
    <n v="1.1426000000000001"/>
    <n v="63.477777777777774"/>
    <x v="4"/>
    <x v="11"/>
  </r>
  <r>
    <x v="1368"/>
    <x v="1368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n v="87"/>
    <b v="1"/>
    <x v="11"/>
    <n v="1.107"/>
    <n v="63.620689655172413"/>
    <x v="4"/>
    <x v="11"/>
  </r>
  <r>
    <x v="1369"/>
    <x v="1369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n v="406"/>
    <b v="1"/>
    <x v="11"/>
    <n v="1.0534805315203954"/>
    <n v="83.967068965517228"/>
    <x v="4"/>
    <x v="11"/>
  </r>
  <r>
    <x v="1370"/>
    <x v="1370"/>
    <s v="Songs about the first year of parenthood, often inappropriate for children"/>
    <x v="15"/>
    <x v="970"/>
    <x v="0"/>
    <x v="0"/>
    <s v="USD"/>
    <n v="1381881890"/>
    <n v="1380585890"/>
    <b v="0"/>
    <n v="20"/>
    <b v="1"/>
    <x v="11"/>
    <n v="1.0366666666666666"/>
    <n v="77.75"/>
    <x v="4"/>
    <x v="11"/>
  </r>
  <r>
    <x v="1371"/>
    <x v="1371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n v="70"/>
    <b v="1"/>
    <x v="11"/>
    <n v="1.0708672667523933"/>
    <n v="107.07142857142857"/>
    <x v="4"/>
    <x v="11"/>
  </r>
  <r>
    <x v="1372"/>
    <x v="1372"/>
    <s v="Please help us raise funds to press our new CD!"/>
    <x v="2"/>
    <x v="972"/>
    <x v="0"/>
    <x v="0"/>
    <s v="USD"/>
    <n v="1342115132"/>
    <n v="1339523132"/>
    <b v="0"/>
    <n v="16"/>
    <b v="1"/>
    <x v="11"/>
    <n v="1.24"/>
    <n v="38.75"/>
    <x v="4"/>
    <x v="11"/>
  </r>
  <r>
    <x v="1373"/>
    <x v="1373"/>
    <s v="Help Broccoli Samurai raise money to get a new van and continue bringing you the jams!"/>
    <x v="3"/>
    <x v="973"/>
    <x v="0"/>
    <x v="0"/>
    <s v="USD"/>
    <n v="1483138233"/>
    <n v="1480546233"/>
    <b v="0"/>
    <n v="52"/>
    <b v="1"/>
    <x v="11"/>
    <n v="1.0501"/>
    <n v="201.94230769230768"/>
    <x v="4"/>
    <x v="11"/>
  </r>
  <r>
    <x v="1374"/>
    <x v="1374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n v="66"/>
    <b v="1"/>
    <x v="11"/>
    <n v="1.8946666666666667"/>
    <n v="43.060606060606062"/>
    <x v="4"/>
    <x v="11"/>
  </r>
  <r>
    <x v="1375"/>
    <x v="1375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n v="109"/>
    <b v="1"/>
    <x v="11"/>
    <n v="1.7132499999999999"/>
    <n v="62.871559633027523"/>
    <x v="4"/>
    <x v="11"/>
  </r>
  <r>
    <x v="1376"/>
    <x v="1376"/>
    <s v="Dead Pirates are planning a second pressing of HIGHMARE LP, who wants one ?"/>
    <x v="250"/>
    <x v="975"/>
    <x v="0"/>
    <x v="1"/>
    <s v="GBP"/>
    <n v="1480784606"/>
    <n v="1478189006"/>
    <b v="0"/>
    <n v="168"/>
    <b v="1"/>
    <x v="11"/>
    <n v="2.5248648648648651"/>
    <n v="55.607142857142854"/>
    <x v="4"/>
    <x v="11"/>
  </r>
  <r>
    <x v="1377"/>
    <x v="1377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n v="31"/>
    <b v="1"/>
    <x v="11"/>
    <n v="1.1615384615384616"/>
    <n v="48.70967741935484"/>
    <x v="4"/>
    <x v="11"/>
  </r>
  <r>
    <x v="1378"/>
    <x v="1378"/>
    <s v="A psychedelic post rock masterpiece!"/>
    <x v="13"/>
    <x v="976"/>
    <x v="0"/>
    <x v="1"/>
    <s v="GBP"/>
    <n v="1470075210"/>
    <n v="1468779210"/>
    <b v="0"/>
    <n v="133"/>
    <b v="1"/>
    <x v="11"/>
    <n v="2.0335000000000001"/>
    <n v="30.578947368421051"/>
    <x v="4"/>
    <x v="11"/>
  </r>
  <r>
    <x v="1379"/>
    <x v="1379"/>
    <s v="---------The long-awaited debut full-length from Justin Ruddy--------"/>
    <x v="3"/>
    <x v="977"/>
    <x v="0"/>
    <x v="0"/>
    <s v="USD"/>
    <n v="1433504876"/>
    <n v="1430912876"/>
    <b v="0"/>
    <n v="151"/>
    <b v="1"/>
    <x v="11"/>
    <n v="1.1160000000000001"/>
    <n v="73.907284768211923"/>
    <x v="4"/>
    <x v="11"/>
  </r>
  <r>
    <x v="1380"/>
    <x v="1380"/>
    <s v="A DIY MUSIC FESTIVAL FROM ST. LOUIS MO! Bands make their own festival, help make it legit!"/>
    <x v="251"/>
    <x v="437"/>
    <x v="0"/>
    <x v="0"/>
    <s v="USD"/>
    <n v="1433815200"/>
    <n v="1431886706"/>
    <b v="0"/>
    <n v="5"/>
    <b v="1"/>
    <x v="11"/>
    <n v="4.24"/>
    <n v="21.2"/>
    <x v="4"/>
    <x v="11"/>
  </r>
  <r>
    <x v="1381"/>
    <x v="1381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n v="73"/>
    <b v="1"/>
    <x v="11"/>
    <n v="1.071"/>
    <n v="73.356164383561648"/>
    <x v="4"/>
    <x v="11"/>
  </r>
  <r>
    <x v="1382"/>
    <x v="1382"/>
    <s v="We're making a new record -- independently! We've got some great new songs we're really excited to bring to you!"/>
    <x v="6"/>
    <x v="979"/>
    <x v="0"/>
    <x v="0"/>
    <s v="USD"/>
    <n v="1367867536"/>
    <n v="1365275536"/>
    <b v="0"/>
    <n v="148"/>
    <b v="1"/>
    <x v="11"/>
    <n v="1.043625"/>
    <n v="56.412162162162161"/>
    <x v="4"/>
    <x v="11"/>
  </r>
  <r>
    <x v="1383"/>
    <x v="1383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n v="93"/>
    <b v="1"/>
    <x v="11"/>
    <n v="2.124090909090909"/>
    <n v="50.247311827956992"/>
    <x v="4"/>
    <x v="11"/>
  </r>
  <r>
    <x v="1384"/>
    <x v="1384"/>
    <s v="Outland Warrior is my first solo musical project, featuring songs written by me and recorded at my home studio."/>
    <x v="8"/>
    <x v="981"/>
    <x v="0"/>
    <x v="0"/>
    <s v="USD"/>
    <n v="1436117922"/>
    <n v="1433525922"/>
    <b v="0"/>
    <n v="63"/>
    <b v="1"/>
    <x v="11"/>
    <n v="1.2408571428571429"/>
    <n v="68.936507936507937"/>
    <x v="4"/>
    <x v="11"/>
  </r>
  <r>
    <x v="1385"/>
    <x v="1385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n v="134"/>
    <b v="1"/>
    <x v="11"/>
    <n v="1.10406125"/>
    <n v="65.914104477611943"/>
    <x v="4"/>
    <x v="11"/>
  </r>
  <r>
    <x v="1386"/>
    <x v="1386"/>
    <s v="We are a classic hard rock/heavy metal band just trying to keep rock alive!"/>
    <x v="44"/>
    <x v="983"/>
    <x v="0"/>
    <x v="0"/>
    <s v="USD"/>
    <n v="1438183889"/>
    <n v="1435591889"/>
    <b v="0"/>
    <n v="14"/>
    <b v="1"/>
    <x v="11"/>
    <n v="2.1875"/>
    <n v="62.5"/>
    <x v="4"/>
    <x v="11"/>
  </r>
  <r>
    <x v="1387"/>
    <x v="1387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n v="78"/>
    <b v="1"/>
    <x v="11"/>
    <n v="1.36625"/>
    <n v="70.064102564102569"/>
    <x v="4"/>
    <x v="11"/>
  </r>
  <r>
    <x v="1388"/>
    <x v="1388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n v="112"/>
    <b v="1"/>
    <x v="11"/>
    <n v="1.348074"/>
    <n v="60.181874999999998"/>
    <x v="4"/>
    <x v="11"/>
  </r>
  <r>
    <x v="1389"/>
    <x v="1389"/>
    <s v="Help fund the pressing of DANCEHALL's first record by pre-ordering it in advance!!!"/>
    <x v="2"/>
    <x v="986"/>
    <x v="0"/>
    <x v="1"/>
    <s v="GBP"/>
    <n v="1471087957"/>
    <n v="1468495957"/>
    <b v="0"/>
    <n v="34"/>
    <b v="1"/>
    <x v="11"/>
    <n v="1.454"/>
    <n v="21.382352941176471"/>
    <x v="4"/>
    <x v="11"/>
  </r>
  <r>
    <x v="1390"/>
    <x v="1390"/>
    <s v="Breakout Artist Management will be working with us on a brand new music video and we need your help!"/>
    <x v="70"/>
    <x v="987"/>
    <x v="0"/>
    <x v="0"/>
    <s v="USD"/>
    <n v="1430154720"/>
    <n v="1427224606"/>
    <b v="0"/>
    <n v="19"/>
    <b v="1"/>
    <x v="11"/>
    <n v="1.0910714285714285"/>
    <n v="160.78947368421052"/>
    <x v="4"/>
    <x v="11"/>
  </r>
  <r>
    <x v="1391"/>
    <x v="1391"/>
    <s v="With the money donated through this project we intend on investing in sound equipment for live shows"/>
    <x v="2"/>
    <x v="988"/>
    <x v="0"/>
    <x v="0"/>
    <s v="USD"/>
    <n v="1440219540"/>
    <n v="1436369818"/>
    <b v="0"/>
    <n v="13"/>
    <b v="1"/>
    <x v="11"/>
    <n v="1.1020000000000001"/>
    <n v="42.384615384615387"/>
    <x v="4"/>
    <x v="11"/>
  </r>
  <r>
    <x v="1392"/>
    <x v="1392"/>
    <s v="Telesomniac is a rock band from Provo, UT releasing their debut album Thirty-One Flashes in the Dark."/>
    <x v="30"/>
    <x v="989"/>
    <x v="0"/>
    <x v="0"/>
    <s v="USD"/>
    <n v="1456976586"/>
    <n v="1454298186"/>
    <b v="0"/>
    <n v="104"/>
    <b v="1"/>
    <x v="11"/>
    <n v="1.1364000000000001"/>
    <n v="27.317307692307693"/>
    <x v="4"/>
    <x v="11"/>
  </r>
  <r>
    <x v="1393"/>
    <x v="1393"/>
    <s v="Rock n' Roll tales of our times"/>
    <x v="3"/>
    <x v="990"/>
    <x v="0"/>
    <x v="0"/>
    <s v="USD"/>
    <n v="1470068523"/>
    <n v="1467476523"/>
    <b v="0"/>
    <n v="52"/>
    <b v="1"/>
    <x v="11"/>
    <n v="1.0235000000000001"/>
    <n v="196.82692307692307"/>
    <x v="4"/>
    <x v="11"/>
  </r>
  <r>
    <x v="1394"/>
    <x v="1394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n v="17"/>
    <b v="1"/>
    <x v="11"/>
    <n v="1.2213333333333334"/>
    <n v="53.882352941176471"/>
    <x v="4"/>
    <x v="11"/>
  </r>
  <r>
    <x v="1395"/>
    <x v="1395"/>
    <s v="Help Quiet Oaks record their debut album!!!"/>
    <x v="8"/>
    <x v="992"/>
    <x v="0"/>
    <x v="0"/>
    <s v="USD"/>
    <n v="1484430481"/>
    <n v="1481838481"/>
    <b v="0"/>
    <n v="82"/>
    <b v="1"/>
    <x v="11"/>
    <n v="1.1188571428571428"/>
    <n v="47.756097560975611"/>
    <x v="4"/>
    <x v="11"/>
  </r>
  <r>
    <x v="1396"/>
    <x v="1396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n v="73"/>
    <b v="1"/>
    <x v="11"/>
    <n v="1.073"/>
    <n v="88.191780821917803"/>
    <x v="4"/>
    <x v="11"/>
  </r>
  <r>
    <x v="1397"/>
    <x v="1397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n v="158"/>
    <b v="1"/>
    <x v="11"/>
    <n v="1.1385000000000001"/>
    <n v="72.056962025316452"/>
    <x v="4"/>
    <x v="11"/>
  </r>
  <r>
    <x v="1398"/>
    <x v="1398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n v="65"/>
    <b v="1"/>
    <x v="11"/>
    <n v="1.0968181818181819"/>
    <n v="74.246153846153845"/>
    <x v="4"/>
    <x v="11"/>
  </r>
  <r>
    <x v="1399"/>
    <x v="1399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n v="184"/>
    <b v="1"/>
    <x v="11"/>
    <n v="1.2614444444444444"/>
    <n v="61.701086956521742"/>
    <x v="4"/>
    <x v="11"/>
  </r>
  <r>
    <x v="1400"/>
    <x v="1400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n v="34"/>
    <b v="1"/>
    <x v="11"/>
    <n v="1.6742857142857144"/>
    <n v="17.235294117647058"/>
    <x v="4"/>
    <x v="11"/>
  </r>
  <r>
    <x v="1401"/>
    <x v="1401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n v="240"/>
    <b v="1"/>
    <x v="11"/>
    <n v="4.9652000000000003"/>
    <n v="51.720833333333331"/>
    <x v="4"/>
    <x v="11"/>
  </r>
  <r>
    <x v="1402"/>
    <x v="1402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n v="113"/>
    <b v="1"/>
    <x v="11"/>
    <n v="1.0915999999999999"/>
    <n v="24.150442477876105"/>
    <x v="4"/>
    <x v="11"/>
  </r>
  <r>
    <x v="1403"/>
    <x v="1403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n v="66"/>
    <b v="1"/>
    <x v="11"/>
    <n v="1.0257499999999999"/>
    <n v="62.166666666666664"/>
    <x v="4"/>
    <x v="11"/>
  </r>
  <r>
    <x v="1404"/>
    <x v="1404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n v="5"/>
    <b v="0"/>
    <x v="22"/>
    <n v="1.6620689655172414E-2"/>
    <n v="48.2"/>
    <x v="3"/>
    <x v="22"/>
  </r>
  <r>
    <x v="1405"/>
    <x v="1405"/>
    <s v="Will more people read the Bible if it were translated into Emoticons?"/>
    <x v="31"/>
    <x v="522"/>
    <x v="2"/>
    <x v="0"/>
    <s v="USD"/>
    <n v="1417195201"/>
    <n v="1414599601"/>
    <b v="1"/>
    <n v="17"/>
    <b v="0"/>
    <x v="22"/>
    <n v="4.1999999999999997E-3"/>
    <n v="6.1764705882352944"/>
    <x v="3"/>
    <x v="22"/>
  </r>
  <r>
    <x v="1406"/>
    <x v="1406"/>
    <s v="The White coat and the battle dress uniform"/>
    <x v="14"/>
    <x v="493"/>
    <x v="2"/>
    <x v="13"/>
    <s v="EUR"/>
    <n v="1449914400"/>
    <n v="1445336607"/>
    <b v="0"/>
    <n v="3"/>
    <b v="0"/>
    <x v="22"/>
    <n v="1.25E-3"/>
    <n v="5"/>
    <x v="3"/>
    <x v="22"/>
  </r>
  <r>
    <x v="1407"/>
    <x v="1407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n v="2"/>
    <b v="0"/>
    <x v="22"/>
    <n v="5.0000000000000001E-3"/>
    <n v="7.5"/>
    <x v="3"/>
    <x v="22"/>
  </r>
  <r>
    <x v="1408"/>
    <x v="1408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n v="6"/>
    <b v="0"/>
    <x v="22"/>
    <n v="7.1999999999999995E-2"/>
    <n v="12"/>
    <x v="3"/>
    <x v="22"/>
  </r>
  <r>
    <x v="1409"/>
    <x v="1409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n v="0"/>
    <b v="0"/>
    <x v="22"/>
    <n v="0"/>
    <e v="#DIV/0!"/>
    <x v="3"/>
    <x v="22"/>
  </r>
  <r>
    <x v="1410"/>
    <x v="1410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n v="1"/>
    <b v="0"/>
    <x v="22"/>
    <n v="1.6666666666666666E-4"/>
    <n v="1"/>
    <x v="3"/>
    <x v="22"/>
  </r>
  <r>
    <x v="1411"/>
    <x v="1411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n v="3"/>
    <b v="0"/>
    <x v="22"/>
    <n v="2.3333333333333335E-3"/>
    <n v="2.3333333333333335"/>
    <x v="3"/>
    <x v="22"/>
  </r>
  <r>
    <x v="1412"/>
    <x v="1412"/>
    <s v="â€œClimbing Silver!â€- An English translation of the Young Adult Shogi novella"/>
    <x v="39"/>
    <x v="1002"/>
    <x v="2"/>
    <x v="0"/>
    <s v="USD"/>
    <n v="1417656699"/>
    <n v="1415064699"/>
    <b v="0"/>
    <n v="13"/>
    <b v="0"/>
    <x v="22"/>
    <n v="4.5714285714285714E-2"/>
    <n v="24.615384615384617"/>
    <x v="3"/>
    <x v="22"/>
  </r>
  <r>
    <x v="1413"/>
    <x v="1413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n v="1"/>
    <b v="0"/>
    <x v="22"/>
    <n v="0.05"/>
    <n v="100"/>
    <x v="3"/>
    <x v="22"/>
  </r>
  <r>
    <x v="1414"/>
    <x v="1414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n v="1"/>
    <b v="0"/>
    <x v="22"/>
    <n v="2E-3"/>
    <n v="1"/>
    <x v="3"/>
    <x v="22"/>
  </r>
  <r>
    <x v="1415"/>
    <x v="1415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n v="9"/>
    <b v="0"/>
    <x v="22"/>
    <n v="0.18181818181818182"/>
    <n v="88.888888888888886"/>
    <x v="3"/>
    <x v="22"/>
  </r>
  <r>
    <x v="1416"/>
    <x v="1416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n v="0"/>
    <b v="0"/>
    <x v="22"/>
    <n v="0"/>
    <e v="#DIV/0!"/>
    <x v="3"/>
    <x v="22"/>
  </r>
  <r>
    <x v="1417"/>
    <x v="1417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n v="2"/>
    <b v="0"/>
    <x v="22"/>
    <n v="1.2222222222222223E-2"/>
    <n v="27.5"/>
    <x v="3"/>
    <x v="22"/>
  </r>
  <r>
    <x v="1418"/>
    <x v="1418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n v="1"/>
    <b v="0"/>
    <x v="22"/>
    <n v="2E-3"/>
    <n v="6"/>
    <x v="3"/>
    <x v="22"/>
  </r>
  <r>
    <x v="1419"/>
    <x v="1419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n v="10"/>
    <b v="0"/>
    <x v="22"/>
    <n v="7.0634920634920634E-2"/>
    <n v="44.5"/>
    <x v="3"/>
    <x v="22"/>
  </r>
  <r>
    <x v="1420"/>
    <x v="1420"/>
    <s v="Help me butcher Shakespeare in a satirical fashion."/>
    <x v="252"/>
    <x v="158"/>
    <x v="2"/>
    <x v="0"/>
    <s v="USD"/>
    <n v="1467129686"/>
    <n v="1464969686"/>
    <b v="0"/>
    <n v="3"/>
    <b v="0"/>
    <x v="22"/>
    <n v="2.7272727272727271E-2"/>
    <n v="1"/>
    <x v="3"/>
    <x v="22"/>
  </r>
  <r>
    <x v="1421"/>
    <x v="1421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n v="2"/>
    <b v="0"/>
    <x v="22"/>
    <n v="1E-3"/>
    <n v="100"/>
    <x v="3"/>
    <x v="22"/>
  </r>
  <r>
    <x v="1422"/>
    <x v="1422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n v="2"/>
    <b v="0"/>
    <x v="22"/>
    <n v="1.0399999999999999E-3"/>
    <n v="13"/>
    <x v="3"/>
    <x v="22"/>
  </r>
  <r>
    <x v="1423"/>
    <x v="1423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n v="1"/>
    <b v="0"/>
    <x v="22"/>
    <n v="3.3333333333333335E-3"/>
    <n v="100"/>
    <x v="3"/>
    <x v="22"/>
  </r>
  <r>
    <x v="1424"/>
    <x v="1424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n v="14"/>
    <b v="0"/>
    <x v="22"/>
    <n v="0.2036"/>
    <n v="109.07142857142857"/>
    <x v="3"/>
    <x v="22"/>
  </r>
  <r>
    <x v="1425"/>
    <x v="1425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n v="0"/>
    <b v="0"/>
    <x v="22"/>
    <n v="0"/>
    <e v="#DIV/0!"/>
    <x v="3"/>
    <x v="22"/>
  </r>
  <r>
    <x v="1426"/>
    <x v="1426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n v="0"/>
    <b v="0"/>
    <x v="22"/>
    <n v="0"/>
    <e v="#DIV/0!"/>
    <x v="3"/>
    <x v="22"/>
  </r>
  <r>
    <x v="1427"/>
    <x v="1427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n v="4"/>
    <b v="0"/>
    <x v="22"/>
    <n v="8.3799999999999999E-2"/>
    <n v="104.75"/>
    <x v="3"/>
    <x v="22"/>
  </r>
  <r>
    <x v="1428"/>
    <x v="1428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n v="3"/>
    <b v="0"/>
    <x v="22"/>
    <n v="4.4999999999999998E-2"/>
    <n v="15"/>
    <x v="3"/>
    <x v="22"/>
  </r>
  <r>
    <x v="1429"/>
    <x v="1429"/>
    <s v="A guy in his 30's tries to live his &quot;American Dream&quot;, but quickly it turns into a nightmare. (A Novel)"/>
    <x v="3"/>
    <x v="117"/>
    <x v="2"/>
    <x v="0"/>
    <s v="USD"/>
    <n v="1428629242"/>
    <n v="1426037242"/>
    <b v="0"/>
    <n v="0"/>
    <b v="0"/>
    <x v="22"/>
    <n v="0"/>
    <e v="#DIV/0!"/>
    <x v="3"/>
    <x v="22"/>
  </r>
  <r>
    <x v="1430"/>
    <x v="1430"/>
    <s v="Profesional translation and publishing of the book on unique synthesis of project management and meditation"/>
    <x v="10"/>
    <x v="124"/>
    <x v="2"/>
    <x v="0"/>
    <s v="USD"/>
    <n v="1419017488"/>
    <n v="1416339088"/>
    <b v="0"/>
    <n v="5"/>
    <b v="0"/>
    <x v="22"/>
    <n v="8.0600000000000005E-2"/>
    <n v="80.599999999999994"/>
    <x v="3"/>
    <x v="22"/>
  </r>
  <r>
    <x v="1431"/>
    <x v="1431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n v="47"/>
    <b v="0"/>
    <x v="22"/>
    <n v="0.31947058823529412"/>
    <n v="115.55319148936171"/>
    <x v="3"/>
    <x v="22"/>
  </r>
  <r>
    <x v="1432"/>
    <x v="1432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n v="0"/>
    <b v="0"/>
    <x v="22"/>
    <n v="0"/>
    <e v="#DIV/0!"/>
    <x v="3"/>
    <x v="22"/>
  </r>
  <r>
    <x v="1433"/>
    <x v="1433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n v="10"/>
    <b v="0"/>
    <x v="22"/>
    <n v="6.7083333333333328E-2"/>
    <n v="80.5"/>
    <x v="3"/>
    <x v="22"/>
  </r>
  <r>
    <x v="1434"/>
    <x v="1434"/>
    <s v="Interest from abroad to publish my book SOCIALCAPITALISM. Need translation to English master. Help appreciated."/>
    <x v="253"/>
    <x v="1008"/>
    <x v="2"/>
    <x v="8"/>
    <s v="DKK"/>
    <n v="1433775600"/>
    <n v="1431973478"/>
    <b v="0"/>
    <n v="11"/>
    <b v="0"/>
    <x v="22"/>
    <n v="9.987804878048781E-2"/>
    <n v="744.5454545454545"/>
    <x v="3"/>
    <x v="22"/>
  </r>
  <r>
    <x v="1435"/>
    <x v="1435"/>
    <s v="English translation of the first book from a sword and sorcery Fantasy trilogy, by Paolo Parente"/>
    <x v="36"/>
    <x v="493"/>
    <x v="2"/>
    <x v="13"/>
    <s v="EUR"/>
    <n v="1444589020"/>
    <n v="1441997020"/>
    <b v="0"/>
    <n v="2"/>
    <b v="0"/>
    <x v="22"/>
    <n v="1E-3"/>
    <n v="7.5"/>
    <x v="3"/>
    <x v="22"/>
  </r>
  <r>
    <x v="1436"/>
    <x v="1436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n v="2"/>
    <b v="0"/>
    <x v="22"/>
    <n v="7.7000000000000002E-3"/>
    <n v="38.5"/>
    <x v="3"/>
    <x v="22"/>
  </r>
  <r>
    <x v="1437"/>
    <x v="1437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n v="22"/>
    <b v="0"/>
    <x v="22"/>
    <n v="0.26900000000000002"/>
    <n v="36.68181818181818"/>
    <x v="3"/>
    <x v="22"/>
  </r>
  <r>
    <x v="1438"/>
    <x v="1438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n v="8"/>
    <b v="0"/>
    <x v="22"/>
    <n v="0.03"/>
    <n v="75"/>
    <x v="3"/>
    <x v="22"/>
  </r>
  <r>
    <x v="1439"/>
    <x v="1439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n v="6"/>
    <b v="0"/>
    <x v="22"/>
    <n v="6.6055045871559637E-2"/>
    <n v="30"/>
    <x v="3"/>
    <x v="22"/>
  </r>
  <r>
    <x v="1440"/>
    <x v="1440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n v="1"/>
    <b v="0"/>
    <x v="22"/>
    <n v="7.6923076923076926E-5"/>
    <n v="1"/>
    <x v="3"/>
    <x v="22"/>
  </r>
  <r>
    <x v="1441"/>
    <x v="1441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n v="3"/>
    <b v="0"/>
    <x v="22"/>
    <n v="1.1222222222222222E-2"/>
    <n v="673.33333333333337"/>
    <x v="3"/>
    <x v="22"/>
  </r>
  <r>
    <x v="1442"/>
    <x v="1442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n v="0"/>
    <b v="0"/>
    <x v="22"/>
    <n v="0"/>
    <e v="#DIV/0!"/>
    <x v="3"/>
    <x v="22"/>
  </r>
  <r>
    <x v="1443"/>
    <x v="1443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n v="0"/>
    <b v="0"/>
    <x v="22"/>
    <n v="0"/>
    <e v="#DIV/0!"/>
    <x v="3"/>
    <x v="22"/>
  </r>
  <r>
    <x v="1444"/>
    <x v="1444"/>
    <s v="We as a successfull german stock market newsletter publisher want expand in the US market!"/>
    <x v="255"/>
    <x v="117"/>
    <x v="2"/>
    <x v="12"/>
    <s v="EUR"/>
    <n v="1442091462"/>
    <n v="1436907462"/>
    <b v="0"/>
    <n v="0"/>
    <b v="0"/>
    <x v="22"/>
    <n v="0"/>
    <e v="#DIV/0!"/>
    <x v="3"/>
    <x v="22"/>
  </r>
  <r>
    <x v="1445"/>
    <x v="1445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n v="0"/>
    <b v="0"/>
    <x v="22"/>
    <n v="0"/>
    <e v="#DIV/0!"/>
    <x v="3"/>
    <x v="22"/>
  </r>
  <r>
    <x v="1446"/>
    <x v="1446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n v="0"/>
    <b v="0"/>
    <x v="22"/>
    <n v="0"/>
    <e v="#DIV/0!"/>
    <x v="3"/>
    <x v="22"/>
  </r>
  <r>
    <x v="1447"/>
    <x v="1447"/>
    <s v="I'm creating a dictionary of multiple Indian languages."/>
    <x v="69"/>
    <x v="735"/>
    <x v="2"/>
    <x v="0"/>
    <s v="USD"/>
    <n v="1467999134"/>
    <n v="1465407134"/>
    <b v="0"/>
    <n v="3"/>
    <b v="0"/>
    <x v="22"/>
    <n v="1.4999999999999999E-4"/>
    <n v="25"/>
    <x v="3"/>
    <x v="22"/>
  </r>
  <r>
    <x v="1448"/>
    <x v="1448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n v="0"/>
    <b v="0"/>
    <x v="22"/>
    <n v="0"/>
    <e v="#DIV/0!"/>
    <x v="3"/>
    <x v="22"/>
  </r>
  <r>
    <x v="1449"/>
    <x v="1449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n v="0"/>
    <b v="0"/>
    <x v="22"/>
    <n v="0"/>
    <e v="#DIV/0!"/>
    <x v="3"/>
    <x v="22"/>
  </r>
  <r>
    <x v="1450"/>
    <x v="1450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n v="1"/>
    <b v="0"/>
    <x v="22"/>
    <n v="1.0000000000000001E-5"/>
    <n v="1"/>
    <x v="3"/>
    <x v="22"/>
  </r>
  <r>
    <x v="1451"/>
    <x v="1451"/>
    <s v="Modern Literal Translation of the Torah in English and Russian with sub-linear and interlinear layout."/>
    <x v="256"/>
    <x v="369"/>
    <x v="1"/>
    <x v="0"/>
    <s v="USD"/>
    <n v="1416355259"/>
    <n v="1413759659"/>
    <b v="0"/>
    <n v="2"/>
    <b v="0"/>
    <x v="22"/>
    <n v="1.0554089709762533E-4"/>
    <n v="1"/>
    <x v="3"/>
    <x v="22"/>
  </r>
  <r>
    <x v="1452"/>
    <x v="1452"/>
    <s v="I am gathering rare, out-of-print Judo books for preservation, translation and sharing."/>
    <x v="32"/>
    <x v="117"/>
    <x v="1"/>
    <x v="0"/>
    <s v="USD"/>
    <n v="1406566363"/>
    <n v="1403974363"/>
    <b v="0"/>
    <n v="0"/>
    <b v="0"/>
    <x v="22"/>
    <n v="0"/>
    <e v="#DIV/0!"/>
    <x v="3"/>
    <x v="22"/>
  </r>
  <r>
    <x v="1453"/>
    <x v="1453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n v="0"/>
    <b v="0"/>
    <x v="22"/>
    <n v="0"/>
    <e v="#DIV/0!"/>
    <x v="3"/>
    <x v="22"/>
  </r>
  <r>
    <x v="1454"/>
    <x v="1454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n v="1"/>
    <b v="0"/>
    <x v="22"/>
    <n v="8.5714285714285719E-3"/>
    <n v="15"/>
    <x v="3"/>
    <x v="22"/>
  </r>
  <r>
    <x v="1455"/>
    <x v="1455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n v="7"/>
    <b v="0"/>
    <x v="22"/>
    <n v="0.105"/>
    <n v="225"/>
    <x v="3"/>
    <x v="22"/>
  </r>
  <r>
    <x v="1456"/>
    <x v="1456"/>
    <s v="English Version of my auto-published novel"/>
    <x v="10"/>
    <x v="1011"/>
    <x v="1"/>
    <x v="13"/>
    <s v="EUR"/>
    <n v="1483459365"/>
    <n v="1480867365"/>
    <b v="0"/>
    <n v="3"/>
    <b v="0"/>
    <x v="22"/>
    <n v="2.9000000000000001E-2"/>
    <n v="48.333333333333336"/>
    <x v="3"/>
    <x v="22"/>
  </r>
  <r>
    <x v="1457"/>
    <x v="1457"/>
    <s v="Age is more than just a number, I hope your younger than you feel."/>
    <x v="12"/>
    <x v="117"/>
    <x v="1"/>
    <x v="0"/>
    <s v="USD"/>
    <n v="1447281044"/>
    <n v="1444685444"/>
    <b v="0"/>
    <n v="0"/>
    <b v="0"/>
    <x v="22"/>
    <n v="0"/>
    <e v="#DIV/0!"/>
    <x v="3"/>
    <x v="22"/>
  </r>
  <r>
    <x v="1458"/>
    <x v="1458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n v="0"/>
    <b v="0"/>
    <x v="22"/>
    <n v="0"/>
    <e v="#DIV/0!"/>
    <x v="3"/>
    <x v="22"/>
  </r>
  <r>
    <x v="1459"/>
    <x v="1459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n v="0"/>
    <b v="0"/>
    <x v="22"/>
    <n v="0"/>
    <e v="#DIV/0!"/>
    <x v="3"/>
    <x v="22"/>
  </r>
  <r>
    <x v="1460"/>
    <x v="1460"/>
    <s v="KJV2015 Easier to understand for our kids and family not leaving out one verse or changing a meaning one bit."/>
    <x v="259"/>
    <x v="117"/>
    <x v="1"/>
    <x v="0"/>
    <s v="USD"/>
    <n v="1417391100"/>
    <n v="1412371898"/>
    <b v="0"/>
    <n v="0"/>
    <b v="0"/>
    <x v="22"/>
    <n v="0"/>
    <e v="#DIV/0!"/>
    <x v="3"/>
    <x v="22"/>
  </r>
  <r>
    <x v="1461"/>
    <x v="1461"/>
    <s v="Series 2 of Relatively Prime, a podcast of stories from the Mathematical Domain"/>
    <x v="36"/>
    <x v="1012"/>
    <x v="0"/>
    <x v="0"/>
    <s v="USD"/>
    <n v="1413849600"/>
    <n v="1410967754"/>
    <b v="1"/>
    <n v="340"/>
    <b v="1"/>
    <x v="23"/>
    <n v="1.012446"/>
    <n v="44.66673529411765"/>
    <x v="3"/>
    <x v="23"/>
  </r>
  <r>
    <x v="1462"/>
    <x v="1462"/>
    <s v="A new radio show focused on short fiction produced by Louisville Public Media"/>
    <x v="23"/>
    <x v="1013"/>
    <x v="0"/>
    <x v="0"/>
    <s v="USD"/>
    <n v="1365609271"/>
    <n v="1363017271"/>
    <b v="1"/>
    <n v="150"/>
    <b v="1"/>
    <x v="23"/>
    <n v="1.085175"/>
    <n v="28.937999999999999"/>
    <x v="3"/>
    <x v="23"/>
  </r>
  <r>
    <x v="1463"/>
    <x v="1463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n v="25"/>
    <b v="1"/>
    <x v="23"/>
    <n v="1.4766666666666666"/>
    <n v="35.44"/>
    <x v="3"/>
    <x v="23"/>
  </r>
  <r>
    <x v="1464"/>
    <x v="1464"/>
    <s v="The Best Science Media on the Web"/>
    <x v="10"/>
    <x v="1014"/>
    <x v="0"/>
    <x v="0"/>
    <s v="USD"/>
    <n v="1361029958"/>
    <n v="1358437958"/>
    <b v="1"/>
    <n v="234"/>
    <b v="1"/>
    <x v="23"/>
    <n v="1.6319999999999999"/>
    <n v="34.871794871794869"/>
    <x v="3"/>
    <x v="23"/>
  </r>
  <r>
    <x v="1465"/>
    <x v="1465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n v="2602"/>
    <b v="1"/>
    <x v="23"/>
    <n v="4.5641449999999999"/>
    <n v="52.622732513451197"/>
    <x v="3"/>
    <x v="23"/>
  </r>
  <r>
    <x v="1466"/>
    <x v="1466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n v="248"/>
    <b v="1"/>
    <x v="23"/>
    <n v="1.0787731249999999"/>
    <n v="69.598266129032254"/>
    <x v="3"/>
    <x v="23"/>
  </r>
  <r>
    <x v="1467"/>
    <x v="1467"/>
    <s v="We are a new Spanish language podcast telling uniquely Latin American stories."/>
    <x v="79"/>
    <x v="1017"/>
    <x v="0"/>
    <x v="0"/>
    <s v="USD"/>
    <n v="1332699285"/>
    <n v="1327518885"/>
    <b v="1"/>
    <n v="600"/>
    <b v="1"/>
    <x v="23"/>
    <n v="1.1508"/>
    <n v="76.72"/>
    <x v="3"/>
    <x v="23"/>
  </r>
  <r>
    <x v="1468"/>
    <x v="1468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n v="293"/>
    <b v="1"/>
    <x v="23"/>
    <n v="1.0236842105263158"/>
    <n v="33.191126279863482"/>
    <x v="3"/>
    <x v="23"/>
  </r>
  <r>
    <x v="1469"/>
    <x v="1469"/>
    <s v="Get the inside edge on the stories that connect Americans to the world -- in your ear every week."/>
    <x v="260"/>
    <x v="1019"/>
    <x v="0"/>
    <x v="0"/>
    <s v="USD"/>
    <n v="1360938109"/>
    <n v="1358346109"/>
    <b v="1"/>
    <n v="321"/>
    <b v="1"/>
    <x v="23"/>
    <n v="1.0842485875706214"/>
    <n v="149.46417445482865"/>
    <x v="3"/>
    <x v="23"/>
  </r>
  <r>
    <x v="1470"/>
    <x v="1470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n v="81"/>
    <b v="1"/>
    <x v="23"/>
    <n v="1.2513333333333334"/>
    <n v="23.172839506172838"/>
    <x v="3"/>
    <x v="23"/>
  </r>
  <r>
    <x v="1471"/>
    <x v="1471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n v="343"/>
    <b v="1"/>
    <x v="23"/>
    <n v="1.03840625"/>
    <n v="96.877551020408163"/>
    <x v="3"/>
    <x v="23"/>
  </r>
  <r>
    <x v="1472"/>
    <x v="147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n v="336"/>
    <b v="1"/>
    <x v="23"/>
    <n v="1.3870400000000001"/>
    <n v="103.20238095238095"/>
    <x v="3"/>
    <x v="23"/>
  </r>
  <r>
    <x v="1473"/>
    <x v="1473"/>
    <s v="Public Radio Project"/>
    <x v="15"/>
    <x v="1023"/>
    <x v="0"/>
    <x v="0"/>
    <s v="USD"/>
    <n v="1330644639"/>
    <n v="1328052639"/>
    <b v="1"/>
    <n v="47"/>
    <b v="1"/>
    <x v="23"/>
    <n v="1.20516"/>
    <n v="38.462553191489363"/>
    <x v="3"/>
    <x v="23"/>
  </r>
  <r>
    <x v="1474"/>
    <x v="1474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n v="76"/>
    <b v="1"/>
    <x v="23"/>
    <n v="1.1226666666666667"/>
    <n v="44.315789473684212"/>
    <x v="3"/>
    <x v="23"/>
  </r>
  <r>
    <x v="1475"/>
    <x v="1475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n v="441"/>
    <b v="1"/>
    <x v="23"/>
    <n v="1.8866966666666667"/>
    <n v="64.173356009070289"/>
    <x v="3"/>
    <x v="23"/>
  </r>
  <r>
    <x v="1476"/>
    <x v="1476"/>
    <s v="The Comedy Button is a brand new nerd pop culture podcast with weekly video sketches."/>
    <x v="12"/>
    <x v="1026"/>
    <x v="0"/>
    <x v="0"/>
    <s v="USD"/>
    <n v="1315616422"/>
    <n v="1313024422"/>
    <b v="1"/>
    <n v="916"/>
    <b v="1"/>
    <x v="23"/>
    <n v="6.6155466666666669"/>
    <n v="43.333275109170302"/>
    <x v="3"/>
    <x v="23"/>
  </r>
  <r>
    <x v="1477"/>
    <x v="1477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n v="369"/>
    <b v="1"/>
    <x v="23"/>
    <n v="1.1131"/>
    <n v="90.495934959349597"/>
    <x v="3"/>
    <x v="23"/>
  </r>
  <r>
    <x v="1478"/>
    <x v="1478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n v="20242"/>
    <b v="1"/>
    <x v="23"/>
    <n v="11.8161422"/>
    <n v="29.187190495010373"/>
    <x v="3"/>
    <x v="23"/>
  </r>
  <r>
    <x v="1479"/>
    <x v="1479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n v="71"/>
    <b v="1"/>
    <x v="23"/>
    <n v="1.37375"/>
    <n v="30.95774647887324"/>
    <x v="3"/>
    <x v="23"/>
  </r>
  <r>
    <x v="1480"/>
    <x v="1480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n v="635"/>
    <b v="1"/>
    <x v="23"/>
    <n v="1.170404"/>
    <n v="92.157795275590544"/>
    <x v="3"/>
    <x v="23"/>
  </r>
  <r>
    <x v="1481"/>
    <x v="1481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n v="6"/>
    <b v="0"/>
    <x v="10"/>
    <n v="2.1000000000000001E-2"/>
    <n v="17.5"/>
    <x v="3"/>
    <x v="10"/>
  </r>
  <r>
    <x v="1482"/>
    <x v="1482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n v="1"/>
    <b v="0"/>
    <x v="10"/>
    <n v="1E-3"/>
    <n v="5"/>
    <x v="3"/>
    <x v="10"/>
  </r>
  <r>
    <x v="1483"/>
    <x v="1483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n v="2"/>
    <b v="0"/>
    <x v="10"/>
    <n v="7.1428571428571426E-3"/>
    <n v="25"/>
    <x v="3"/>
    <x v="10"/>
  </r>
  <r>
    <x v="1484"/>
    <x v="1484"/>
    <s v="The mussings of an old wizard"/>
    <x v="13"/>
    <x v="117"/>
    <x v="2"/>
    <x v="0"/>
    <s v="USD"/>
    <n v="1342882260"/>
    <n v="1337834963"/>
    <b v="0"/>
    <n v="0"/>
    <b v="0"/>
    <x v="10"/>
    <n v="0"/>
    <e v="#DIV/0!"/>
    <x v="3"/>
    <x v="10"/>
  </r>
  <r>
    <x v="1485"/>
    <x v="1485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n v="3"/>
    <b v="0"/>
    <x v="10"/>
    <n v="2.2388059701492536E-2"/>
    <n v="50"/>
    <x v="3"/>
    <x v="10"/>
  </r>
  <r>
    <x v="1486"/>
    <x v="1486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n v="3"/>
    <b v="0"/>
    <x v="10"/>
    <n v="2.3999999999999998E-3"/>
    <n v="16"/>
    <x v="3"/>
    <x v="10"/>
  </r>
  <r>
    <x v="1487"/>
    <x v="1487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n v="0"/>
    <b v="0"/>
    <x v="10"/>
    <n v="0"/>
    <e v="#DIV/0!"/>
    <x v="3"/>
    <x v="10"/>
  </r>
  <r>
    <x v="1488"/>
    <x v="1488"/>
    <s v="A blockbuster sci-fi adventure. What would you do if one day your life changed to beyond the imaginable?"/>
    <x v="36"/>
    <x v="175"/>
    <x v="2"/>
    <x v="2"/>
    <s v="AUD"/>
    <n v="1388928660"/>
    <n v="1386336660"/>
    <b v="0"/>
    <n v="6"/>
    <b v="0"/>
    <x v="10"/>
    <n v="2.4E-2"/>
    <n v="60"/>
    <x v="3"/>
    <x v="10"/>
  </r>
  <r>
    <x v="1489"/>
    <x v="1489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n v="0"/>
    <b v="0"/>
    <x v="10"/>
    <n v="0"/>
    <e v="#DIV/0!"/>
    <x v="3"/>
    <x v="10"/>
  </r>
  <r>
    <x v="1490"/>
    <x v="1490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n v="19"/>
    <b v="0"/>
    <x v="10"/>
    <n v="0.30862068965517242"/>
    <n v="47.10526315789474"/>
    <x v="3"/>
    <x v="10"/>
  </r>
  <r>
    <x v="1491"/>
    <x v="1491"/>
    <s v="What do you get when you take outlaws, guns, gold and and old beagle in the old west? Adventure!"/>
    <x v="38"/>
    <x v="173"/>
    <x v="2"/>
    <x v="0"/>
    <s v="USD"/>
    <n v="1424014680"/>
    <n v="1418922443"/>
    <b v="0"/>
    <n v="1"/>
    <b v="0"/>
    <x v="10"/>
    <n v="8.3333333333333329E-2"/>
    <n v="100"/>
    <x v="3"/>
    <x v="10"/>
  </r>
  <r>
    <x v="1492"/>
    <x v="1492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n v="2"/>
    <b v="0"/>
    <x v="10"/>
    <n v="7.4999999999999997E-3"/>
    <n v="15"/>
    <x v="3"/>
    <x v="10"/>
  </r>
  <r>
    <x v="1493"/>
    <x v="1493"/>
    <s v="Help illustrate the sequel to the bestselling _x000a_The Transylvania Flying Squad of Detectives"/>
    <x v="262"/>
    <x v="117"/>
    <x v="2"/>
    <x v="0"/>
    <s v="USD"/>
    <n v="1371415675"/>
    <n v="1368823675"/>
    <b v="0"/>
    <n v="0"/>
    <b v="0"/>
    <x v="10"/>
    <n v="0"/>
    <e v="#DIV/0!"/>
    <x v="3"/>
    <x v="10"/>
  </r>
  <r>
    <x v="1494"/>
    <x v="1494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n v="11"/>
    <b v="0"/>
    <x v="10"/>
    <n v="8.8999999999999996E-2"/>
    <n v="40.454545454545453"/>
    <x v="3"/>
    <x v="10"/>
  </r>
  <r>
    <x v="1495"/>
    <x v="1495"/>
    <s v="The Adventures of Penelope Hawthorne. Part One: The Spellbook of Dracone."/>
    <x v="13"/>
    <x v="117"/>
    <x v="2"/>
    <x v="0"/>
    <s v="USD"/>
    <n v="1314471431"/>
    <n v="1311879431"/>
    <b v="0"/>
    <n v="0"/>
    <b v="0"/>
    <x v="10"/>
    <n v="0"/>
    <e v="#DIV/0!"/>
    <x v="3"/>
    <x v="10"/>
  </r>
  <r>
    <x v="1496"/>
    <x v="1496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n v="0"/>
    <b v="0"/>
    <x v="10"/>
    <n v="0"/>
    <e v="#DIV/0!"/>
    <x v="3"/>
    <x v="10"/>
  </r>
  <r>
    <x v="1497"/>
    <x v="1497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n v="1"/>
    <b v="0"/>
    <x v="10"/>
    <n v="6.666666666666667E-5"/>
    <n v="1"/>
    <x v="3"/>
    <x v="10"/>
  </r>
  <r>
    <x v="1498"/>
    <x v="1498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n v="3"/>
    <b v="0"/>
    <x v="10"/>
    <n v="1.9E-2"/>
    <n v="19"/>
    <x v="3"/>
    <x v="10"/>
  </r>
  <r>
    <x v="1499"/>
    <x v="1499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n v="1"/>
    <b v="0"/>
    <x v="10"/>
    <n v="2.5000000000000001E-3"/>
    <n v="5"/>
    <x v="3"/>
    <x v="10"/>
  </r>
  <r>
    <x v="1500"/>
    <x v="1500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n v="15"/>
    <b v="0"/>
    <x v="10"/>
    <n v="0.25035714285714283"/>
    <n v="46.733333333333334"/>
    <x v="3"/>
    <x v="10"/>
  </r>
  <r>
    <x v="1501"/>
    <x v="1501"/>
    <s v="A hardcover book of surf, outdoor and nature photos from the British Columbia coast."/>
    <x v="263"/>
    <x v="1035"/>
    <x v="0"/>
    <x v="5"/>
    <s v="CAD"/>
    <n v="1436364023"/>
    <n v="1433772023"/>
    <b v="1"/>
    <n v="885"/>
    <b v="1"/>
    <x v="20"/>
    <n v="1.6633076923076924"/>
    <n v="97.731073446327684"/>
    <x v="8"/>
    <x v="20"/>
  </r>
  <r>
    <x v="1502"/>
    <x v="1502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n v="329"/>
    <b v="1"/>
    <x v="20"/>
    <n v="1.0144545454545455"/>
    <n v="67.835866261398181"/>
    <x v="8"/>
    <x v="20"/>
  </r>
  <r>
    <x v="1503"/>
    <x v="1503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n v="71"/>
    <b v="1"/>
    <x v="20"/>
    <n v="1.0789146666666667"/>
    <n v="56.98492957746479"/>
    <x v="8"/>
    <x v="20"/>
  </r>
  <r>
    <x v="1504"/>
    <x v="1504"/>
    <s v="A football photography book like no other about the 2014 World Cup in Brazil, by Ryu Voelkel."/>
    <x v="115"/>
    <x v="1038"/>
    <x v="0"/>
    <x v="1"/>
    <s v="GBP"/>
    <n v="1402389180"/>
    <n v="1399996024"/>
    <b v="1"/>
    <n v="269"/>
    <b v="1"/>
    <x v="20"/>
    <n v="2.7793846153846156"/>
    <n v="67.159851301115239"/>
    <x v="8"/>
    <x v="20"/>
  </r>
  <r>
    <x v="1505"/>
    <x v="1505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n v="345"/>
    <b v="1"/>
    <x v="20"/>
    <n v="1.0358125"/>
    <n v="48.037681159420288"/>
    <x v="8"/>
    <x v="20"/>
  </r>
  <r>
    <x v="1506"/>
    <x v="1506"/>
    <s v="A photographic book consisting of 36 colour photographs that explore Holden Lane High School in its final state."/>
    <x v="15"/>
    <x v="1040"/>
    <x v="0"/>
    <x v="1"/>
    <s v="GBP"/>
    <n v="1406227904"/>
    <n v="1403635904"/>
    <b v="1"/>
    <n v="43"/>
    <b v="1"/>
    <x v="20"/>
    <n v="1.1140000000000001"/>
    <n v="38.860465116279073"/>
    <x v="8"/>
    <x v="20"/>
  </r>
  <r>
    <x v="1507"/>
    <x v="1507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n v="33"/>
    <b v="1"/>
    <x v="20"/>
    <n v="2.15"/>
    <n v="78.181818181818187"/>
    <x v="8"/>
    <x v="20"/>
  </r>
  <r>
    <x v="1508"/>
    <x v="1508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n v="211"/>
    <b v="1"/>
    <x v="20"/>
    <n v="1.1076216216216217"/>
    <n v="97.113744075829388"/>
    <x v="8"/>
    <x v="20"/>
  </r>
  <r>
    <x v="1509"/>
    <x v="1509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n v="196"/>
    <b v="1"/>
    <x v="20"/>
    <n v="1.2364125714285714"/>
    <n v="110.39397959183674"/>
    <x v="8"/>
    <x v="20"/>
  </r>
  <r>
    <x v="1510"/>
    <x v="1510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n v="405"/>
    <b v="1"/>
    <x v="20"/>
    <n v="1.0103500000000001"/>
    <n v="39.91506172839506"/>
    <x v="8"/>
    <x v="20"/>
  </r>
  <r>
    <x v="1511"/>
    <x v="1511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n v="206"/>
    <b v="1"/>
    <x v="20"/>
    <n v="1.1179285714285714"/>
    <n v="75.975728155339809"/>
    <x v="8"/>
    <x v="20"/>
  </r>
  <r>
    <x v="1512"/>
    <x v="1512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n v="335"/>
    <b v="1"/>
    <x v="20"/>
    <n v="5.5877142857142861"/>
    <n v="58.379104477611939"/>
    <x v="8"/>
    <x v="20"/>
  </r>
  <r>
    <x v="1513"/>
    <x v="1513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n v="215"/>
    <b v="1"/>
    <x v="20"/>
    <n v="1.5001875"/>
    <n v="55.82093023255814"/>
    <x v="8"/>
    <x v="20"/>
  </r>
  <r>
    <x v="1514"/>
    <x v="1514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n v="176"/>
    <b v="1"/>
    <x v="20"/>
    <n v="1.0647599999999999"/>
    <n v="151.24431818181819"/>
    <x v="8"/>
    <x v="20"/>
  </r>
  <r>
    <x v="1515"/>
    <x v="1515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n v="555"/>
    <b v="1"/>
    <x v="20"/>
    <n v="1.57189"/>
    <n v="849.67027027027029"/>
    <x v="8"/>
    <x v="20"/>
  </r>
  <r>
    <x v="1516"/>
    <x v="1516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n v="116"/>
    <b v="1"/>
    <x v="20"/>
    <n v="1.0865882352941176"/>
    <n v="159.24137931034483"/>
    <x v="8"/>
    <x v="20"/>
  </r>
  <r>
    <x v="1517"/>
    <x v="1517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n v="615"/>
    <b v="1"/>
    <x v="20"/>
    <n v="1.6197999999999999"/>
    <n v="39.507317073170732"/>
    <x v="8"/>
    <x v="20"/>
  </r>
  <r>
    <x v="1518"/>
    <x v="1518"/>
    <s v="A photobook of Robin Schwartz's ongoing series with her daughter Amelia."/>
    <x v="36"/>
    <x v="1052"/>
    <x v="0"/>
    <x v="0"/>
    <s v="USD"/>
    <n v="1401565252"/>
    <n v="1398973252"/>
    <b v="1"/>
    <n v="236"/>
    <b v="1"/>
    <x v="20"/>
    <n v="2.0536666666666665"/>
    <n v="130.52966101694915"/>
    <x v="8"/>
    <x v="20"/>
  </r>
  <r>
    <x v="1519"/>
    <x v="1519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n v="145"/>
    <b v="1"/>
    <x v="20"/>
    <n v="1.033638888888889"/>
    <n v="64.156896551724131"/>
    <x v="8"/>
    <x v="20"/>
  </r>
  <r>
    <x v="1520"/>
    <x v="1520"/>
    <s v="A self-published photography book by Andrew Miksys from his new series about Belarus"/>
    <x v="102"/>
    <x v="1054"/>
    <x v="0"/>
    <x v="0"/>
    <s v="USD"/>
    <n v="1418961600"/>
    <n v="1415824513"/>
    <b v="1"/>
    <n v="167"/>
    <b v="1"/>
    <x v="20"/>
    <n v="1.0347222222222223"/>
    <n v="111.52694610778443"/>
    <x v="8"/>
    <x v="20"/>
  </r>
  <r>
    <x v="1521"/>
    <x v="1521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n v="235"/>
    <b v="1"/>
    <x v="20"/>
    <n v="1.0681333333333334"/>
    <n v="170.44680851063831"/>
    <x v="8"/>
    <x v="20"/>
  </r>
  <r>
    <x v="1522"/>
    <x v="1522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n v="452"/>
    <b v="1"/>
    <x v="20"/>
    <n v="1.3896574712643677"/>
    <n v="133.7391592920354"/>
    <x v="8"/>
    <x v="20"/>
  </r>
  <r>
    <x v="1523"/>
    <x v="1523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n v="241"/>
    <b v="1"/>
    <x v="20"/>
    <n v="1.2484324324324325"/>
    <n v="95.834024896265561"/>
    <x v="8"/>
    <x v="20"/>
  </r>
  <r>
    <x v="1524"/>
    <x v="1524"/>
    <s v="Limited edition split zine by photographers AdeY and Kersti K. 100 signed and hand numbered copies!"/>
    <x v="9"/>
    <x v="1058"/>
    <x v="0"/>
    <x v="11"/>
    <s v="SEK"/>
    <n v="1487592090"/>
    <n v="1485000090"/>
    <b v="1"/>
    <n v="28"/>
    <b v="1"/>
    <x v="20"/>
    <n v="2.0699999999999998"/>
    <n v="221.78571428571428"/>
    <x v="8"/>
    <x v="20"/>
  </r>
  <r>
    <x v="1525"/>
    <x v="1525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n v="140"/>
    <b v="1"/>
    <x v="20"/>
    <n v="1.7400576923076922"/>
    <n v="32.315357142857138"/>
    <x v="8"/>
    <x v="20"/>
  </r>
  <r>
    <x v="1526"/>
    <x v="1526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n v="280"/>
    <b v="1"/>
    <x v="20"/>
    <n v="1.2032608695652174"/>
    <n v="98.839285714285708"/>
    <x v="8"/>
    <x v="20"/>
  </r>
  <r>
    <x v="1527"/>
    <x v="1527"/>
    <s v="Eight creatives visited Japan. This is a unique photo-book of their separate but collected experiences."/>
    <x v="8"/>
    <x v="1061"/>
    <x v="0"/>
    <x v="0"/>
    <s v="USD"/>
    <n v="1489497886"/>
    <n v="1487082286"/>
    <b v="1"/>
    <n v="70"/>
    <b v="1"/>
    <x v="20"/>
    <n v="1.1044428571428573"/>
    <n v="55.222142857142863"/>
    <x v="8"/>
    <x v="20"/>
  </r>
  <r>
    <x v="1528"/>
    <x v="1528"/>
    <s v="A book of street photos from around Shibuya that I've made between 2011-2016."/>
    <x v="9"/>
    <x v="1062"/>
    <x v="0"/>
    <x v="0"/>
    <s v="USD"/>
    <n v="1485907200"/>
    <n v="1483292122"/>
    <b v="1"/>
    <n v="160"/>
    <b v="1"/>
    <x v="20"/>
    <n v="2.8156666666666665"/>
    <n v="52.793750000000003"/>
    <x v="8"/>
    <x v="20"/>
  </r>
  <r>
    <x v="1529"/>
    <x v="1529"/>
    <s v="An empowering photo book that transforms hurtful experiences into strength and solidarity."/>
    <x v="266"/>
    <x v="1063"/>
    <x v="0"/>
    <x v="0"/>
    <s v="USD"/>
    <n v="1426773920"/>
    <n v="1424185520"/>
    <b v="1"/>
    <n v="141"/>
    <b v="1"/>
    <x v="20"/>
    <n v="1.0067894736842105"/>
    <n v="135.66666666666666"/>
    <x v="8"/>
    <x v="20"/>
  </r>
  <r>
    <x v="1530"/>
    <x v="1530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n v="874"/>
    <b v="1"/>
    <x v="20"/>
    <n v="1.3482571428571428"/>
    <n v="53.991990846681922"/>
    <x v="8"/>
    <x v="20"/>
  </r>
  <r>
    <x v="1531"/>
    <x v="1531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n v="73"/>
    <b v="1"/>
    <x v="20"/>
    <n v="1.7595744680851064"/>
    <n v="56.643835616438359"/>
    <x v="8"/>
    <x v="20"/>
  </r>
  <r>
    <x v="1532"/>
    <x v="1532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n v="294"/>
    <b v="1"/>
    <x v="20"/>
    <n v="4.8402000000000003"/>
    <n v="82.316326530612244"/>
    <x v="8"/>
    <x v="20"/>
  </r>
  <r>
    <x v="1533"/>
    <x v="1533"/>
    <s v="This is an intimate story about a family, focusing on their love and strength in the face of mortality."/>
    <x v="101"/>
    <x v="1067"/>
    <x v="0"/>
    <x v="0"/>
    <s v="USD"/>
    <n v="1462161540"/>
    <n v="1457913777"/>
    <b v="1"/>
    <n v="740"/>
    <b v="1"/>
    <x v="20"/>
    <n v="1.4514"/>
    <n v="88.26081081081081"/>
    <x v="8"/>
    <x v="20"/>
  </r>
  <r>
    <x v="1534"/>
    <x v="1534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n v="369"/>
    <b v="1"/>
    <x v="20"/>
    <n v="4.1773333333333333"/>
    <n v="84.905149051490511"/>
    <x v="8"/>
    <x v="20"/>
  </r>
  <r>
    <x v="1535"/>
    <x v="1535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n v="110"/>
    <b v="1"/>
    <x v="20"/>
    <n v="1.3242499999999999"/>
    <n v="48.154545454545456"/>
    <x v="8"/>
    <x v="20"/>
  </r>
  <r>
    <x v="1536"/>
    <x v="1536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n v="455"/>
    <b v="1"/>
    <x v="20"/>
    <n v="2.5030841666666666"/>
    <n v="66.015406593406595"/>
    <x v="8"/>
    <x v="20"/>
  </r>
  <r>
    <x v="1537"/>
    <x v="1537"/>
    <s v="A Photobook about one of the most fascinating places on earth -     the sacred Mount Kailash in Tibet."/>
    <x v="14"/>
    <x v="1071"/>
    <x v="0"/>
    <x v="12"/>
    <s v="EUR"/>
    <n v="1470506400"/>
    <n v="1467358427"/>
    <b v="1"/>
    <n v="224"/>
    <b v="1"/>
    <x v="20"/>
    <n v="1.7989999999999999"/>
    <n v="96.375"/>
    <x v="8"/>
    <x v="20"/>
  </r>
  <r>
    <x v="1538"/>
    <x v="1538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n v="46"/>
    <b v="1"/>
    <x v="20"/>
    <n v="1.0262857142857142"/>
    <n v="156.17391304347825"/>
    <x v="8"/>
    <x v="20"/>
  </r>
  <r>
    <x v="1539"/>
    <x v="1539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n v="284"/>
    <b v="1"/>
    <x v="20"/>
    <n v="1.359861"/>
    <n v="95.764859154929582"/>
    <x v="8"/>
    <x v="20"/>
  </r>
  <r>
    <x v="1540"/>
    <x v="1540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n v="98"/>
    <b v="1"/>
    <x v="20"/>
    <n v="1.1786666666666668"/>
    <n v="180.40816326530611"/>
    <x v="8"/>
    <x v="20"/>
  </r>
  <r>
    <x v="1541"/>
    <x v="1541"/>
    <s v="My Goal is to travel across Panama with my team and capture the beauty and wildlife throughout the canal."/>
    <x v="102"/>
    <x v="360"/>
    <x v="2"/>
    <x v="0"/>
    <s v="USD"/>
    <n v="1420045538"/>
    <n v="1417453538"/>
    <b v="0"/>
    <n v="2"/>
    <b v="0"/>
    <x v="24"/>
    <n v="3.3333333333333332E-4"/>
    <n v="3"/>
    <x v="8"/>
    <x v="24"/>
  </r>
  <r>
    <x v="1542"/>
    <x v="1542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n v="1"/>
    <b v="0"/>
    <x v="24"/>
    <n v="0.04"/>
    <n v="20"/>
    <x v="8"/>
    <x v="24"/>
  </r>
  <r>
    <x v="1543"/>
    <x v="1543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n v="1"/>
    <b v="0"/>
    <x v="24"/>
    <n v="4.4444444444444444E-3"/>
    <n v="10"/>
    <x v="8"/>
    <x v="24"/>
  </r>
  <r>
    <x v="1544"/>
    <x v="1544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n v="0"/>
    <b v="0"/>
    <x v="24"/>
    <n v="0"/>
    <e v="#DIV/0!"/>
    <x v="8"/>
    <x v="24"/>
  </r>
  <r>
    <x v="1545"/>
    <x v="1545"/>
    <s v="&quot;He will not be a wise man who does not study human hearts!&quot;_x000a_Hope in natural art, creation!"/>
    <x v="9"/>
    <x v="116"/>
    <x v="2"/>
    <x v="0"/>
    <s v="USD"/>
    <n v="1425330960"/>
    <n v="1422393234"/>
    <b v="0"/>
    <n v="1"/>
    <b v="0"/>
    <x v="24"/>
    <n v="3.3333333333333332E-4"/>
    <n v="1"/>
    <x v="8"/>
    <x v="24"/>
  </r>
  <r>
    <x v="1546"/>
    <x v="1546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n v="11"/>
    <b v="0"/>
    <x v="24"/>
    <n v="0.28899999999999998"/>
    <n v="26.272727272727273"/>
    <x v="8"/>
    <x v="24"/>
  </r>
  <r>
    <x v="1547"/>
    <x v="1547"/>
    <s v="I have produced a limited number (100) of five 8x10 prints of mixed photography I would like to share with you."/>
    <x v="269"/>
    <x v="117"/>
    <x v="2"/>
    <x v="0"/>
    <s v="USD"/>
    <n v="1487844882"/>
    <n v="1487240082"/>
    <b v="0"/>
    <n v="0"/>
    <b v="0"/>
    <x v="24"/>
    <n v="0"/>
    <e v="#DIV/0!"/>
    <x v="8"/>
    <x v="24"/>
  </r>
  <r>
    <x v="1548"/>
    <x v="1548"/>
    <s v="Beauty is in the eye of the beholder and I want to inspire conservation through color."/>
    <x v="176"/>
    <x v="177"/>
    <x v="2"/>
    <x v="0"/>
    <s v="USD"/>
    <n v="1447020620"/>
    <n v="1444425020"/>
    <b v="0"/>
    <n v="1"/>
    <b v="0"/>
    <x v="24"/>
    <n v="8.5714285714285715E-2"/>
    <n v="60"/>
    <x v="8"/>
    <x v="24"/>
  </r>
  <r>
    <x v="1549"/>
    <x v="1549"/>
    <s v="A 2016 calendar collection of landscape and wildlife photographs from award winning photographer, Steve Marler."/>
    <x v="2"/>
    <x v="575"/>
    <x v="2"/>
    <x v="0"/>
    <s v="USD"/>
    <n v="1446524159"/>
    <n v="1443928559"/>
    <b v="0"/>
    <n v="6"/>
    <b v="0"/>
    <x v="24"/>
    <n v="0.34"/>
    <n v="28.333333333333332"/>
    <x v="8"/>
    <x v="24"/>
  </r>
  <r>
    <x v="1550"/>
    <x v="1550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n v="7"/>
    <b v="0"/>
    <x v="24"/>
    <n v="0.13466666666666666"/>
    <n v="14.428571428571429"/>
    <x v="8"/>
    <x v="24"/>
  </r>
  <r>
    <x v="1551"/>
    <x v="1551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n v="0"/>
    <b v="0"/>
    <x v="24"/>
    <n v="0"/>
    <e v="#DIV/0!"/>
    <x v="8"/>
    <x v="24"/>
  </r>
  <r>
    <x v="1552"/>
    <x v="1552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n v="16"/>
    <b v="0"/>
    <x v="24"/>
    <n v="0.49186046511627907"/>
    <n v="132.1875"/>
    <x v="8"/>
    <x v="24"/>
  </r>
  <r>
    <x v="1553"/>
    <x v="1553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n v="0"/>
    <b v="0"/>
    <x v="24"/>
    <n v="0"/>
    <e v="#DIV/0!"/>
    <x v="8"/>
    <x v="24"/>
  </r>
  <r>
    <x v="1554"/>
    <x v="1554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n v="0"/>
    <b v="0"/>
    <x v="24"/>
    <n v="0"/>
    <e v="#DIV/0!"/>
    <x v="8"/>
    <x v="24"/>
  </r>
  <r>
    <x v="1555"/>
    <x v="1555"/>
    <s v="I am traveling the coastline of Maine and will be taking pictures of all the scenery and lighthouses in the area."/>
    <x v="47"/>
    <x v="117"/>
    <x v="2"/>
    <x v="0"/>
    <s v="USD"/>
    <n v="1442509200"/>
    <n v="1440513832"/>
    <b v="0"/>
    <n v="0"/>
    <b v="0"/>
    <x v="24"/>
    <n v="0"/>
    <e v="#DIV/0!"/>
    <x v="8"/>
    <x v="24"/>
  </r>
  <r>
    <x v="1556"/>
    <x v="1556"/>
    <s v="To gather a collection of photographs for a coffee table book that displays the beauty of Canada's west."/>
    <x v="15"/>
    <x v="1076"/>
    <x v="2"/>
    <x v="5"/>
    <s v="CAD"/>
    <n v="1467603624"/>
    <n v="1465011624"/>
    <b v="0"/>
    <n v="12"/>
    <b v="0"/>
    <x v="24"/>
    <n v="0.45133333333333331"/>
    <n v="56.416666666666664"/>
    <x v="8"/>
    <x v="24"/>
  </r>
  <r>
    <x v="1557"/>
    <x v="1557"/>
    <s v="I have always been captivated by photography, Now I am trying to set up my own company and publish my pictures."/>
    <x v="30"/>
    <x v="173"/>
    <x v="2"/>
    <x v="0"/>
    <s v="USD"/>
    <n v="1411227633"/>
    <n v="1408549233"/>
    <b v="0"/>
    <n v="1"/>
    <b v="0"/>
    <x v="24"/>
    <n v="0.04"/>
    <n v="100"/>
    <x v="8"/>
    <x v="24"/>
  </r>
  <r>
    <x v="1558"/>
    <x v="1558"/>
    <s v="A large 2016 wall-calendar (A3 when open) featuring 12 stunning photographs by Lucy Wood."/>
    <x v="47"/>
    <x v="428"/>
    <x v="2"/>
    <x v="1"/>
    <s v="GBP"/>
    <n v="1440763920"/>
    <n v="1435656759"/>
    <b v="0"/>
    <n v="3"/>
    <b v="0"/>
    <x v="24"/>
    <n v="4.6666666666666669E-2"/>
    <n v="11.666666666666666"/>
    <x v="8"/>
    <x v="24"/>
  </r>
  <r>
    <x v="1559"/>
    <x v="1559"/>
    <s v="The goal of this project is to provide scientific evidence of bigfoot in the North Cascades."/>
    <x v="36"/>
    <x v="155"/>
    <x v="2"/>
    <x v="0"/>
    <s v="USD"/>
    <n v="1430270199"/>
    <n v="1428974199"/>
    <b v="0"/>
    <n v="1"/>
    <b v="0"/>
    <x v="24"/>
    <n v="3.3333333333333335E-3"/>
    <n v="50"/>
    <x v="8"/>
    <x v="24"/>
  </r>
  <r>
    <x v="1560"/>
    <x v="1560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n v="4"/>
    <b v="0"/>
    <x v="24"/>
    <n v="3.7600000000000001E-2"/>
    <n v="23.5"/>
    <x v="8"/>
    <x v="24"/>
  </r>
  <r>
    <x v="1561"/>
    <x v="1561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n v="1"/>
    <b v="0"/>
    <x v="25"/>
    <n v="6.7000000000000002E-3"/>
    <n v="67"/>
    <x v="3"/>
    <x v="25"/>
  </r>
  <r>
    <x v="1562"/>
    <x v="1562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n v="0"/>
    <b v="0"/>
    <x v="25"/>
    <n v="0"/>
    <e v="#DIV/0!"/>
    <x v="3"/>
    <x v="25"/>
  </r>
  <r>
    <x v="1563"/>
    <x v="1563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n v="2"/>
    <b v="0"/>
    <x v="25"/>
    <n v="1.4166666666666666E-2"/>
    <n v="42.5"/>
    <x v="3"/>
    <x v="25"/>
  </r>
  <r>
    <x v="1564"/>
    <x v="1564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n v="1"/>
    <b v="0"/>
    <x v="25"/>
    <n v="1E-3"/>
    <n v="10"/>
    <x v="3"/>
    <x v="25"/>
  </r>
  <r>
    <x v="1565"/>
    <x v="1565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n v="1"/>
    <b v="0"/>
    <x v="25"/>
    <n v="2.5000000000000001E-2"/>
    <n v="100"/>
    <x v="3"/>
    <x v="25"/>
  </r>
  <r>
    <x v="1566"/>
    <x v="1566"/>
    <s v="Joe DeVito's first Art Book and original King Kong novellas available in both Limited and Deluxe Editions."/>
    <x v="11"/>
    <x v="1080"/>
    <x v="1"/>
    <x v="0"/>
    <s v="USD"/>
    <n v="1469656800"/>
    <n v="1467151204"/>
    <b v="0"/>
    <n v="59"/>
    <b v="0"/>
    <x v="25"/>
    <n v="0.21249999999999999"/>
    <n v="108.05084745762711"/>
    <x v="3"/>
    <x v="25"/>
  </r>
  <r>
    <x v="1567"/>
    <x v="1567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n v="13"/>
    <b v="0"/>
    <x v="25"/>
    <n v="4.1176470588235294E-2"/>
    <n v="26.923076923076923"/>
    <x v="3"/>
    <x v="25"/>
  </r>
  <r>
    <x v="1568"/>
    <x v="1568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n v="22"/>
    <b v="0"/>
    <x v="25"/>
    <n v="0.13639999999999999"/>
    <n v="155"/>
    <x v="3"/>
    <x v="25"/>
  </r>
  <r>
    <x v="1569"/>
    <x v="1569"/>
    <s v="to be removed"/>
    <x v="11"/>
    <x v="117"/>
    <x v="1"/>
    <x v="0"/>
    <s v="USD"/>
    <n v="1369498714"/>
    <n v="1366906714"/>
    <b v="0"/>
    <n v="0"/>
    <b v="0"/>
    <x v="25"/>
    <n v="0"/>
    <e v="#DIV/0!"/>
    <x v="3"/>
    <x v="25"/>
  </r>
  <r>
    <x v="1570"/>
    <x v="1570"/>
    <s v="A Coloring Book of Breathtaking Beauties_x000a_To Calm the Heart and Soul"/>
    <x v="12"/>
    <x v="685"/>
    <x v="1"/>
    <x v="0"/>
    <s v="USD"/>
    <n v="1460140282"/>
    <n v="1457551882"/>
    <b v="0"/>
    <n v="52"/>
    <b v="0"/>
    <x v="25"/>
    <n v="0.41399999999999998"/>
    <n v="47.769230769230766"/>
    <x v="3"/>
    <x v="25"/>
  </r>
  <r>
    <x v="1571"/>
    <x v="1571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n v="4"/>
    <b v="0"/>
    <x v="25"/>
    <n v="6.6115702479338841E-3"/>
    <n v="20"/>
    <x v="3"/>
    <x v="25"/>
  </r>
  <r>
    <x v="1572"/>
    <x v="1572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n v="3"/>
    <b v="0"/>
    <x v="25"/>
    <n v="0.05"/>
    <n v="41.666666666666664"/>
    <x v="3"/>
    <x v="25"/>
  </r>
  <r>
    <x v="1573"/>
    <x v="1573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n v="3"/>
    <b v="0"/>
    <x v="25"/>
    <n v="2.4777777777777777E-2"/>
    <n v="74.333333333333329"/>
    <x v="3"/>
    <x v="25"/>
  </r>
  <r>
    <x v="1574"/>
    <x v="1574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n v="6"/>
    <b v="0"/>
    <x v="25"/>
    <n v="5.0599999999999999E-2"/>
    <n v="84.333333333333329"/>
    <x v="3"/>
    <x v="25"/>
  </r>
  <r>
    <x v="1575"/>
    <x v="1575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n v="35"/>
    <b v="0"/>
    <x v="25"/>
    <n v="0.2291"/>
    <n v="65.457142857142856"/>
    <x v="3"/>
    <x v="25"/>
  </r>
  <r>
    <x v="1576"/>
    <x v="1576"/>
    <s v="For the publication of my first 3 books: an Art book, a graphic novel, and a coloring book"/>
    <x v="10"/>
    <x v="1084"/>
    <x v="1"/>
    <x v="0"/>
    <s v="USD"/>
    <n v="1435698368"/>
    <n v="1431810368"/>
    <b v="0"/>
    <n v="10"/>
    <b v="0"/>
    <x v="25"/>
    <n v="0.13"/>
    <n v="65"/>
    <x v="3"/>
    <x v="25"/>
  </r>
  <r>
    <x v="1577"/>
    <x v="1577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n v="2"/>
    <b v="0"/>
    <x v="25"/>
    <n v="5.4999999999999997E-3"/>
    <n v="27.5"/>
    <x v="3"/>
    <x v="25"/>
  </r>
  <r>
    <x v="1578"/>
    <x v="1578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n v="4"/>
    <b v="0"/>
    <x v="25"/>
    <n v="0.10806536636794939"/>
    <n v="51.25"/>
    <x v="3"/>
    <x v="25"/>
  </r>
  <r>
    <x v="1579"/>
    <x v="1579"/>
    <s v="'Compilation of visual and literary art through fine art photography, graphic art, and poetry."/>
    <x v="273"/>
    <x v="920"/>
    <x v="1"/>
    <x v="0"/>
    <s v="USD"/>
    <n v="1377734091"/>
    <n v="1374882891"/>
    <b v="0"/>
    <n v="2"/>
    <b v="0"/>
    <x v="25"/>
    <n v="8.4008400840084006E-3"/>
    <n v="14"/>
    <x v="3"/>
    <x v="25"/>
  </r>
  <r>
    <x v="1580"/>
    <x v="1580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n v="0"/>
    <b v="0"/>
    <x v="25"/>
    <n v="0"/>
    <e v="#DIV/0!"/>
    <x v="3"/>
    <x v="25"/>
  </r>
  <r>
    <x v="1581"/>
    <x v="1581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n v="1"/>
    <b v="0"/>
    <x v="26"/>
    <n v="5.0000000000000001E-3"/>
    <n v="5"/>
    <x v="8"/>
    <x v="26"/>
  </r>
  <r>
    <x v="1582"/>
    <x v="1582"/>
    <s v="I create canvas prints of images from in and around New Orleans"/>
    <x v="28"/>
    <x v="1085"/>
    <x v="2"/>
    <x v="0"/>
    <s v="USD"/>
    <n v="1445894400"/>
    <n v="1440961053"/>
    <b v="0"/>
    <n v="3"/>
    <b v="0"/>
    <x v="26"/>
    <n v="9.2999999999999999E-2"/>
    <n v="31"/>
    <x v="8"/>
    <x v="26"/>
  </r>
  <r>
    <x v="1583"/>
    <x v="1583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n v="1"/>
    <b v="0"/>
    <x v="26"/>
    <n v="7.5000000000000002E-4"/>
    <n v="15"/>
    <x v="8"/>
    <x v="26"/>
  </r>
  <r>
    <x v="1584"/>
    <x v="1584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n v="0"/>
    <b v="0"/>
    <x v="26"/>
    <n v="0"/>
    <e v="#DIV/0!"/>
    <x v="8"/>
    <x v="26"/>
  </r>
  <r>
    <x v="1585"/>
    <x v="1585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n v="12"/>
    <b v="0"/>
    <x v="26"/>
    <n v="0.79"/>
    <n v="131.66666666666666"/>
    <x v="8"/>
    <x v="26"/>
  </r>
  <r>
    <x v="1586"/>
    <x v="1586"/>
    <s v="Show the world the beauty that is in all of our back yards!"/>
    <x v="15"/>
    <x v="117"/>
    <x v="2"/>
    <x v="0"/>
    <s v="USD"/>
    <n v="1428197422"/>
    <n v="1425609022"/>
    <b v="0"/>
    <n v="0"/>
    <b v="0"/>
    <x v="26"/>
    <n v="0"/>
    <e v="#DIV/0!"/>
    <x v="8"/>
    <x v="26"/>
  </r>
  <r>
    <x v="1587"/>
    <x v="1587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n v="1"/>
    <b v="0"/>
    <x v="26"/>
    <n v="1.3333333333333334E-4"/>
    <n v="1"/>
    <x v="8"/>
    <x v="26"/>
  </r>
  <r>
    <x v="1588"/>
    <x v="1588"/>
    <s v="Southeast Texas as seen through the lens of a cell phone camera"/>
    <x v="274"/>
    <x v="117"/>
    <x v="2"/>
    <x v="0"/>
    <s v="USD"/>
    <n v="1422735120"/>
    <n v="1420091999"/>
    <b v="0"/>
    <n v="0"/>
    <b v="0"/>
    <x v="26"/>
    <n v="0"/>
    <e v="#DIV/0!"/>
    <x v="8"/>
    <x v="26"/>
  </r>
  <r>
    <x v="1589"/>
    <x v="1589"/>
    <s v="I want to be able to have my own photography inside a canvas and have it be displayed everywhere."/>
    <x v="38"/>
    <x v="117"/>
    <x v="2"/>
    <x v="0"/>
    <s v="USD"/>
    <n v="1444433886"/>
    <n v="1441841886"/>
    <b v="0"/>
    <n v="0"/>
    <b v="0"/>
    <x v="26"/>
    <n v="0"/>
    <e v="#DIV/0!"/>
    <x v="8"/>
    <x v="26"/>
  </r>
  <r>
    <x v="1590"/>
    <x v="1590"/>
    <s v="Discover Italy through photography."/>
    <x v="127"/>
    <x v="806"/>
    <x v="2"/>
    <x v="13"/>
    <s v="EUR"/>
    <n v="1443040464"/>
    <n v="1440448464"/>
    <b v="0"/>
    <n v="2"/>
    <b v="0"/>
    <x v="26"/>
    <n v="1.7000000000000001E-2"/>
    <n v="510"/>
    <x v="8"/>
    <x v="26"/>
  </r>
  <r>
    <x v="1591"/>
    <x v="1591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n v="92"/>
    <b v="0"/>
    <x v="26"/>
    <n v="0.29228571428571426"/>
    <n v="44.478260869565219"/>
    <x v="8"/>
    <x v="26"/>
  </r>
  <r>
    <x v="1592"/>
    <x v="1592"/>
    <s v="A portfolio collage of beautiful pictures of authentic Pittsburgh locations and scenery."/>
    <x v="251"/>
    <x v="117"/>
    <x v="2"/>
    <x v="0"/>
    <s v="USD"/>
    <n v="1427503485"/>
    <n v="1423619085"/>
    <b v="0"/>
    <n v="0"/>
    <b v="0"/>
    <x v="26"/>
    <n v="0"/>
    <e v="#DIV/0!"/>
    <x v="8"/>
    <x v="26"/>
  </r>
  <r>
    <x v="1593"/>
    <x v="1593"/>
    <s v="A trip to fulfill a dream of capturing the wonders and history of ancient Italy in person."/>
    <x v="29"/>
    <x v="158"/>
    <x v="2"/>
    <x v="0"/>
    <s v="USD"/>
    <n v="1425154655"/>
    <n v="1422562655"/>
    <b v="0"/>
    <n v="3"/>
    <b v="0"/>
    <x v="26"/>
    <n v="1.3636363636363637E-4"/>
    <n v="1"/>
    <x v="8"/>
    <x v="26"/>
  </r>
  <r>
    <x v="1594"/>
    <x v="1594"/>
    <s v="I photograph my love of New Orleans, create canvases and share those memories with you."/>
    <x v="28"/>
    <x v="82"/>
    <x v="2"/>
    <x v="0"/>
    <s v="USD"/>
    <n v="1463329260"/>
    <n v="1458147982"/>
    <b v="0"/>
    <n v="10"/>
    <b v="0"/>
    <x v="26"/>
    <n v="0.20499999999999999"/>
    <n v="20.5"/>
    <x v="8"/>
    <x v="26"/>
  </r>
  <r>
    <x v="1595"/>
    <x v="1595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n v="7"/>
    <b v="0"/>
    <x v="26"/>
    <n v="2.8E-3"/>
    <n v="40"/>
    <x v="8"/>
    <x v="26"/>
  </r>
  <r>
    <x v="1596"/>
    <x v="1596"/>
    <s v="London is beautiful. I want to create a book of stunning images from in and around our great city"/>
    <x v="53"/>
    <x v="735"/>
    <x v="2"/>
    <x v="1"/>
    <s v="GBP"/>
    <n v="1418469569"/>
    <n v="1414577969"/>
    <b v="0"/>
    <n v="3"/>
    <b v="0"/>
    <x v="26"/>
    <n v="2.3076923076923078E-2"/>
    <n v="25"/>
    <x v="8"/>
    <x v="26"/>
  </r>
  <r>
    <x v="1597"/>
    <x v="1597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n v="0"/>
    <b v="0"/>
    <x v="26"/>
    <n v="0"/>
    <e v="#DIV/0!"/>
    <x v="8"/>
    <x v="26"/>
  </r>
  <r>
    <x v="1598"/>
    <x v="1598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n v="1"/>
    <b v="0"/>
    <x v="26"/>
    <n v="1.25E-3"/>
    <n v="1"/>
    <x v="8"/>
    <x v="26"/>
  </r>
  <r>
    <x v="1599"/>
    <x v="1599"/>
    <s v="A London photographer trekking 5,895m up Africa's Mount Kilimanjaro to pursue and enrich a career."/>
    <x v="2"/>
    <x v="117"/>
    <x v="2"/>
    <x v="1"/>
    <s v="GBP"/>
    <n v="1460116576"/>
    <n v="1457528176"/>
    <b v="0"/>
    <n v="0"/>
    <b v="0"/>
    <x v="26"/>
    <n v="0"/>
    <e v="#DIV/0!"/>
    <x v="8"/>
    <x v="26"/>
  </r>
  <r>
    <x v="1600"/>
    <x v="1600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n v="9"/>
    <b v="0"/>
    <x v="26"/>
    <n v="7.3400000000000007E-2"/>
    <n v="40.777777777777779"/>
    <x v="8"/>
    <x v="26"/>
  </r>
  <r>
    <x v="1601"/>
    <x v="1601"/>
    <s v="We're so close to releasing our long-awaited debut album! A little help will go a long way... let's do this!"/>
    <x v="30"/>
    <x v="1089"/>
    <x v="0"/>
    <x v="0"/>
    <s v="USD"/>
    <n v="1304561633"/>
    <n v="1301969633"/>
    <b v="0"/>
    <n v="56"/>
    <b v="1"/>
    <x v="11"/>
    <n v="1.082492"/>
    <n v="48.325535714285714"/>
    <x v="4"/>
    <x v="11"/>
  </r>
  <r>
    <x v="1602"/>
    <x v="1602"/>
    <s v="We need the help of fans of both music and film alike to help us create our collective vision for this song."/>
    <x v="15"/>
    <x v="1090"/>
    <x v="0"/>
    <x v="0"/>
    <s v="USD"/>
    <n v="1318633200"/>
    <n v="1314947317"/>
    <b v="0"/>
    <n v="32"/>
    <b v="1"/>
    <x v="11"/>
    <n v="1.0016666666666667"/>
    <n v="46.953125"/>
    <x v="4"/>
    <x v="11"/>
  </r>
  <r>
    <x v="1603"/>
    <x v="1603"/>
    <s v="An exercise in the wild and dangerous world of solo musicianship by Maxwell D Feinstein."/>
    <x v="13"/>
    <x v="1091"/>
    <x v="0"/>
    <x v="0"/>
    <s v="USD"/>
    <n v="1327723459"/>
    <n v="1322539459"/>
    <b v="0"/>
    <n v="30"/>
    <b v="1"/>
    <x v="11"/>
    <n v="1.0003299999999999"/>
    <n v="66.688666666666663"/>
    <x v="4"/>
    <x v="11"/>
  </r>
  <r>
    <x v="1604"/>
    <x v="1604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n v="70"/>
    <b v="1"/>
    <x v="11"/>
    <n v="1.2210714285714286"/>
    <n v="48.842857142857142"/>
    <x v="4"/>
    <x v="11"/>
  </r>
  <r>
    <x v="1605"/>
    <x v="1605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n v="44"/>
    <b v="1"/>
    <x v="11"/>
    <n v="1.0069333333333335"/>
    <n v="137.30909090909091"/>
    <x v="4"/>
    <x v="11"/>
  </r>
  <r>
    <x v="1606"/>
    <x v="1606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n v="92"/>
    <b v="1"/>
    <x v="11"/>
    <n v="1.01004125"/>
    <n v="87.829673913043479"/>
    <x v="4"/>
    <x v="11"/>
  </r>
  <r>
    <x v="1607"/>
    <x v="1607"/>
    <s v="The world's only all-Asian American dance rock band, The Slants, needs a bus to tour cons, shows, and festivals."/>
    <x v="3"/>
    <x v="1095"/>
    <x v="0"/>
    <x v="0"/>
    <s v="USD"/>
    <n v="1339701851"/>
    <n v="1337887451"/>
    <b v="0"/>
    <n v="205"/>
    <b v="1"/>
    <x v="11"/>
    <n v="1.4511000000000001"/>
    <n v="70.785365853658533"/>
    <x v="4"/>
    <x v="11"/>
  </r>
  <r>
    <x v="1608"/>
    <x v="1608"/>
    <s v="The Devil &amp; Me's Debut album, &quot;...It's Not A Dream&quot;, featuring 9 original, Hard Rock songs."/>
    <x v="38"/>
    <x v="1096"/>
    <x v="0"/>
    <x v="0"/>
    <s v="USD"/>
    <n v="1388553960"/>
    <n v="1385754986"/>
    <b v="0"/>
    <n v="23"/>
    <b v="1"/>
    <x v="11"/>
    <n v="1.0125"/>
    <n v="52.826086956521742"/>
    <x v="4"/>
    <x v="11"/>
  </r>
  <r>
    <x v="1609"/>
    <x v="1609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n v="4"/>
    <b v="1"/>
    <x v="11"/>
    <n v="1.1833333333333333"/>
    <n v="443.75"/>
    <x v="4"/>
    <x v="11"/>
  </r>
  <r>
    <x v="1610"/>
    <x v="1610"/>
    <s v="So The Story Goes is the upcoming album from &quot;Just Joe&quot; Altier."/>
    <x v="13"/>
    <x v="1098"/>
    <x v="0"/>
    <x v="0"/>
    <s v="USD"/>
    <n v="1355609510"/>
    <n v="1353017510"/>
    <b v="0"/>
    <n v="112"/>
    <b v="1"/>
    <x v="11"/>
    <n v="2.7185000000000001"/>
    <n v="48.544642857142854"/>
    <x v="4"/>
    <x v="11"/>
  </r>
  <r>
    <x v="1611"/>
    <x v="1611"/>
    <s v="Skelton-Luns CD/7&quot; No Big Deal."/>
    <x v="134"/>
    <x v="1099"/>
    <x v="0"/>
    <x v="0"/>
    <s v="USD"/>
    <n v="1370390432"/>
    <n v="1368576032"/>
    <b v="0"/>
    <n v="27"/>
    <b v="1"/>
    <x v="11"/>
    <n v="1.25125"/>
    <n v="37.074074074074076"/>
    <x v="4"/>
    <x v="11"/>
  </r>
  <r>
    <x v="1612"/>
    <x v="1612"/>
    <s v="Help us achieve our goal to get our van repaired, gassed up, and road-ready for our winter tour!"/>
    <x v="2"/>
    <x v="1100"/>
    <x v="0"/>
    <x v="0"/>
    <s v="USD"/>
    <n v="1357160384"/>
    <n v="1354568384"/>
    <b v="0"/>
    <n v="11"/>
    <b v="1"/>
    <x v="11"/>
    <n v="1.1000000000000001"/>
    <n v="50"/>
    <x v="4"/>
    <x v="11"/>
  </r>
  <r>
    <x v="1613"/>
    <x v="1613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n v="26"/>
    <b v="1"/>
    <x v="11"/>
    <n v="1.0149999999999999"/>
    <n v="39.03846153846154"/>
    <x v="4"/>
    <x v="11"/>
  </r>
  <r>
    <x v="1614"/>
    <x v="1614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n v="77"/>
    <b v="1"/>
    <x v="11"/>
    <n v="1.0269999999999999"/>
    <n v="66.688311688311686"/>
    <x v="4"/>
    <x v="11"/>
  </r>
  <r>
    <x v="1615"/>
    <x v="1615"/>
    <s v="We are Reno Divorce!! Here is a taste of our upcoming release and we invite you to be a part of it."/>
    <x v="6"/>
    <x v="1103"/>
    <x v="0"/>
    <x v="0"/>
    <s v="USD"/>
    <n v="1323742396"/>
    <n v="1319850796"/>
    <b v="0"/>
    <n v="136"/>
    <b v="1"/>
    <x v="11"/>
    <n v="1.1412500000000001"/>
    <n v="67.132352941176464"/>
    <x v="4"/>
    <x v="11"/>
  </r>
  <r>
    <x v="1616"/>
    <x v="1616"/>
    <s v="HELP! We don't have much time.....Join Aly Jados in making her new EP a reality before the world ends!!!!"/>
    <x v="3"/>
    <x v="1104"/>
    <x v="0"/>
    <x v="0"/>
    <s v="USD"/>
    <n v="1353621600"/>
    <n v="1350061821"/>
    <b v="0"/>
    <n v="157"/>
    <b v="1"/>
    <x v="11"/>
    <n v="1.042"/>
    <n v="66.369426751592357"/>
    <x v="4"/>
    <x v="11"/>
  </r>
  <r>
    <x v="1617"/>
    <x v="1617"/>
    <s v="The Coffis Brothers &amp;The Mountain Men are recording a brand new full length record."/>
    <x v="39"/>
    <x v="950"/>
    <x v="0"/>
    <x v="0"/>
    <s v="USD"/>
    <n v="1383332400"/>
    <n v="1380470188"/>
    <b v="0"/>
    <n v="158"/>
    <b v="1"/>
    <x v="11"/>
    <n v="1.4585714285714286"/>
    <n v="64.620253164556956"/>
    <x v="4"/>
    <x v="11"/>
  </r>
  <r>
    <x v="1618"/>
    <x v="1618"/>
    <s v="Janus Word combines hard rock with melodic acoustic music for a unique and awesome sound."/>
    <x v="15"/>
    <x v="1105"/>
    <x v="0"/>
    <x v="0"/>
    <s v="USD"/>
    <n v="1362757335"/>
    <n v="1359301335"/>
    <b v="0"/>
    <n v="27"/>
    <b v="1"/>
    <x v="11"/>
    <n v="1.0506666666666666"/>
    <n v="58.370370370370374"/>
    <x v="4"/>
    <x v="11"/>
  </r>
  <r>
    <x v="1619"/>
    <x v="1619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n v="23"/>
    <b v="1"/>
    <x v="11"/>
    <n v="1.3333333333333333"/>
    <n v="86.956521739130437"/>
    <x v="4"/>
    <x v="11"/>
  </r>
  <r>
    <x v="1620"/>
    <x v="1620"/>
    <s v="Kickstarting my music career with 300 hard copy CDs of my first release."/>
    <x v="28"/>
    <x v="932"/>
    <x v="0"/>
    <x v="0"/>
    <s v="USD"/>
    <n v="1361606940"/>
    <n v="1361002140"/>
    <b v="0"/>
    <n v="17"/>
    <b v="1"/>
    <x v="11"/>
    <n v="1.1299999999999999"/>
    <n v="66.470588235294116"/>
    <x v="4"/>
    <x v="11"/>
  </r>
  <r>
    <x v="1621"/>
    <x v="1621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n v="37"/>
    <b v="1"/>
    <x v="11"/>
    <n v="1.212"/>
    <n v="163.78378378378378"/>
    <x v="4"/>
    <x v="11"/>
  </r>
  <r>
    <x v="1622"/>
    <x v="1622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n v="65"/>
    <b v="1"/>
    <x v="11"/>
    <n v="1.0172463768115942"/>
    <n v="107.98461538461538"/>
    <x v="4"/>
    <x v="11"/>
  </r>
  <r>
    <x v="1623"/>
    <x v="1623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n v="18"/>
    <b v="1"/>
    <x v="11"/>
    <n v="1.0106666666666666"/>
    <n v="42.111111111111114"/>
    <x v="4"/>
    <x v="11"/>
  </r>
  <r>
    <x v="1624"/>
    <x v="1624"/>
    <s v="Joey De Noble is raising money to help record his latest music, and he wants YOU to be a part of it!"/>
    <x v="28"/>
    <x v="1109"/>
    <x v="0"/>
    <x v="0"/>
    <s v="USD"/>
    <n v="1357721335"/>
    <n v="1354265335"/>
    <b v="0"/>
    <n v="25"/>
    <b v="1"/>
    <x v="11"/>
    <n v="1.18"/>
    <n v="47.2"/>
    <x v="4"/>
    <x v="11"/>
  </r>
  <r>
    <x v="1625"/>
    <x v="1625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n v="104"/>
    <b v="1"/>
    <x v="11"/>
    <n v="1.5533333333333332"/>
    <n v="112.01923076923077"/>
    <x v="4"/>
    <x v="11"/>
  </r>
  <r>
    <x v="1626"/>
    <x v="1626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n v="108"/>
    <b v="1"/>
    <x v="11"/>
    <n v="1.0118750000000001"/>
    <n v="74.953703703703709"/>
    <x v="4"/>
    <x v="11"/>
  </r>
  <r>
    <x v="1627"/>
    <x v="1627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n v="38"/>
    <b v="1"/>
    <x v="11"/>
    <n v="1.17"/>
    <n v="61.578947368421055"/>
    <x v="4"/>
    <x v="11"/>
  </r>
  <r>
    <x v="1628"/>
    <x v="1628"/>
    <s v="Original Jewish rock music on human relationships and identity"/>
    <x v="23"/>
    <x v="1112"/>
    <x v="0"/>
    <x v="0"/>
    <s v="USD"/>
    <n v="1403026882"/>
    <n v="1400175682"/>
    <b v="0"/>
    <n v="88"/>
    <b v="1"/>
    <x v="11"/>
    <n v="1.00925"/>
    <n v="45.875"/>
    <x v="4"/>
    <x v="11"/>
  </r>
  <r>
    <x v="1629"/>
    <x v="1629"/>
    <s v="Help Off The Turnpike release new music, and set fire to everything!"/>
    <x v="12"/>
    <x v="1113"/>
    <x v="0"/>
    <x v="0"/>
    <s v="USD"/>
    <n v="1392929333"/>
    <n v="1389041333"/>
    <b v="0"/>
    <n v="82"/>
    <b v="1"/>
    <x v="11"/>
    <n v="1.0366666666666666"/>
    <n v="75.853658536585371"/>
    <x v="4"/>
    <x v="11"/>
  </r>
  <r>
    <x v="1630"/>
    <x v="1630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n v="126"/>
    <b v="1"/>
    <x v="11"/>
    <n v="2.6524999999999999"/>
    <n v="84.206349206349202"/>
    <x v="4"/>
    <x v="11"/>
  </r>
  <r>
    <x v="1631"/>
    <x v="1631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n v="133"/>
    <b v="1"/>
    <x v="11"/>
    <n v="1.5590999999999999"/>
    <n v="117.22556390977444"/>
    <x v="4"/>
    <x v="11"/>
  </r>
  <r>
    <x v="1632"/>
    <x v="1632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n v="47"/>
    <b v="1"/>
    <x v="11"/>
    <n v="1.0162500000000001"/>
    <n v="86.489361702127653"/>
    <x v="4"/>
    <x v="11"/>
  </r>
  <r>
    <x v="1633"/>
    <x v="1633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n v="58"/>
    <b v="1"/>
    <x v="11"/>
    <n v="1"/>
    <n v="172.41379310344828"/>
    <x v="4"/>
    <x v="11"/>
  </r>
  <r>
    <x v="1634"/>
    <x v="1634"/>
    <s v="Recording Debut  Album w/ Producer Ikey Owens from Free Moral Agents/ The Mars Volta"/>
    <x v="13"/>
    <x v="1118"/>
    <x v="0"/>
    <x v="0"/>
    <s v="USD"/>
    <n v="1306994340"/>
    <n v="1303706001"/>
    <b v="0"/>
    <n v="32"/>
    <b v="1"/>
    <x v="11"/>
    <n v="1.0049999999999999"/>
    <n v="62.8125"/>
    <x v="4"/>
    <x v="11"/>
  </r>
  <r>
    <x v="1635"/>
    <x v="1635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n v="37"/>
    <b v="1"/>
    <x v="11"/>
    <n v="1.2529999999999999"/>
    <n v="67.729729729729726"/>
    <x v="4"/>
    <x v="11"/>
  </r>
  <r>
    <x v="1636"/>
    <x v="1636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n v="87"/>
    <b v="1"/>
    <x v="11"/>
    <n v="1.0355555555555556"/>
    <n v="53.5632183908046"/>
    <x v="4"/>
    <x v="11"/>
  </r>
  <r>
    <x v="1637"/>
    <x v="1637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n v="15"/>
    <b v="1"/>
    <x v="11"/>
    <n v="1.038"/>
    <n v="34.6"/>
    <x v="4"/>
    <x v="11"/>
  </r>
  <r>
    <x v="1638"/>
    <x v="1638"/>
    <s v="Avenues will be going in to the studio to record a new EP with Matt Allison!"/>
    <x v="28"/>
    <x v="1121"/>
    <x v="0"/>
    <x v="0"/>
    <s v="USD"/>
    <n v="1362086700"/>
    <n v="1358180968"/>
    <b v="0"/>
    <n v="27"/>
    <b v="1"/>
    <x v="11"/>
    <n v="1.05"/>
    <n v="38.888888888888886"/>
    <x v="4"/>
    <x v="11"/>
  </r>
  <r>
    <x v="1639"/>
    <x v="1639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n v="19"/>
    <b v="1"/>
    <x v="11"/>
    <n v="1"/>
    <n v="94.736842105263165"/>
    <x v="4"/>
    <x v="11"/>
  </r>
  <r>
    <x v="1640"/>
    <x v="1640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n v="17"/>
    <b v="1"/>
    <x v="11"/>
    <n v="1.6986000000000001"/>
    <n v="39.967058823529413"/>
    <x v="4"/>
    <x v="11"/>
  </r>
  <r>
    <x v="1641"/>
    <x v="1641"/>
    <s v="Music Video For Upbeat and Inspiring Song - Run For Your Life"/>
    <x v="30"/>
    <x v="535"/>
    <x v="0"/>
    <x v="0"/>
    <s v="USD"/>
    <n v="1418998744"/>
    <n v="1416406744"/>
    <b v="0"/>
    <n v="26"/>
    <b v="1"/>
    <x v="27"/>
    <n v="1.014"/>
    <n v="97.5"/>
    <x v="4"/>
    <x v="27"/>
  </r>
  <r>
    <x v="1642"/>
    <x v="1642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n v="28"/>
    <b v="1"/>
    <x v="27"/>
    <n v="1"/>
    <n v="42.857142857142854"/>
    <x v="4"/>
    <x v="27"/>
  </r>
  <r>
    <x v="1643"/>
    <x v="1643"/>
    <s v="This Is All Now is putting out a brand new record, and we need YOUR help to do it!"/>
    <x v="10"/>
    <x v="1124"/>
    <x v="0"/>
    <x v="0"/>
    <s v="USD"/>
    <n v="1348516012"/>
    <n v="1345924012"/>
    <b v="0"/>
    <n v="37"/>
    <b v="1"/>
    <x v="27"/>
    <n v="1.2470000000000001"/>
    <n v="168.51351351351352"/>
    <x v="4"/>
    <x v="27"/>
  </r>
  <r>
    <x v="1644"/>
    <x v="1644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n v="128"/>
    <b v="1"/>
    <x v="27"/>
    <n v="1.095"/>
    <n v="85.546875"/>
    <x v="4"/>
    <x v="27"/>
  </r>
  <r>
    <x v="1645"/>
    <x v="1645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n v="10"/>
    <b v="1"/>
    <x v="27"/>
    <n v="1.1080000000000001"/>
    <n v="554"/>
    <x v="4"/>
    <x v="27"/>
  </r>
  <r>
    <x v="1646"/>
    <x v="1646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n v="83"/>
    <b v="1"/>
    <x v="27"/>
    <n v="1.1020000000000001"/>
    <n v="26.554216867469879"/>
    <x v="4"/>
    <x v="27"/>
  </r>
  <r>
    <x v="1647"/>
    <x v="1647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n v="46"/>
    <b v="1"/>
    <x v="27"/>
    <n v="1.0471999999999999"/>
    <n v="113.82608695652173"/>
    <x v="4"/>
    <x v="27"/>
  </r>
  <r>
    <x v="1648"/>
    <x v="1648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n v="90"/>
    <b v="1"/>
    <x v="27"/>
    <n v="1.2526086956521738"/>
    <n v="32.011111111111113"/>
    <x v="4"/>
    <x v="27"/>
  </r>
  <r>
    <x v="1649"/>
    <x v="1649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n v="81"/>
    <b v="1"/>
    <x v="27"/>
    <n v="1.0058763157894737"/>
    <n v="47.189259259259259"/>
    <x v="4"/>
    <x v="27"/>
  </r>
  <r>
    <x v="1650"/>
    <x v="1650"/>
    <s v="Help me record a CD that uses pop styling to give a fresh sound to ancient wisdom from scripture!"/>
    <x v="13"/>
    <x v="1131"/>
    <x v="0"/>
    <x v="0"/>
    <s v="USD"/>
    <n v="1381314437"/>
    <n v="1378722437"/>
    <b v="0"/>
    <n v="32"/>
    <b v="1"/>
    <x v="27"/>
    <n v="1.4155"/>
    <n v="88.46875"/>
    <x v="4"/>
    <x v="27"/>
  </r>
  <r>
    <x v="1651"/>
    <x v="1651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n v="20"/>
    <b v="1"/>
    <x v="27"/>
    <n v="1.0075000000000001"/>
    <n v="100.75"/>
    <x v="4"/>
    <x v="27"/>
  </r>
  <r>
    <x v="1652"/>
    <x v="1652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n v="70"/>
    <b v="1"/>
    <x v="27"/>
    <n v="1.0066666666666666"/>
    <n v="64.714285714285708"/>
    <x v="4"/>
    <x v="27"/>
  </r>
  <r>
    <x v="1653"/>
    <x v="1653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n v="168"/>
    <b v="1"/>
    <x v="27"/>
    <n v="1.7423040000000001"/>
    <n v="51.854285714285716"/>
    <x v="4"/>
    <x v="27"/>
  </r>
  <r>
    <x v="1654"/>
    <x v="1654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n v="34"/>
    <b v="1"/>
    <x v="27"/>
    <n v="1.199090909090909"/>
    <n v="38.794117647058826"/>
    <x v="4"/>
    <x v="27"/>
  </r>
  <r>
    <x v="1655"/>
    <x v="1655"/>
    <s v="Berklee College of Music student, Meg Porter needs YOUR help to fund her very first EP!"/>
    <x v="15"/>
    <x v="1136"/>
    <x v="0"/>
    <x v="0"/>
    <s v="USD"/>
    <n v="1333648820"/>
    <n v="1331060420"/>
    <b v="0"/>
    <n v="48"/>
    <b v="1"/>
    <x v="27"/>
    <n v="1.4286666666666668"/>
    <n v="44.645833333333336"/>
    <x v="4"/>
    <x v="27"/>
  </r>
  <r>
    <x v="1656"/>
    <x v="1656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n v="48"/>
    <b v="1"/>
    <x v="27"/>
    <n v="1.0033493333333334"/>
    <n v="156.77333333333334"/>
    <x v="4"/>
    <x v="27"/>
  </r>
  <r>
    <x v="1657"/>
    <x v="1657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n v="221"/>
    <b v="1"/>
    <x v="27"/>
    <n v="1.0493380000000001"/>
    <n v="118.70339366515837"/>
    <x v="4"/>
    <x v="27"/>
  </r>
  <r>
    <x v="1658"/>
    <x v="1658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n v="107"/>
    <b v="1"/>
    <x v="27"/>
    <n v="1.3223333333333334"/>
    <n v="74.149532710280369"/>
    <x v="4"/>
    <x v="27"/>
  </r>
  <r>
    <x v="1659"/>
    <x v="1659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n v="45"/>
    <b v="1"/>
    <x v="27"/>
    <n v="1.1279999999999999"/>
    <n v="12.533333333333333"/>
    <x v="4"/>
    <x v="27"/>
  </r>
  <r>
    <x v="1660"/>
    <x v="1660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n v="36"/>
    <b v="1"/>
    <x v="27"/>
    <n v="12.5375"/>
    <n v="27.861111111111111"/>
    <x v="4"/>
    <x v="27"/>
  </r>
  <r>
    <x v="1661"/>
    <x v="1661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n v="101"/>
    <b v="1"/>
    <x v="27"/>
    <n v="1.0250632911392406"/>
    <n v="80.178217821782184"/>
    <x v="4"/>
    <x v="27"/>
  </r>
  <r>
    <x v="1662"/>
    <x v="1662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n v="62"/>
    <b v="1"/>
    <x v="27"/>
    <n v="1.026375"/>
    <n v="132.43548387096774"/>
    <x v="4"/>
    <x v="27"/>
  </r>
  <r>
    <x v="1663"/>
    <x v="1663"/>
    <s v="music is as important to the eyes as it is to the ears. help bring ghost to life in front of your eyes."/>
    <x v="28"/>
    <x v="1144"/>
    <x v="0"/>
    <x v="0"/>
    <s v="USD"/>
    <n v="1422750707"/>
    <n v="1420158707"/>
    <b v="0"/>
    <n v="32"/>
    <b v="1"/>
    <x v="27"/>
    <n v="1.08"/>
    <n v="33.75"/>
    <x v="4"/>
    <x v="27"/>
  </r>
  <r>
    <x v="1664"/>
    <x v="1664"/>
    <s v="Korean-American Soprano Grace's Debut Album - coming up in June 2012. Come and be part of this exciting project!"/>
    <x v="30"/>
    <x v="1145"/>
    <x v="0"/>
    <x v="0"/>
    <s v="USD"/>
    <n v="1331870340"/>
    <n v="1328033818"/>
    <b v="0"/>
    <n v="89"/>
    <b v="1"/>
    <x v="27"/>
    <n v="1.2240879999999998"/>
    <n v="34.384494382022467"/>
    <x v="4"/>
    <x v="27"/>
  </r>
  <r>
    <x v="1665"/>
    <x v="1665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n v="93"/>
    <b v="1"/>
    <x v="27"/>
    <n v="1.1945714285714286"/>
    <n v="44.956989247311824"/>
    <x v="4"/>
    <x v="27"/>
  </r>
  <r>
    <x v="1666"/>
    <x v="1666"/>
    <s v="Play a KEY role in Venus On Fire's success - Working with a World Class Producer to make a memorable EP."/>
    <x v="30"/>
    <x v="1147"/>
    <x v="0"/>
    <x v="0"/>
    <s v="USD"/>
    <n v="1364447073"/>
    <n v="1361858673"/>
    <b v="0"/>
    <n v="98"/>
    <b v="1"/>
    <x v="27"/>
    <n v="1.6088"/>
    <n v="41.04081632653061"/>
    <x v="4"/>
    <x v="27"/>
  </r>
  <r>
    <x v="1667"/>
    <x v="1667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n v="82"/>
    <b v="1"/>
    <x v="27"/>
    <n v="1.2685294117647059"/>
    <n v="52.597560975609753"/>
    <x v="4"/>
    <x v="27"/>
  </r>
  <r>
    <x v="1668"/>
    <x v="1668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n v="116"/>
    <b v="1"/>
    <x v="27"/>
    <n v="1.026375"/>
    <n v="70.784482758620683"/>
    <x v="4"/>
    <x v="27"/>
  </r>
  <r>
    <x v="1669"/>
    <x v="1669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n v="52"/>
    <b v="1"/>
    <x v="27"/>
    <n v="1.3975"/>
    <n v="53.75"/>
    <x v="4"/>
    <x v="27"/>
  </r>
  <r>
    <x v="1670"/>
    <x v="1670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n v="23"/>
    <b v="1"/>
    <x v="27"/>
    <n v="1.026"/>
    <n v="44.608695652173914"/>
    <x v="4"/>
    <x v="27"/>
  </r>
  <r>
    <x v="1671"/>
    <x v="1671"/>
    <s v="I am seeking funding in order to help take my music from a hobby to a career."/>
    <x v="13"/>
    <x v="1150"/>
    <x v="0"/>
    <x v="0"/>
    <s v="USD"/>
    <n v="1470056614"/>
    <n v="1467464614"/>
    <b v="0"/>
    <n v="77"/>
    <b v="1"/>
    <x v="27"/>
    <n v="1.0067349999999999"/>
    <n v="26.148961038961041"/>
    <x v="4"/>
    <x v="27"/>
  </r>
  <r>
    <x v="1672"/>
    <x v="1672"/>
    <s v="Sweet, sweet harmonies from Portland Oregon's premiere high school women's a cappella group."/>
    <x v="180"/>
    <x v="1151"/>
    <x v="0"/>
    <x v="0"/>
    <s v="USD"/>
    <n v="1338824730"/>
    <n v="1336232730"/>
    <b v="0"/>
    <n v="49"/>
    <b v="1"/>
    <x v="27"/>
    <n v="1.1294117647058823"/>
    <n v="39.183673469387756"/>
    <x v="4"/>
    <x v="27"/>
  </r>
  <r>
    <x v="1673"/>
    <x v="1673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n v="59"/>
    <b v="1"/>
    <x v="27"/>
    <n v="1.2809523809523808"/>
    <n v="45.593220338983052"/>
    <x v="4"/>
    <x v="27"/>
  </r>
  <r>
    <x v="1674"/>
    <x v="1674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n v="113"/>
    <b v="1"/>
    <x v="27"/>
    <n v="2.0169999999999999"/>
    <n v="89.247787610619469"/>
    <x v="4"/>
    <x v="27"/>
  </r>
  <r>
    <x v="1675"/>
    <x v="1675"/>
    <s v="The Great Party is releasing their debut album. Here's your chance to be a part of it!"/>
    <x v="28"/>
    <x v="1153"/>
    <x v="0"/>
    <x v="0"/>
    <s v="USD"/>
    <n v="1318802580"/>
    <n v="1316194540"/>
    <b v="0"/>
    <n v="34"/>
    <b v="1"/>
    <x v="27"/>
    <n v="1.37416"/>
    <n v="40.416470588235299"/>
    <x v="4"/>
    <x v="27"/>
  </r>
  <r>
    <x v="1676"/>
    <x v="1676"/>
    <s v="Help fund Bridge 19's tour in support of their first duo record, to be released in May 2012."/>
    <x v="9"/>
    <x v="1154"/>
    <x v="0"/>
    <x v="0"/>
    <s v="USD"/>
    <n v="1334980740"/>
    <n v="1330968347"/>
    <b v="0"/>
    <n v="42"/>
    <b v="1"/>
    <x v="27"/>
    <n v="1.1533333333333333"/>
    <n v="82.38095238095238"/>
    <x v="4"/>
    <x v="27"/>
  </r>
  <r>
    <x v="1677"/>
    <x v="1677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n v="42"/>
    <b v="1"/>
    <x v="27"/>
    <n v="1.1166666666666667"/>
    <n v="159.52380952380952"/>
    <x v="4"/>
    <x v="27"/>
  </r>
  <r>
    <x v="1678"/>
    <x v="1678"/>
    <s v="Help me make an amazing music video so that I can take my music to the next level and get a manager!"/>
    <x v="15"/>
    <x v="702"/>
    <x v="0"/>
    <x v="0"/>
    <s v="USD"/>
    <n v="1391718671"/>
    <n v="1390509071"/>
    <b v="0"/>
    <n v="49"/>
    <b v="1"/>
    <x v="27"/>
    <n v="1.1839999999999999"/>
    <n v="36.244897959183675"/>
    <x v="4"/>
    <x v="27"/>
  </r>
  <r>
    <x v="1679"/>
    <x v="1679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n v="56"/>
    <b v="1"/>
    <x v="27"/>
    <n v="1.75"/>
    <n v="62.5"/>
    <x v="4"/>
    <x v="27"/>
  </r>
  <r>
    <x v="1680"/>
    <x v="1680"/>
    <s v="Working Musician dilemma #164: how the taxman put Kick the Record 2.0 on hold"/>
    <x v="28"/>
    <x v="1156"/>
    <x v="0"/>
    <x v="0"/>
    <s v="USD"/>
    <n v="1405188667"/>
    <n v="1402596667"/>
    <b v="0"/>
    <n v="25"/>
    <b v="1"/>
    <x v="27"/>
    <n v="1.175"/>
    <n v="47"/>
    <x v="4"/>
    <x v="27"/>
  </r>
  <r>
    <x v="1681"/>
    <x v="1681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n v="884"/>
    <b v="0"/>
    <x v="28"/>
    <n v="1.0142212307692309"/>
    <n v="74.575090497737563"/>
    <x v="4"/>
    <x v="28"/>
  </r>
  <r>
    <x v="1682"/>
    <x v="1682"/>
    <s v="Christian singer-wongerwriter searching for funding to record CD of original Christian music."/>
    <x v="12"/>
    <x v="117"/>
    <x v="3"/>
    <x v="0"/>
    <s v="USD"/>
    <n v="1492142860"/>
    <n v="1486962460"/>
    <b v="0"/>
    <n v="0"/>
    <b v="0"/>
    <x v="28"/>
    <n v="0"/>
    <e v="#DIV/0!"/>
    <x v="4"/>
    <x v="28"/>
  </r>
  <r>
    <x v="1683"/>
    <x v="1683"/>
    <s v="Rendre tÃ©moignage de ce que Dieu fait chaque jour pour moi et venir en  aide  aux autres, c'est  mon but."/>
    <x v="8"/>
    <x v="1158"/>
    <x v="3"/>
    <x v="6"/>
    <s v="EUR"/>
    <n v="1491590738"/>
    <n v="1489517138"/>
    <b v="0"/>
    <n v="10"/>
    <b v="0"/>
    <x v="28"/>
    <n v="0.21714285714285714"/>
    <n v="76"/>
    <x v="4"/>
    <x v="28"/>
  </r>
  <r>
    <x v="1684"/>
    <x v="1684"/>
    <s v="New Music from Marty Mikles!  A new EP all about God's Goodness &amp; Mercy."/>
    <x v="6"/>
    <x v="1159"/>
    <x v="3"/>
    <x v="0"/>
    <s v="USD"/>
    <n v="1489775641"/>
    <n v="1487360041"/>
    <b v="0"/>
    <n v="101"/>
    <b v="0"/>
    <x v="28"/>
    <n v="1.0912500000000001"/>
    <n v="86.43564356435644"/>
    <x v="4"/>
    <x v="28"/>
  </r>
  <r>
    <x v="1685"/>
    <x v="1685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n v="15"/>
    <b v="0"/>
    <x v="28"/>
    <n v="1.0285714285714285"/>
    <n v="24"/>
    <x v="4"/>
    <x v="28"/>
  </r>
  <r>
    <x v="1686"/>
    <x v="1686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n v="1"/>
    <b v="0"/>
    <x v="28"/>
    <n v="3.5999999999999999E-3"/>
    <n v="18"/>
    <x v="4"/>
    <x v="28"/>
  </r>
  <r>
    <x v="1687"/>
    <x v="1687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n v="39"/>
    <b v="0"/>
    <x v="28"/>
    <n v="0.3125"/>
    <n v="80.128205128205124"/>
    <x v="4"/>
    <x v="28"/>
  </r>
  <r>
    <x v="1688"/>
    <x v="1688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n v="7"/>
    <b v="0"/>
    <x v="28"/>
    <n v="0.443"/>
    <n v="253.14285714285714"/>
    <x v="4"/>
    <x v="28"/>
  </r>
  <r>
    <x v="1689"/>
    <x v="1689"/>
    <s v="Praising the Living God in the second half of life."/>
    <x v="262"/>
    <x v="1162"/>
    <x v="3"/>
    <x v="0"/>
    <s v="USD"/>
    <n v="1489700230"/>
    <n v="1487111830"/>
    <b v="0"/>
    <n v="14"/>
    <b v="0"/>
    <x v="28"/>
    <n v="1"/>
    <n v="171.42857142857142"/>
    <x v="4"/>
    <x v="28"/>
  </r>
  <r>
    <x v="1690"/>
    <x v="1690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n v="11"/>
    <b v="0"/>
    <x v="28"/>
    <n v="0.254"/>
    <n v="57.727272727272727"/>
    <x v="4"/>
    <x v="28"/>
  </r>
  <r>
    <x v="1691"/>
    <x v="1691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n v="38"/>
    <b v="0"/>
    <x v="28"/>
    <n v="0.33473333333333333"/>
    <n v="264.26315789473682"/>
    <x v="4"/>
    <x v="28"/>
  </r>
  <r>
    <x v="1692"/>
    <x v="1692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n v="15"/>
    <b v="0"/>
    <x v="28"/>
    <n v="0.47799999999999998"/>
    <n v="159.33333333333334"/>
    <x v="4"/>
    <x v="28"/>
  </r>
  <r>
    <x v="1693"/>
    <x v="1693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n v="8"/>
    <b v="0"/>
    <x v="28"/>
    <n v="9.3333333333333338E-2"/>
    <n v="35"/>
    <x v="4"/>
    <x v="28"/>
  </r>
  <r>
    <x v="1694"/>
    <x v="1694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n v="1"/>
    <b v="0"/>
    <x v="28"/>
    <n v="5.0000000000000001E-4"/>
    <n v="5"/>
    <x v="4"/>
    <x v="28"/>
  </r>
  <r>
    <x v="1695"/>
    <x v="1695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n v="23"/>
    <b v="0"/>
    <x v="28"/>
    <n v="0.11708333333333333"/>
    <n v="61.086956521739133"/>
    <x v="4"/>
    <x v="28"/>
  </r>
  <r>
    <x v="1696"/>
    <x v="1696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n v="0"/>
    <b v="0"/>
    <x v="28"/>
    <n v="0"/>
    <e v="#DIV/0!"/>
    <x v="4"/>
    <x v="28"/>
  </r>
  <r>
    <x v="1697"/>
    <x v="1697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n v="22"/>
    <b v="0"/>
    <x v="28"/>
    <n v="0.20208000000000001"/>
    <n v="114.81818181818181"/>
    <x v="4"/>
    <x v="28"/>
  </r>
  <r>
    <x v="1698"/>
    <x v="1698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n v="0"/>
    <b v="0"/>
    <x v="28"/>
    <n v="0"/>
    <e v="#DIV/0!"/>
    <x v="4"/>
    <x v="28"/>
  </r>
  <r>
    <x v="1699"/>
    <x v="1699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n v="4"/>
    <b v="0"/>
    <x v="28"/>
    <n v="4.2311459353574929E-2"/>
    <n v="54"/>
    <x v="4"/>
    <x v="28"/>
  </r>
  <r>
    <x v="1700"/>
    <x v="1700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n v="79"/>
    <b v="0"/>
    <x v="28"/>
    <n v="0.2606"/>
    <n v="65.974683544303801"/>
    <x v="4"/>
    <x v="28"/>
  </r>
  <r>
    <x v="1701"/>
    <x v="1701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n v="2"/>
    <b v="0"/>
    <x v="28"/>
    <n v="1.9801980198019802E-3"/>
    <n v="5"/>
    <x v="4"/>
    <x v="28"/>
  </r>
  <r>
    <x v="1702"/>
    <x v="1702"/>
    <s v="I can do all things through christ jesus"/>
    <x v="281"/>
    <x v="116"/>
    <x v="2"/>
    <x v="0"/>
    <s v="USD"/>
    <n v="1427745150"/>
    <n v="1425156750"/>
    <b v="0"/>
    <n v="1"/>
    <b v="0"/>
    <x v="28"/>
    <n v="6.0606060606060605E-5"/>
    <n v="1"/>
    <x v="4"/>
    <x v="28"/>
  </r>
  <r>
    <x v="1703"/>
    <x v="1703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n v="2"/>
    <b v="0"/>
    <x v="28"/>
    <n v="1.0200000000000001E-2"/>
    <n v="25.5"/>
    <x v="4"/>
    <x v="28"/>
  </r>
  <r>
    <x v="1704"/>
    <x v="1704"/>
    <s v="We want to record an album of popular praise &amp; worship songs with our own influence and style."/>
    <x v="13"/>
    <x v="1170"/>
    <x v="2"/>
    <x v="0"/>
    <s v="USD"/>
    <n v="1424056873"/>
    <n v="1421464873"/>
    <b v="0"/>
    <n v="11"/>
    <b v="0"/>
    <x v="28"/>
    <n v="0.65100000000000002"/>
    <n v="118.36363636363636"/>
    <x v="4"/>
    <x v="28"/>
  </r>
  <r>
    <x v="1705"/>
    <x v="1705"/>
    <s v="An instrumental album that ranges from hymns to contemporary music. All the music is recorded by myself."/>
    <x v="13"/>
    <x v="117"/>
    <x v="2"/>
    <x v="0"/>
    <s v="USD"/>
    <n v="1441814400"/>
    <n v="1440807846"/>
    <b v="0"/>
    <n v="0"/>
    <b v="0"/>
    <x v="28"/>
    <n v="0"/>
    <e v="#DIV/0!"/>
    <x v="4"/>
    <x v="28"/>
  </r>
  <r>
    <x v="1706"/>
    <x v="1706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n v="0"/>
    <b v="0"/>
    <x v="28"/>
    <n v="0"/>
    <e v="#DIV/0!"/>
    <x v="4"/>
    <x v="28"/>
  </r>
  <r>
    <x v="1707"/>
    <x v="1707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n v="9"/>
    <b v="0"/>
    <x v="28"/>
    <n v="9.74E-2"/>
    <n v="54.111111111111114"/>
    <x v="4"/>
    <x v="28"/>
  </r>
  <r>
    <x v="1708"/>
    <x v="1708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n v="0"/>
    <b v="0"/>
    <x v="28"/>
    <n v="0"/>
    <e v="#DIV/0!"/>
    <x v="4"/>
    <x v="28"/>
  </r>
  <r>
    <x v="1709"/>
    <x v="1709"/>
    <s v="A project to set psalms to music. The psalms are taken from the English Standard Version (ESV) of the Bible."/>
    <x v="257"/>
    <x v="1079"/>
    <x v="2"/>
    <x v="0"/>
    <s v="USD"/>
    <n v="1409513940"/>
    <n v="1405949514"/>
    <b v="0"/>
    <n v="4"/>
    <b v="0"/>
    <x v="28"/>
    <n v="4.8571428571428571E-2"/>
    <n v="21.25"/>
    <x v="4"/>
    <x v="28"/>
  </r>
  <r>
    <x v="1710"/>
    <x v="1710"/>
    <s v="We want to create a gospel live album which has never been produced before."/>
    <x v="10"/>
    <x v="1172"/>
    <x v="2"/>
    <x v="12"/>
    <s v="EUR"/>
    <n v="1453122000"/>
    <n v="1449151888"/>
    <b v="0"/>
    <n v="1"/>
    <b v="0"/>
    <x v="28"/>
    <n v="6.7999999999999996E-3"/>
    <n v="34"/>
    <x v="4"/>
    <x v="28"/>
  </r>
  <r>
    <x v="1711"/>
    <x v="1711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n v="2"/>
    <b v="0"/>
    <x v="28"/>
    <n v="0.105"/>
    <n v="525"/>
    <x v="4"/>
    <x v="28"/>
  </r>
  <r>
    <x v="1712"/>
    <x v="1712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n v="0"/>
    <b v="0"/>
    <x v="28"/>
    <n v="0"/>
    <e v="#DIV/0!"/>
    <x v="4"/>
    <x v="28"/>
  </r>
  <r>
    <x v="1713"/>
    <x v="1713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n v="1"/>
    <b v="0"/>
    <x v="28"/>
    <n v="1.6666666666666666E-2"/>
    <n v="50"/>
    <x v="4"/>
    <x v="28"/>
  </r>
  <r>
    <x v="1714"/>
    <x v="1714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n v="17"/>
    <b v="0"/>
    <x v="28"/>
    <n v="7.868E-2"/>
    <n v="115.70588235294117"/>
    <x v="4"/>
    <x v="28"/>
  </r>
  <r>
    <x v="1715"/>
    <x v="1715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n v="2"/>
    <b v="0"/>
    <x v="28"/>
    <n v="2.2000000000000001E-3"/>
    <n v="5.5"/>
    <x v="4"/>
    <x v="28"/>
  </r>
  <r>
    <x v="1716"/>
    <x v="1716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n v="3"/>
    <b v="0"/>
    <x v="28"/>
    <n v="7.4999999999999997E-2"/>
    <n v="50"/>
    <x v="4"/>
    <x v="28"/>
  </r>
  <r>
    <x v="1717"/>
    <x v="1717"/>
    <s v="Our first record created to reach, inspire, and ultimately express the love of Jesus to our generation."/>
    <x v="282"/>
    <x v="1174"/>
    <x v="2"/>
    <x v="0"/>
    <s v="USD"/>
    <n v="1461211200"/>
    <n v="1459467238"/>
    <b v="0"/>
    <n v="41"/>
    <b v="0"/>
    <x v="28"/>
    <n v="0.42725880551301687"/>
    <n v="34.024390243902438"/>
    <x v="4"/>
    <x v="28"/>
  </r>
  <r>
    <x v="1718"/>
    <x v="1718"/>
    <s v="A melody for the galaxy."/>
    <x v="19"/>
    <x v="735"/>
    <x v="2"/>
    <x v="0"/>
    <s v="USD"/>
    <n v="1463201940"/>
    <n v="1459435149"/>
    <b v="0"/>
    <n v="2"/>
    <b v="0"/>
    <x v="28"/>
    <n v="2.142857142857143E-3"/>
    <n v="37.5"/>
    <x v="4"/>
    <x v="28"/>
  </r>
  <r>
    <x v="1719"/>
    <x v="1719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n v="3"/>
    <b v="0"/>
    <x v="28"/>
    <n v="8.7500000000000008E-3"/>
    <n v="11.666666666666666"/>
    <x v="4"/>
    <x v="28"/>
  </r>
  <r>
    <x v="1720"/>
    <x v="1720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n v="8"/>
    <b v="0"/>
    <x v="28"/>
    <n v="5.6250000000000001E-2"/>
    <n v="28.125"/>
    <x v="4"/>
    <x v="28"/>
  </r>
  <r>
    <x v="1721"/>
    <x v="1721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n v="0"/>
    <b v="0"/>
    <x v="28"/>
    <n v="0"/>
    <e v="#DIV/0!"/>
    <x v="4"/>
    <x v="28"/>
  </r>
  <r>
    <x v="1722"/>
    <x v="1722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n v="1"/>
    <b v="0"/>
    <x v="28"/>
    <n v="3.4722222222222224E-4"/>
    <n v="1"/>
    <x v="4"/>
    <x v="28"/>
  </r>
  <r>
    <x v="1723"/>
    <x v="1723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n v="3"/>
    <b v="0"/>
    <x v="28"/>
    <n v="6.5000000000000002E-2"/>
    <n v="216.66666666666666"/>
    <x v="4"/>
    <x v="28"/>
  </r>
  <r>
    <x v="1724"/>
    <x v="1724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n v="4"/>
    <b v="0"/>
    <x v="28"/>
    <n v="5.8333333333333336E-3"/>
    <n v="8.75"/>
    <x v="4"/>
    <x v="28"/>
  </r>
  <r>
    <x v="1725"/>
    <x v="1725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n v="9"/>
    <b v="0"/>
    <x v="28"/>
    <n v="0.10181818181818182"/>
    <n v="62.222222222222221"/>
    <x v="4"/>
    <x v="28"/>
  </r>
  <r>
    <x v="1726"/>
    <x v="1726"/>
    <s v="Amanda Joy Hall's sophomore album, &quot;Every Day&quot;. Release expected July 2014"/>
    <x v="115"/>
    <x v="1176"/>
    <x v="2"/>
    <x v="0"/>
    <s v="USD"/>
    <n v="1403906664"/>
    <n v="1401401064"/>
    <b v="0"/>
    <n v="16"/>
    <b v="0"/>
    <x v="28"/>
    <n v="0.33784615384615385"/>
    <n v="137.25"/>
    <x v="4"/>
    <x v="28"/>
  </r>
  <r>
    <x v="1727"/>
    <x v="1727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n v="1"/>
    <b v="0"/>
    <x v="28"/>
    <n v="3.3333333333333332E-4"/>
    <n v="1"/>
    <x v="4"/>
    <x v="28"/>
  </r>
  <r>
    <x v="1728"/>
    <x v="1728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n v="7"/>
    <b v="0"/>
    <x v="28"/>
    <n v="0.68400000000000005"/>
    <n v="122.14285714285714"/>
    <x v="4"/>
    <x v="28"/>
  </r>
  <r>
    <x v="1729"/>
    <x v="1729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n v="0"/>
    <b v="0"/>
    <x v="28"/>
    <n v="0"/>
    <e v="#DIV/0!"/>
    <x v="4"/>
    <x v="28"/>
  </r>
  <r>
    <x v="1730"/>
    <x v="1730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n v="0"/>
    <b v="0"/>
    <x v="28"/>
    <n v="0"/>
    <e v="#DIV/0!"/>
    <x v="4"/>
    <x v="28"/>
  </r>
  <r>
    <x v="1731"/>
    <x v="1731"/>
    <s v="We are a Christin Worship band looking to midwest tour. God Bless!"/>
    <x v="28"/>
    <x v="117"/>
    <x v="2"/>
    <x v="0"/>
    <s v="USD"/>
    <n v="1434034800"/>
    <n v="1432849552"/>
    <b v="0"/>
    <n v="0"/>
    <b v="0"/>
    <x v="28"/>
    <n v="0"/>
    <e v="#DIV/0!"/>
    <x v="4"/>
    <x v="28"/>
  </r>
  <r>
    <x v="1732"/>
    <x v="1732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n v="0"/>
    <b v="0"/>
    <x v="28"/>
    <n v="0"/>
    <e v="#DIV/0!"/>
    <x v="4"/>
    <x v="28"/>
  </r>
  <r>
    <x v="1733"/>
    <x v="1733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n v="0"/>
    <b v="0"/>
    <x v="28"/>
    <n v="0"/>
    <e v="#DIV/0!"/>
    <x v="4"/>
    <x v="28"/>
  </r>
  <r>
    <x v="1734"/>
    <x v="1734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n v="1"/>
    <b v="0"/>
    <x v="28"/>
    <n v="2.2222222222222223E-4"/>
    <n v="1"/>
    <x v="4"/>
    <x v="28"/>
  </r>
  <r>
    <x v="1735"/>
    <x v="1735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n v="2"/>
    <b v="0"/>
    <x v="28"/>
    <n v="0.11"/>
    <n v="55"/>
    <x v="4"/>
    <x v="28"/>
  </r>
  <r>
    <x v="1736"/>
    <x v="1736"/>
    <s v="A unique meditative album reflecting on the life of Christ, inviting Him into your presence"/>
    <x v="9"/>
    <x v="1178"/>
    <x v="2"/>
    <x v="0"/>
    <s v="USD"/>
    <n v="1447018833"/>
    <n v="1444423233"/>
    <b v="0"/>
    <n v="1"/>
    <b v="0"/>
    <x v="28"/>
    <n v="7.3333333333333332E-3"/>
    <n v="22"/>
    <x v="4"/>
    <x v="28"/>
  </r>
  <r>
    <x v="1737"/>
    <x v="1737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n v="15"/>
    <b v="0"/>
    <x v="28"/>
    <n v="0.21249999999999999"/>
    <n v="56.666666666666664"/>
    <x v="4"/>
    <x v="28"/>
  </r>
  <r>
    <x v="1738"/>
    <x v="1738"/>
    <s v="Music that inspires and gives hope for overcoming and change. And it is good music."/>
    <x v="10"/>
    <x v="170"/>
    <x v="2"/>
    <x v="0"/>
    <s v="USD"/>
    <n v="1412283542"/>
    <n v="1409691542"/>
    <b v="0"/>
    <n v="1"/>
    <b v="0"/>
    <x v="28"/>
    <n v="4.0000000000000001E-3"/>
    <n v="20"/>
    <x v="4"/>
    <x v="28"/>
  </r>
  <r>
    <x v="1739"/>
    <x v="1739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n v="1"/>
    <b v="0"/>
    <x v="28"/>
    <n v="1E-3"/>
    <n v="1"/>
    <x v="4"/>
    <x v="28"/>
  </r>
  <r>
    <x v="1740"/>
    <x v="1740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n v="0"/>
    <b v="0"/>
    <x v="28"/>
    <n v="0"/>
    <e v="#DIV/0!"/>
    <x v="4"/>
    <x v="28"/>
  </r>
  <r>
    <x v="1741"/>
    <x v="1741"/>
    <s v="A photo journal documenting my experiences and travels across New Zealand"/>
    <x v="38"/>
    <x v="414"/>
    <x v="0"/>
    <x v="1"/>
    <s v="GBP"/>
    <n v="1433948671"/>
    <n v="1430060671"/>
    <b v="0"/>
    <n v="52"/>
    <b v="1"/>
    <x v="20"/>
    <n v="1.1083333333333334"/>
    <n v="25.576923076923077"/>
    <x v="8"/>
    <x v="20"/>
  </r>
  <r>
    <x v="1742"/>
    <x v="1742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n v="34"/>
    <b v="1"/>
    <x v="20"/>
    <n v="1.0874999999999999"/>
    <n v="63.970588235294116"/>
    <x v="8"/>
    <x v="20"/>
  </r>
  <r>
    <x v="1743"/>
    <x v="1743"/>
    <s v="Visual documentation of the endangered IÃ±upiat language, captured in the form of a printed photography book."/>
    <x v="12"/>
    <x v="11"/>
    <x v="0"/>
    <x v="0"/>
    <s v="USD"/>
    <n v="1472270340"/>
    <n v="1470348775"/>
    <b v="0"/>
    <n v="67"/>
    <b v="1"/>
    <x v="20"/>
    <n v="1.0041666666666667"/>
    <n v="89.925373134328353"/>
    <x v="8"/>
    <x v="20"/>
  </r>
  <r>
    <x v="1744"/>
    <x v="1744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n v="70"/>
    <b v="1"/>
    <x v="20"/>
    <n v="1.1845454545454546"/>
    <n v="93.071428571428569"/>
    <x v="8"/>
    <x v="20"/>
  </r>
  <r>
    <x v="1745"/>
    <x v="1745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n v="89"/>
    <b v="1"/>
    <x v="20"/>
    <n v="1.1401428571428571"/>
    <n v="89.674157303370791"/>
    <x v="8"/>
    <x v="20"/>
  </r>
  <r>
    <x v="1746"/>
    <x v="1746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n v="107"/>
    <b v="1"/>
    <x v="20"/>
    <n v="1.4810000000000001"/>
    <n v="207.61682242990653"/>
    <x v="8"/>
    <x v="20"/>
  </r>
  <r>
    <x v="1747"/>
    <x v="1747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n v="159"/>
    <b v="1"/>
    <x v="20"/>
    <n v="1.0495555555555556"/>
    <n v="59.408805031446541"/>
    <x v="8"/>
    <x v="20"/>
  </r>
  <r>
    <x v="1748"/>
    <x v="1748"/>
    <s v="Telling the story of the city through remarkable people who live in Vancouver today."/>
    <x v="63"/>
    <x v="1184"/>
    <x v="0"/>
    <x v="5"/>
    <s v="CAD"/>
    <n v="1441234143"/>
    <n v="1438642143"/>
    <b v="0"/>
    <n v="181"/>
    <b v="1"/>
    <x v="20"/>
    <n v="1.29948"/>
    <n v="358.97237569060775"/>
    <x v="8"/>
    <x v="20"/>
  </r>
  <r>
    <x v="1749"/>
    <x v="1749"/>
    <s v="Help me fund the production run of my first book by local Photographer Sandro Ortolani."/>
    <x v="284"/>
    <x v="1185"/>
    <x v="0"/>
    <x v="19"/>
    <s v="EUR"/>
    <n v="1488394800"/>
    <n v="1485213921"/>
    <b v="0"/>
    <n v="131"/>
    <b v="1"/>
    <x v="20"/>
    <n v="1.2348756218905472"/>
    <n v="94.736641221374043"/>
    <x v="8"/>
    <x v="20"/>
  </r>
  <r>
    <x v="1750"/>
    <x v="1750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n v="125"/>
    <b v="1"/>
    <x v="20"/>
    <n v="2.0162"/>
    <n v="80.647999999999996"/>
    <x v="8"/>
    <x v="20"/>
  </r>
  <r>
    <x v="1751"/>
    <x v="1751"/>
    <s v="Photographs and stories culled from 10 years of road trips through rural Greece"/>
    <x v="3"/>
    <x v="1187"/>
    <x v="0"/>
    <x v="0"/>
    <s v="USD"/>
    <n v="1426787123"/>
    <n v="1424198723"/>
    <b v="0"/>
    <n v="61"/>
    <b v="1"/>
    <x v="20"/>
    <n v="1.0289999999999999"/>
    <n v="168.68852459016392"/>
    <x v="8"/>
    <x v="20"/>
  </r>
  <r>
    <x v="1752"/>
    <x v="1752"/>
    <s v="A little book of calm, in picture form, that will soothe the soul and un-furrow the brow."/>
    <x v="38"/>
    <x v="1188"/>
    <x v="0"/>
    <x v="1"/>
    <s v="GBP"/>
    <n v="1476425082"/>
    <n v="1473833082"/>
    <b v="0"/>
    <n v="90"/>
    <b v="1"/>
    <x v="20"/>
    <n v="2.6016666666666666"/>
    <n v="34.68888888888889"/>
    <x v="8"/>
    <x v="20"/>
  </r>
  <r>
    <x v="1753"/>
    <x v="1753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n v="35"/>
    <b v="1"/>
    <x v="20"/>
    <n v="1.08"/>
    <n v="462.85714285714283"/>
    <x v="8"/>
    <x v="20"/>
  </r>
  <r>
    <x v="1754"/>
    <x v="1754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n v="90"/>
    <b v="1"/>
    <x v="20"/>
    <n v="1.1052941176470588"/>
    <n v="104.38888888888889"/>
    <x v="8"/>
    <x v="20"/>
  </r>
  <r>
    <x v="1755"/>
    <x v="1755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n v="4"/>
    <b v="1"/>
    <x v="20"/>
    <n v="1.2"/>
    <n v="7.5"/>
    <x v="8"/>
    <x v="20"/>
  </r>
  <r>
    <x v="1756"/>
    <x v="1756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n v="120"/>
    <b v="1"/>
    <x v="20"/>
    <n v="1.0282909090909091"/>
    <n v="47.13"/>
    <x v="8"/>
    <x v="20"/>
  </r>
  <r>
    <x v="1757"/>
    <x v="1757"/>
    <s v="I want to create a self published photo art book on the topic of the resurgence of femininity."/>
    <x v="10"/>
    <x v="1192"/>
    <x v="0"/>
    <x v="0"/>
    <s v="USD"/>
    <n v="1485631740"/>
    <n v="1483041083"/>
    <b v="0"/>
    <n v="14"/>
    <b v="1"/>
    <x v="20"/>
    <n v="1.1599999999999999"/>
    <n v="414.28571428571428"/>
    <x v="8"/>
    <x v="20"/>
  </r>
  <r>
    <x v="1758"/>
    <x v="1758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n v="27"/>
    <b v="1"/>
    <x v="20"/>
    <n v="1.147"/>
    <n v="42.481481481481481"/>
    <x v="8"/>
    <x v="20"/>
  </r>
  <r>
    <x v="1759"/>
    <x v="1759"/>
    <s v="Death Valley will be the first photo book of Andi State"/>
    <x v="10"/>
    <x v="1194"/>
    <x v="0"/>
    <x v="0"/>
    <s v="USD"/>
    <n v="1427309629"/>
    <n v="1425585229"/>
    <b v="0"/>
    <n v="49"/>
    <b v="1"/>
    <x v="20"/>
    <n v="1.0660000000000001"/>
    <n v="108.77551020408163"/>
    <x v="8"/>
    <x v="20"/>
  </r>
  <r>
    <x v="1760"/>
    <x v="1760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n v="102"/>
    <b v="1"/>
    <x v="20"/>
    <n v="1.6544000000000001"/>
    <n v="81.098039215686271"/>
    <x v="8"/>
    <x v="20"/>
  </r>
  <r>
    <x v="1761"/>
    <x v="1761"/>
    <s v="A hardcover photobook telling the naked truth of a young photographers journey."/>
    <x v="213"/>
    <x v="1196"/>
    <x v="0"/>
    <x v="1"/>
    <s v="GBP"/>
    <n v="1442065060"/>
    <n v="1437745060"/>
    <b v="0"/>
    <n v="3"/>
    <b v="1"/>
    <x v="20"/>
    <n v="1.55"/>
    <n v="51.666666666666664"/>
    <x v="8"/>
    <x v="20"/>
  </r>
  <r>
    <x v="1762"/>
    <x v="1762"/>
    <s v="Project rewards $25 gets you 190+ digital images"/>
    <x v="213"/>
    <x v="1197"/>
    <x v="0"/>
    <x v="0"/>
    <s v="USD"/>
    <n v="1457739245"/>
    <n v="1455147245"/>
    <b v="0"/>
    <n v="25"/>
    <b v="1"/>
    <x v="20"/>
    <n v="8.85"/>
    <n v="35.4"/>
    <x v="8"/>
    <x v="20"/>
  </r>
  <r>
    <x v="1763"/>
    <x v="1763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n v="118"/>
    <b v="1"/>
    <x v="20"/>
    <n v="1.0190833333333333"/>
    <n v="103.63559322033899"/>
    <x v="8"/>
    <x v="20"/>
  </r>
  <r>
    <x v="1764"/>
    <x v="1764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n v="39"/>
    <b v="0"/>
    <x v="20"/>
    <n v="0.19600000000000001"/>
    <n v="55.282051282051285"/>
    <x v="8"/>
    <x v="20"/>
  </r>
  <r>
    <x v="1765"/>
    <x v="1765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n v="103"/>
    <b v="0"/>
    <x v="20"/>
    <n v="0.59467839999999994"/>
    <n v="72.16970873786407"/>
    <x v="8"/>
    <x v="20"/>
  </r>
  <r>
    <x v="1766"/>
    <x v="1766"/>
    <s v="I want to create a beautiful book which documents the Melbourne music scene."/>
    <x v="15"/>
    <x v="117"/>
    <x v="2"/>
    <x v="2"/>
    <s v="AUD"/>
    <n v="1408999088"/>
    <n v="1407184688"/>
    <b v="1"/>
    <n v="0"/>
    <b v="0"/>
    <x v="20"/>
    <n v="0"/>
    <e v="#DIV/0!"/>
    <x v="8"/>
    <x v="20"/>
  </r>
  <r>
    <x v="1767"/>
    <x v="1767"/>
    <s v="A photographic search for the true meaning of pride for ones country during the World Cup"/>
    <x v="10"/>
    <x v="1201"/>
    <x v="2"/>
    <x v="0"/>
    <s v="USD"/>
    <n v="1407080884"/>
    <n v="1404488884"/>
    <b v="1"/>
    <n v="39"/>
    <b v="0"/>
    <x v="20"/>
    <n v="0.4572"/>
    <n v="58.615384615384613"/>
    <x v="8"/>
    <x v="20"/>
  </r>
  <r>
    <x v="1768"/>
    <x v="1768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n v="15"/>
    <b v="0"/>
    <x v="20"/>
    <n v="3.7400000000000003E-2"/>
    <n v="12.466666666666667"/>
    <x v="8"/>
    <x v="20"/>
  </r>
  <r>
    <x v="1769"/>
    <x v="1769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n v="22"/>
    <b v="0"/>
    <x v="20"/>
    <n v="2.7025E-2"/>
    <n v="49.136363636363633"/>
    <x v="8"/>
    <x v="20"/>
  </r>
  <r>
    <x v="1770"/>
    <x v="1770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n v="92"/>
    <b v="0"/>
    <x v="20"/>
    <n v="0.56514285714285717"/>
    <n v="150.5"/>
    <x v="8"/>
    <x v="20"/>
  </r>
  <r>
    <x v="1771"/>
    <x v="1771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n v="25"/>
    <b v="0"/>
    <x v="20"/>
    <n v="0.21309523809523809"/>
    <n v="35.799999999999997"/>
    <x v="8"/>
    <x v="20"/>
  </r>
  <r>
    <x v="1772"/>
    <x v="1772"/>
    <s v="A photobook and a short documentary film telling the story of Holocaust in Northwestern Lithuania"/>
    <x v="62"/>
    <x v="1205"/>
    <x v="2"/>
    <x v="1"/>
    <s v="GBP"/>
    <n v="1404666836"/>
    <n v="1399482836"/>
    <b v="1"/>
    <n v="19"/>
    <b v="0"/>
    <x v="20"/>
    <n v="0.156"/>
    <n v="45.157894736842103"/>
    <x v="8"/>
    <x v="20"/>
  </r>
  <r>
    <x v="1773"/>
    <x v="1773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n v="19"/>
    <b v="0"/>
    <x v="20"/>
    <n v="6.2566666666666673E-2"/>
    <n v="98.78947368421052"/>
    <x v="8"/>
    <x v="20"/>
  </r>
  <r>
    <x v="1774"/>
    <x v="1774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n v="13"/>
    <b v="0"/>
    <x v="20"/>
    <n v="0.4592"/>
    <n v="88.307692307692307"/>
    <x v="8"/>
    <x v="20"/>
  </r>
  <r>
    <x v="1775"/>
    <x v="1775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n v="124"/>
    <b v="0"/>
    <x v="20"/>
    <n v="0.65101538461538466"/>
    <n v="170.62903225806451"/>
    <x v="8"/>
    <x v="20"/>
  </r>
  <r>
    <x v="1776"/>
    <x v="1776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n v="4"/>
    <b v="0"/>
    <x v="20"/>
    <n v="6.7000000000000004E-2"/>
    <n v="83.75"/>
    <x v="8"/>
    <x v="20"/>
  </r>
  <r>
    <x v="1777"/>
    <x v="1777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n v="10"/>
    <b v="0"/>
    <x v="20"/>
    <n v="0.135625"/>
    <n v="65.099999999999994"/>
    <x v="8"/>
    <x v="20"/>
  </r>
  <r>
    <x v="1778"/>
    <x v="1778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n v="15"/>
    <b v="0"/>
    <x v="20"/>
    <n v="1.9900000000000001E-2"/>
    <n v="66.333333333333329"/>
    <x v="8"/>
    <x v="20"/>
  </r>
  <r>
    <x v="1779"/>
    <x v="1779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n v="38"/>
    <b v="0"/>
    <x v="20"/>
    <n v="0.36236363636363639"/>
    <n v="104.89473684210526"/>
    <x v="8"/>
    <x v="20"/>
  </r>
  <r>
    <x v="1780"/>
    <x v="1780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n v="152"/>
    <b v="0"/>
    <x v="20"/>
    <n v="0.39743333333333336"/>
    <n v="78.440789473684205"/>
    <x v="8"/>
    <x v="20"/>
  </r>
  <r>
    <x v="1781"/>
    <x v="1781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n v="24"/>
    <b v="0"/>
    <x v="20"/>
    <n v="0.25763636363636366"/>
    <n v="59.041666666666664"/>
    <x v="8"/>
    <x v="20"/>
  </r>
  <r>
    <x v="1782"/>
    <x v="1782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n v="76"/>
    <b v="0"/>
    <x v="20"/>
    <n v="0.15491428571428573"/>
    <n v="71.34210526315789"/>
    <x v="8"/>
    <x v="20"/>
  </r>
  <r>
    <x v="1783"/>
    <x v="1783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n v="185"/>
    <b v="0"/>
    <x v="20"/>
    <n v="0.236925"/>
    <n v="51.227027027027027"/>
    <x v="8"/>
    <x v="20"/>
  </r>
  <r>
    <x v="1784"/>
    <x v="1784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n v="33"/>
    <b v="0"/>
    <x v="20"/>
    <n v="0.39760000000000001"/>
    <n v="60.242424242424242"/>
    <x v="8"/>
    <x v="20"/>
  </r>
  <r>
    <x v="1785"/>
    <x v="1785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n v="108"/>
    <b v="0"/>
    <x v="20"/>
    <n v="0.20220833333333332"/>
    <n v="44.935185185185183"/>
    <x v="8"/>
    <x v="20"/>
  </r>
  <r>
    <x v="1786"/>
    <x v="178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n v="29"/>
    <b v="0"/>
    <x v="20"/>
    <n v="0.47631578947368419"/>
    <n v="31.206896551724139"/>
    <x v="8"/>
    <x v="20"/>
  </r>
  <r>
    <x v="1787"/>
    <x v="1787"/>
    <s v="Raising awareness to the effects of global warming through photographs of the high mountains of Peru."/>
    <x v="3"/>
    <x v="1218"/>
    <x v="2"/>
    <x v="0"/>
    <s v="USD"/>
    <n v="1428158637"/>
    <n v="1425570237"/>
    <b v="1"/>
    <n v="24"/>
    <b v="0"/>
    <x v="20"/>
    <n v="0.15329999999999999"/>
    <n v="63.875"/>
    <x v="8"/>
    <x v="20"/>
  </r>
  <r>
    <x v="1788"/>
    <x v="1788"/>
    <s v="A photo book celebrating Goths, exploring their lives and giving an insight into what Goth is for them."/>
    <x v="62"/>
    <x v="382"/>
    <x v="2"/>
    <x v="1"/>
    <s v="GBP"/>
    <n v="1414795542"/>
    <n v="1412203542"/>
    <b v="1"/>
    <n v="4"/>
    <b v="0"/>
    <x v="20"/>
    <n v="1.3818181818181818E-2"/>
    <n v="19"/>
    <x v="8"/>
    <x v="20"/>
  </r>
  <r>
    <x v="1789"/>
    <x v="1789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n v="4"/>
    <b v="0"/>
    <x v="20"/>
    <n v="5.0000000000000001E-3"/>
    <n v="10"/>
    <x v="8"/>
    <x v="20"/>
  </r>
  <r>
    <x v="1790"/>
    <x v="1790"/>
    <s v="70 years of incredible photography sits patiently in old film sheet boxes, waiting for a return to relevance."/>
    <x v="287"/>
    <x v="1219"/>
    <x v="2"/>
    <x v="0"/>
    <s v="USD"/>
    <n v="1423152678"/>
    <n v="1420560678"/>
    <b v="1"/>
    <n v="15"/>
    <b v="0"/>
    <x v="20"/>
    <n v="4.9575757575757579E-2"/>
    <n v="109.06666666666666"/>
    <x v="8"/>
    <x v="20"/>
  </r>
  <r>
    <x v="1791"/>
    <x v="1791"/>
    <s v="For the love of street photography and the beauty of traditional cultures in southern Italy."/>
    <x v="9"/>
    <x v="1220"/>
    <x v="2"/>
    <x v="1"/>
    <s v="GBP"/>
    <n v="1422553565"/>
    <n v="1417369565"/>
    <b v="1"/>
    <n v="4"/>
    <b v="0"/>
    <x v="20"/>
    <n v="3.5666666666666666E-2"/>
    <n v="26.75"/>
    <x v="8"/>
    <x v="20"/>
  </r>
  <r>
    <x v="1792"/>
    <x v="1792"/>
    <s v="In 1970 Helaine Garren shot a series of images at Bensingerâ€™s Pool Hall in Chicago, Illinois."/>
    <x v="31"/>
    <x v="1221"/>
    <x v="2"/>
    <x v="0"/>
    <s v="USD"/>
    <n v="1439189940"/>
    <n v="1435970682"/>
    <b v="1"/>
    <n v="139"/>
    <b v="0"/>
    <x v="20"/>
    <n v="0.61124000000000001"/>
    <n v="109.93525179856115"/>
    <x v="8"/>
    <x v="20"/>
  </r>
  <r>
    <x v="1793"/>
    <x v="1793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n v="2"/>
    <b v="0"/>
    <x v="20"/>
    <n v="1.3333333333333334E-2"/>
    <n v="20"/>
    <x v="8"/>
    <x v="20"/>
  </r>
  <r>
    <x v="1794"/>
    <x v="1794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n v="18"/>
    <b v="0"/>
    <x v="20"/>
    <n v="0.11077777777777778"/>
    <n v="55.388888888888886"/>
    <x v="8"/>
    <x v="20"/>
  </r>
  <r>
    <x v="1795"/>
    <x v="1795"/>
    <s v="A photography book documenting the impact of the ISAF mission on the Afghan people of Mazar-e Sharif."/>
    <x v="89"/>
    <x v="1223"/>
    <x v="2"/>
    <x v="12"/>
    <s v="EUR"/>
    <n v="1476460800"/>
    <n v="1473922541"/>
    <b v="1"/>
    <n v="81"/>
    <b v="0"/>
    <x v="20"/>
    <n v="0.38735714285714284"/>
    <n v="133.90123456790124"/>
    <x v="8"/>
    <x v="20"/>
  </r>
  <r>
    <x v="1796"/>
    <x v="1796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n v="86"/>
    <b v="0"/>
    <x v="20"/>
    <n v="0.22052631578947368"/>
    <n v="48.720930232558139"/>
    <x v="8"/>
    <x v="20"/>
  </r>
  <r>
    <x v="1797"/>
    <x v="1797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n v="140"/>
    <b v="0"/>
    <x v="20"/>
    <n v="0.67549999999999999"/>
    <n v="48.25"/>
    <x v="8"/>
    <x v="20"/>
  </r>
  <r>
    <x v="1798"/>
    <x v="1798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n v="37"/>
    <b v="0"/>
    <x v="20"/>
    <n v="0.136375"/>
    <n v="58.972972972972975"/>
    <x v="8"/>
    <x v="20"/>
  </r>
  <r>
    <x v="1799"/>
    <x v="1799"/>
    <s v="The UnDiscovered Image, a monthly publication dedicated to photographers."/>
    <x v="23"/>
    <x v="1227"/>
    <x v="2"/>
    <x v="1"/>
    <s v="GBP"/>
    <n v="1415740408"/>
    <n v="1414008808"/>
    <b v="1"/>
    <n v="6"/>
    <b v="0"/>
    <x v="20"/>
    <n v="1.7457500000000001E-2"/>
    <n v="11.638333333333334"/>
    <x v="8"/>
    <x v="20"/>
  </r>
  <r>
    <x v="1800"/>
    <x v="1800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n v="113"/>
    <b v="0"/>
    <x v="20"/>
    <n v="0.20449632511889321"/>
    <n v="83.716814159292042"/>
    <x v="8"/>
    <x v="20"/>
  </r>
  <r>
    <x v="1801"/>
    <x v="1801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n v="37"/>
    <b v="0"/>
    <x v="20"/>
    <n v="0.13852941176470587"/>
    <n v="63.648648648648646"/>
    <x v="8"/>
    <x v="20"/>
  </r>
  <r>
    <x v="1802"/>
    <x v="1802"/>
    <s v="Inner Darkness turned into a photobook. Personal work i shot during my recovery...in Berlin."/>
    <x v="8"/>
    <x v="1230"/>
    <x v="2"/>
    <x v="12"/>
    <s v="EUR"/>
    <n v="1435442340"/>
    <n v="1433416830"/>
    <b v="1"/>
    <n v="18"/>
    <b v="0"/>
    <x v="20"/>
    <n v="0.48485714285714288"/>
    <n v="94.277777777777771"/>
    <x v="8"/>
    <x v="20"/>
  </r>
  <r>
    <x v="1803"/>
    <x v="1803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n v="75"/>
    <b v="0"/>
    <x v="20"/>
    <n v="0.308"/>
    <n v="71.86666666666666"/>
    <x v="8"/>
    <x v="20"/>
  </r>
  <r>
    <x v="1804"/>
    <x v="1804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n v="52"/>
    <b v="0"/>
    <x v="20"/>
    <n v="0.35174193548387095"/>
    <n v="104.84615384615384"/>
    <x v="8"/>
    <x v="20"/>
  </r>
  <r>
    <x v="1805"/>
    <x v="1805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n v="122"/>
    <b v="0"/>
    <x v="20"/>
    <n v="0.36404444444444445"/>
    <n v="67.139344262295083"/>
    <x v="8"/>
    <x v="20"/>
  </r>
  <r>
    <x v="1806"/>
    <x v="1806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n v="8"/>
    <b v="0"/>
    <x v="20"/>
    <n v="2.955E-2"/>
    <n v="73.875"/>
    <x v="8"/>
    <x v="20"/>
  </r>
  <r>
    <x v="1807"/>
    <x v="1807"/>
    <s v="I want to explore alternative cultures and lifestyles in America."/>
    <x v="10"/>
    <x v="503"/>
    <x v="2"/>
    <x v="0"/>
    <s v="USD"/>
    <n v="1411868313"/>
    <n v="1409276313"/>
    <b v="1"/>
    <n v="8"/>
    <b v="0"/>
    <x v="20"/>
    <n v="0.1106"/>
    <n v="69.125"/>
    <x v="8"/>
    <x v="20"/>
  </r>
  <r>
    <x v="1808"/>
    <x v="1808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n v="96"/>
    <b v="0"/>
    <x v="20"/>
    <n v="0.41407142857142859"/>
    <n v="120.77083333333333"/>
    <x v="8"/>
    <x v="20"/>
  </r>
  <r>
    <x v="1809"/>
    <x v="1809"/>
    <s v="A stunning photo book highlighting the visual diversity of the City of Hamilton and showcasing it in a new light."/>
    <x v="8"/>
    <x v="163"/>
    <x v="2"/>
    <x v="5"/>
    <s v="CAD"/>
    <n v="1425246439"/>
    <n v="1422222439"/>
    <b v="1"/>
    <n v="9"/>
    <b v="0"/>
    <x v="20"/>
    <n v="0.10857142857142857"/>
    <n v="42.222222222222221"/>
    <x v="8"/>
    <x v="20"/>
  </r>
  <r>
    <x v="1810"/>
    <x v="1810"/>
    <s v="Film Speed is a series of Zines focusing on architecture shot completely on 35 and 120mm film."/>
    <x v="52"/>
    <x v="493"/>
    <x v="2"/>
    <x v="0"/>
    <s v="USD"/>
    <n v="1408657826"/>
    <n v="1407621026"/>
    <b v="0"/>
    <n v="2"/>
    <b v="0"/>
    <x v="20"/>
    <n v="3.3333333333333333E-2"/>
    <n v="7.5"/>
    <x v="8"/>
    <x v="20"/>
  </r>
  <r>
    <x v="1811"/>
    <x v="1811"/>
    <s v="A collection of 365 color photographs of sunsets in 2014, beautifully presented in a hardcover book."/>
    <x v="214"/>
    <x v="130"/>
    <x v="2"/>
    <x v="0"/>
    <s v="USD"/>
    <n v="1414123200"/>
    <n v="1408962270"/>
    <b v="0"/>
    <n v="26"/>
    <b v="0"/>
    <x v="20"/>
    <n v="7.407407407407407E-4"/>
    <n v="1.5384615384615385"/>
    <x v="8"/>
    <x v="20"/>
  </r>
  <r>
    <x v="1812"/>
    <x v="1812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n v="23"/>
    <b v="0"/>
    <x v="20"/>
    <n v="0.13307692307692306"/>
    <n v="37.608695652173914"/>
    <x v="8"/>
    <x v="20"/>
  </r>
  <r>
    <x v="1813"/>
    <x v="1813"/>
    <s v="This project aims to document, Libyan photographic history; through both print and artisan mediums ."/>
    <x v="222"/>
    <x v="117"/>
    <x v="2"/>
    <x v="1"/>
    <s v="GBP"/>
    <n v="1407532812"/>
    <n v="1404940812"/>
    <b v="0"/>
    <n v="0"/>
    <b v="0"/>
    <x v="20"/>
    <n v="0"/>
    <e v="#DIV/0!"/>
    <x v="8"/>
    <x v="20"/>
  </r>
  <r>
    <x v="1814"/>
    <x v="1814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n v="140"/>
    <b v="0"/>
    <x v="20"/>
    <n v="0.49183333333333334"/>
    <n v="42.157142857142858"/>
    <x v="8"/>
    <x v="20"/>
  </r>
  <r>
    <x v="1815"/>
    <x v="1815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n v="0"/>
    <b v="0"/>
    <x v="20"/>
    <n v="0"/>
    <e v="#DIV/0!"/>
    <x v="8"/>
    <x v="20"/>
  </r>
  <r>
    <x v="1816"/>
    <x v="1816"/>
    <s v="A unique Photographic Book Project about the Passionate Moments and Strong Emotions that lie within Karate"/>
    <x v="31"/>
    <x v="1238"/>
    <x v="2"/>
    <x v="16"/>
    <s v="CHF"/>
    <n v="1469473200"/>
    <n v="1467061303"/>
    <b v="0"/>
    <n v="6"/>
    <b v="0"/>
    <x v="20"/>
    <n v="2.036E-2"/>
    <n v="84.833333333333329"/>
    <x v="8"/>
    <x v="20"/>
  </r>
  <r>
    <x v="1817"/>
    <x v="1817"/>
    <s v="Hundreds of breathtaking rodeo photographs collected in a beautiful coffee table book."/>
    <x v="102"/>
    <x v="1239"/>
    <x v="2"/>
    <x v="0"/>
    <s v="USD"/>
    <n v="1485759540"/>
    <n v="1480607607"/>
    <b v="0"/>
    <n v="100"/>
    <b v="0"/>
    <x v="20"/>
    <n v="0.52327777777777773"/>
    <n v="94.19"/>
    <x v="8"/>
    <x v="20"/>
  </r>
  <r>
    <x v="1818"/>
    <x v="1818"/>
    <s v="We are all different, this is a way to honor and celebrate the authenticity in being different."/>
    <x v="36"/>
    <x v="117"/>
    <x v="2"/>
    <x v="0"/>
    <s v="USD"/>
    <n v="1428035850"/>
    <n v="1425447450"/>
    <b v="0"/>
    <n v="0"/>
    <b v="0"/>
    <x v="20"/>
    <n v="0"/>
    <e v="#DIV/0!"/>
    <x v="8"/>
    <x v="20"/>
  </r>
  <r>
    <x v="1819"/>
    <x v="1819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n v="4"/>
    <b v="0"/>
    <x v="20"/>
    <n v="2.0833333333333332E-2"/>
    <n v="6.25"/>
    <x v="8"/>
    <x v="20"/>
  </r>
  <r>
    <x v="1820"/>
    <x v="1820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n v="8"/>
    <b v="0"/>
    <x v="20"/>
    <n v="6.565384615384616E-2"/>
    <n v="213.375"/>
    <x v="8"/>
    <x v="20"/>
  </r>
  <r>
    <x v="1821"/>
    <x v="1821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n v="57"/>
    <b v="1"/>
    <x v="11"/>
    <n v="1.3489"/>
    <n v="59.162280701754383"/>
    <x v="4"/>
    <x v="11"/>
  </r>
  <r>
    <x v="1822"/>
    <x v="1822"/>
    <s v="Wood Butcher needs your help to make this happen. Buy a CD, support local music!"/>
    <x v="43"/>
    <x v="452"/>
    <x v="0"/>
    <x v="5"/>
    <s v="CAD"/>
    <n v="1391194860"/>
    <n v="1388084862"/>
    <b v="0"/>
    <n v="11"/>
    <b v="1"/>
    <x v="11"/>
    <n v="1"/>
    <n v="27.272727272727273"/>
    <x v="4"/>
    <x v="11"/>
  </r>
  <r>
    <x v="1823"/>
    <x v="1823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n v="33"/>
    <b v="1"/>
    <x v="11"/>
    <n v="1.1585714285714286"/>
    <n v="24.575757575757574"/>
    <x v="4"/>
    <x v="11"/>
  </r>
  <r>
    <x v="1824"/>
    <x v="1824"/>
    <s v="cd fund raiser"/>
    <x v="9"/>
    <x v="1243"/>
    <x v="0"/>
    <x v="0"/>
    <s v="USD"/>
    <n v="1389146880"/>
    <n v="1387403967"/>
    <b v="0"/>
    <n v="40"/>
    <b v="1"/>
    <x v="11"/>
    <n v="1.0006666666666666"/>
    <n v="75.05"/>
    <x v="4"/>
    <x v="11"/>
  </r>
  <r>
    <x v="1825"/>
    <x v="1825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n v="50"/>
    <b v="1"/>
    <x v="11"/>
    <n v="1.0505"/>
    <n v="42.02"/>
    <x v="4"/>
    <x v="11"/>
  </r>
  <r>
    <x v="1826"/>
    <x v="1826"/>
    <s v="Hear your favorite Bear Ghost in eargasmic quality!"/>
    <x v="13"/>
    <x v="895"/>
    <x v="0"/>
    <x v="0"/>
    <s v="USD"/>
    <n v="1392675017"/>
    <n v="1390083017"/>
    <b v="0"/>
    <n v="38"/>
    <b v="1"/>
    <x v="11"/>
    <n v="1.01"/>
    <n v="53.157894736842103"/>
    <x v="4"/>
    <x v="11"/>
  </r>
  <r>
    <x v="1827"/>
    <x v="1827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n v="96"/>
    <b v="1"/>
    <x v="11"/>
    <n v="1.0066250000000001"/>
    <n v="83.885416666666671"/>
    <x v="4"/>
    <x v="11"/>
  </r>
  <r>
    <x v="1828"/>
    <x v="1828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n v="48"/>
    <b v="1"/>
    <x v="11"/>
    <n v="1.0016"/>
    <n v="417.33333333333331"/>
    <x v="4"/>
    <x v="11"/>
  </r>
  <r>
    <x v="1829"/>
    <x v="1829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n v="33"/>
    <b v="1"/>
    <x v="11"/>
    <n v="1.6668333333333334"/>
    <n v="75.765151515151516"/>
    <x v="4"/>
    <x v="11"/>
  </r>
  <r>
    <x v="1830"/>
    <x v="1830"/>
    <s v="We have come a long way on our new record, but now we need your help.  Help us, and together we can make magic!"/>
    <x v="36"/>
    <x v="1248"/>
    <x v="0"/>
    <x v="0"/>
    <s v="USD"/>
    <n v="1393259107"/>
    <n v="1390667107"/>
    <b v="0"/>
    <n v="226"/>
    <b v="1"/>
    <x v="11"/>
    <n v="1.0153333333333334"/>
    <n v="67.389380530973455"/>
    <x v="4"/>
    <x v="11"/>
  </r>
  <r>
    <x v="1831"/>
    <x v="1831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n v="14"/>
    <b v="1"/>
    <x v="11"/>
    <n v="1.03"/>
    <n v="73.571428571428569"/>
    <x v="4"/>
    <x v="11"/>
  </r>
  <r>
    <x v="1832"/>
    <x v="1832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n v="20"/>
    <b v="1"/>
    <x v="11"/>
    <n v="1.4285714285714286"/>
    <n v="25"/>
    <x v="4"/>
    <x v="11"/>
  </r>
  <r>
    <x v="1833"/>
    <x v="1833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n v="25"/>
    <b v="1"/>
    <x v="11"/>
    <n v="2.625"/>
    <n v="42"/>
    <x v="4"/>
    <x v="11"/>
  </r>
  <r>
    <x v="1834"/>
    <x v="1834"/>
    <s v="Help us fund our first tour and promote our new EP!"/>
    <x v="3"/>
    <x v="1250"/>
    <x v="0"/>
    <x v="0"/>
    <s v="USD"/>
    <n v="1422140895"/>
    <n v="1418684895"/>
    <b v="0"/>
    <n v="90"/>
    <b v="1"/>
    <x v="11"/>
    <n v="1.1805000000000001"/>
    <n v="131.16666666666666"/>
    <x v="4"/>
    <x v="11"/>
  </r>
  <r>
    <x v="1835"/>
    <x v="1835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n v="11"/>
    <b v="1"/>
    <x v="11"/>
    <n v="1.04"/>
    <n v="47.272727272727273"/>
    <x v="4"/>
    <x v="11"/>
  </r>
  <r>
    <x v="1836"/>
    <x v="1836"/>
    <s v="Help fund our 2013 Sound &amp; Lighting Touring rig!"/>
    <x v="10"/>
    <x v="1251"/>
    <x v="0"/>
    <x v="0"/>
    <s v="USD"/>
    <n v="1361129129"/>
    <n v="1359660329"/>
    <b v="0"/>
    <n v="55"/>
    <b v="1"/>
    <x v="11"/>
    <n v="2.0034000000000001"/>
    <n v="182.12727272727273"/>
    <x v="4"/>
    <x v="11"/>
  </r>
  <r>
    <x v="1837"/>
    <x v="1837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n v="30"/>
    <b v="1"/>
    <x v="11"/>
    <n v="3.0683333333333334"/>
    <n v="61.366666666666667"/>
    <x v="4"/>
    <x v="11"/>
  </r>
  <r>
    <x v="1838"/>
    <x v="1838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n v="28"/>
    <b v="1"/>
    <x v="11"/>
    <n v="1.00149"/>
    <n v="35.767499999999998"/>
    <x v="4"/>
    <x v="11"/>
  </r>
  <r>
    <x v="1839"/>
    <x v="1839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n v="45"/>
    <b v="1"/>
    <x v="11"/>
    <n v="2.0529999999999999"/>
    <n v="45.62222222222222"/>
    <x v="4"/>
    <x v="11"/>
  </r>
  <r>
    <x v="1840"/>
    <x v="1840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n v="13"/>
    <b v="1"/>
    <x v="11"/>
    <n v="1.0888888888888888"/>
    <n v="75.384615384615387"/>
    <x v="4"/>
    <x v="11"/>
  </r>
  <r>
    <x v="1841"/>
    <x v="1841"/>
    <s v="Hard Rock with a Positive Message. Help us fund, release and promote our debut EP!"/>
    <x v="13"/>
    <x v="1256"/>
    <x v="0"/>
    <x v="0"/>
    <s v="USD"/>
    <n v="1400561940"/>
    <n v="1397679445"/>
    <b v="0"/>
    <n v="40"/>
    <b v="1"/>
    <x v="11"/>
    <n v="1.0175000000000001"/>
    <n v="50.875"/>
    <x v="4"/>
    <x v="11"/>
  </r>
  <r>
    <x v="1842"/>
    <x v="1842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n v="21"/>
    <b v="1"/>
    <x v="11"/>
    <n v="1.2524999999999999"/>
    <n v="119.28571428571429"/>
    <x v="4"/>
    <x v="11"/>
  </r>
  <r>
    <x v="1843"/>
    <x v="1843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n v="134"/>
    <b v="1"/>
    <x v="11"/>
    <n v="1.2400610000000001"/>
    <n v="92.541865671641801"/>
    <x v="4"/>
    <x v="11"/>
  </r>
  <r>
    <x v="1844"/>
    <x v="1844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n v="20"/>
    <b v="1"/>
    <x v="11"/>
    <n v="1.014"/>
    <n v="76.05"/>
    <x v="4"/>
    <x v="11"/>
  </r>
  <r>
    <x v="1845"/>
    <x v="1845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n v="19"/>
    <b v="1"/>
    <x v="11"/>
    <n v="1"/>
    <n v="52.631578947368418"/>
    <x v="4"/>
    <x v="11"/>
  </r>
  <r>
    <x v="1846"/>
    <x v="1846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n v="209"/>
    <b v="1"/>
    <x v="11"/>
    <n v="1.3792666666666666"/>
    <n v="98.990430622009569"/>
    <x v="4"/>
    <x v="11"/>
  </r>
  <r>
    <x v="1847"/>
    <x v="1847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n v="38"/>
    <b v="1"/>
    <x v="11"/>
    <n v="1.2088000000000001"/>
    <n v="79.526315789473685"/>
    <x v="4"/>
    <x v="11"/>
  </r>
  <r>
    <x v="1848"/>
    <x v="1848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n v="24"/>
    <b v="1"/>
    <x v="11"/>
    <n v="1.0736666666666668"/>
    <n v="134.20833333333334"/>
    <x v="4"/>
    <x v="11"/>
  </r>
  <r>
    <x v="1849"/>
    <x v="1849"/>
    <s v="Release the Skylines is a small, local Cleveland metal band looking to record an album."/>
    <x v="43"/>
    <x v="356"/>
    <x v="0"/>
    <x v="0"/>
    <s v="USD"/>
    <n v="1350505059"/>
    <n v="1347913059"/>
    <b v="0"/>
    <n v="8"/>
    <b v="1"/>
    <x v="11"/>
    <n v="1.0033333333333334"/>
    <n v="37.625"/>
    <x v="4"/>
    <x v="11"/>
  </r>
  <r>
    <x v="1850"/>
    <x v="1850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n v="179"/>
    <b v="1"/>
    <x v="11"/>
    <n v="1.0152222222222222"/>
    <n v="51.044692737430168"/>
    <x v="4"/>
    <x v="11"/>
  </r>
  <r>
    <x v="1851"/>
    <x v="1851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n v="26"/>
    <b v="1"/>
    <x v="11"/>
    <n v="1.0007692307692309"/>
    <n v="50.03846153846154"/>
    <x v="4"/>
    <x v="11"/>
  </r>
  <r>
    <x v="1852"/>
    <x v="1852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n v="131"/>
    <b v="1"/>
    <x v="11"/>
    <n v="1.1696666666666666"/>
    <n v="133.93129770992365"/>
    <x v="4"/>
    <x v="11"/>
  </r>
  <r>
    <x v="1853"/>
    <x v="1853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n v="14"/>
    <b v="1"/>
    <x v="11"/>
    <n v="1.01875"/>
    <n v="58.214285714285715"/>
    <x v="4"/>
    <x v="11"/>
  </r>
  <r>
    <x v="1854"/>
    <x v="1854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n v="174"/>
    <b v="1"/>
    <x v="11"/>
    <n v="1.0212366666666666"/>
    <n v="88.037643678160919"/>
    <x v="4"/>
    <x v="11"/>
  </r>
  <r>
    <x v="1855"/>
    <x v="1855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n v="191"/>
    <b v="1"/>
    <x v="11"/>
    <n v="1.5405897142857143"/>
    <n v="70.576753926701571"/>
    <x v="4"/>
    <x v="11"/>
  </r>
  <r>
    <x v="1856"/>
    <x v="1856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n v="38"/>
    <b v="1"/>
    <x v="11"/>
    <n v="1.0125"/>
    <n v="53.289473684210527"/>
    <x v="4"/>
    <x v="11"/>
  </r>
  <r>
    <x v="1857"/>
    <x v="1857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n v="22"/>
    <b v="1"/>
    <x v="11"/>
    <n v="1"/>
    <n v="136.36363636363637"/>
    <x v="4"/>
    <x v="11"/>
  </r>
  <r>
    <x v="1858"/>
    <x v="1858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n v="149"/>
    <b v="1"/>
    <x v="11"/>
    <n v="1.0874800874800874"/>
    <n v="40.547315436241611"/>
    <x v="4"/>
    <x v="11"/>
  </r>
  <r>
    <x v="1859"/>
    <x v="1859"/>
    <s v="Queen Kwong is going ON TOUR to London and Paris!"/>
    <x v="9"/>
    <x v="1270"/>
    <x v="0"/>
    <x v="0"/>
    <s v="USD"/>
    <n v="1316716129"/>
    <n v="1314124129"/>
    <b v="0"/>
    <n v="56"/>
    <b v="1"/>
    <x v="11"/>
    <n v="1.3183333333333334"/>
    <n v="70.625"/>
    <x v="4"/>
    <x v="11"/>
  </r>
  <r>
    <x v="1860"/>
    <x v="1860"/>
    <s v="ASC had a one-of-a-kind CD release party in 2013, and we want to share it with the world - in DVD format!"/>
    <x v="47"/>
    <x v="1099"/>
    <x v="0"/>
    <x v="0"/>
    <s v="USD"/>
    <n v="1391706084"/>
    <n v="1389891684"/>
    <b v="0"/>
    <n v="19"/>
    <b v="1"/>
    <x v="11"/>
    <n v="1.3346666666666667"/>
    <n v="52.684210526315788"/>
    <x v="4"/>
    <x v="11"/>
  </r>
  <r>
    <x v="1861"/>
    <x v="1861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n v="0"/>
    <b v="0"/>
    <x v="18"/>
    <n v="0"/>
    <e v="#DIV/0!"/>
    <x v="6"/>
    <x v="18"/>
  </r>
  <r>
    <x v="1862"/>
    <x v="1862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n v="16"/>
    <b v="0"/>
    <x v="18"/>
    <n v="8.0833333333333326E-2"/>
    <n v="90.9375"/>
    <x v="6"/>
    <x v="18"/>
  </r>
  <r>
    <x v="1863"/>
    <x v="1863"/>
    <s v="This is an Android game where you take control of the zombies and try to eat your way to world domination!"/>
    <x v="30"/>
    <x v="115"/>
    <x v="2"/>
    <x v="0"/>
    <s v="USD"/>
    <n v="1402600085"/>
    <n v="1400008085"/>
    <b v="0"/>
    <n v="2"/>
    <b v="0"/>
    <x v="18"/>
    <n v="4.0000000000000001E-3"/>
    <n v="5"/>
    <x v="6"/>
    <x v="18"/>
  </r>
  <r>
    <x v="1864"/>
    <x v="1864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n v="48"/>
    <b v="0"/>
    <x v="18"/>
    <n v="0.42892307692307691"/>
    <n v="58.083333333333336"/>
    <x v="6"/>
    <x v="18"/>
  </r>
  <r>
    <x v="1865"/>
    <x v="1865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n v="2"/>
    <b v="0"/>
    <x v="18"/>
    <n v="3.6363636363636364E-5"/>
    <n v="2"/>
    <x v="6"/>
    <x v="18"/>
  </r>
  <r>
    <x v="1866"/>
    <x v="1866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n v="2"/>
    <b v="0"/>
    <x v="18"/>
    <n v="5.0000000000000001E-3"/>
    <n v="62.5"/>
    <x v="6"/>
    <x v="18"/>
  </r>
  <r>
    <x v="1867"/>
    <x v="1867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n v="1"/>
    <b v="0"/>
    <x v="18"/>
    <n v="5.0000000000000001E-4"/>
    <n v="10"/>
    <x v="6"/>
    <x v="18"/>
  </r>
  <r>
    <x v="1868"/>
    <x v="1868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n v="17"/>
    <b v="0"/>
    <x v="18"/>
    <n v="4.8680000000000001E-2"/>
    <n v="71.588235294117652"/>
    <x v="6"/>
    <x v="18"/>
  </r>
  <r>
    <x v="1869"/>
    <x v="1869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n v="0"/>
    <b v="0"/>
    <x v="18"/>
    <n v="0"/>
    <e v="#DIV/0!"/>
    <x v="6"/>
    <x v="18"/>
  </r>
  <r>
    <x v="1870"/>
    <x v="1870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n v="11"/>
    <b v="0"/>
    <x v="18"/>
    <n v="0.10314285714285715"/>
    <n v="32.81818181818182"/>
    <x v="6"/>
    <x v="18"/>
  </r>
  <r>
    <x v="1871"/>
    <x v="1871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n v="95"/>
    <b v="0"/>
    <x v="18"/>
    <n v="0.7178461538461538"/>
    <n v="49.11578947368421"/>
    <x v="6"/>
    <x v="18"/>
  </r>
  <r>
    <x v="1872"/>
    <x v="1872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n v="13"/>
    <b v="0"/>
    <x v="18"/>
    <n v="1.06E-2"/>
    <n v="16.307692307692307"/>
    <x v="6"/>
    <x v="18"/>
  </r>
  <r>
    <x v="1873"/>
    <x v="1873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n v="2"/>
    <b v="0"/>
    <x v="18"/>
    <n v="4.4999999999999997E-3"/>
    <n v="18"/>
    <x v="6"/>
    <x v="18"/>
  </r>
  <r>
    <x v="1874"/>
    <x v="1874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n v="2"/>
    <b v="0"/>
    <x v="18"/>
    <n v="1.6249999999999999E-4"/>
    <n v="13"/>
    <x v="6"/>
    <x v="18"/>
  </r>
  <r>
    <x v="1875"/>
    <x v="1875"/>
    <s v="Sea opposition of Crab's family and angry fishes. Who is going to win, and who is going to loose ?!"/>
    <x v="3"/>
    <x v="152"/>
    <x v="2"/>
    <x v="0"/>
    <s v="USD"/>
    <n v="1470519308"/>
    <n v="1465335308"/>
    <b v="0"/>
    <n v="3"/>
    <b v="0"/>
    <x v="18"/>
    <n v="5.1000000000000004E-3"/>
    <n v="17"/>
    <x v="6"/>
    <x v="18"/>
  </r>
  <r>
    <x v="1876"/>
    <x v="1876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n v="0"/>
    <b v="0"/>
    <x v="18"/>
    <n v="0"/>
    <e v="#DIV/0!"/>
    <x v="6"/>
    <x v="18"/>
  </r>
  <r>
    <x v="1877"/>
    <x v="1877"/>
    <s v="It's obvious you won't survive by your wits alone. Unfortunately that's all you've got, Chip. Run!"/>
    <x v="294"/>
    <x v="117"/>
    <x v="2"/>
    <x v="0"/>
    <s v="USD"/>
    <n v="1425170525"/>
    <n v="1422664925"/>
    <b v="0"/>
    <n v="0"/>
    <b v="0"/>
    <x v="18"/>
    <n v="0"/>
    <e v="#DIV/0!"/>
    <x v="6"/>
    <x v="18"/>
  </r>
  <r>
    <x v="1878"/>
    <x v="1878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n v="0"/>
    <b v="0"/>
    <x v="18"/>
    <n v="0"/>
    <e v="#DIV/0!"/>
    <x v="6"/>
    <x v="18"/>
  </r>
  <r>
    <x v="1879"/>
    <x v="1879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n v="2"/>
    <b v="0"/>
    <x v="18"/>
    <n v="1.1999999999999999E-3"/>
    <n v="3"/>
    <x v="6"/>
    <x v="18"/>
  </r>
  <r>
    <x v="1880"/>
    <x v="1880"/>
    <s v="Sim Betting Football is the only football (soccer) betting simulation  game."/>
    <x v="10"/>
    <x v="1276"/>
    <x v="2"/>
    <x v="1"/>
    <s v="GBP"/>
    <n v="1459341380"/>
    <n v="1456839380"/>
    <b v="0"/>
    <n v="24"/>
    <b v="0"/>
    <x v="18"/>
    <n v="0.20080000000000001"/>
    <n v="41.833333333333336"/>
    <x v="6"/>
    <x v="18"/>
  </r>
  <r>
    <x v="1881"/>
    <x v="1881"/>
    <s v="We're now raising money to produce a music video. Those who donate get a vote in deciding which song!"/>
    <x v="13"/>
    <x v="1277"/>
    <x v="0"/>
    <x v="0"/>
    <s v="USD"/>
    <n v="1425955189"/>
    <n v="1423366789"/>
    <b v="0"/>
    <n v="70"/>
    <b v="1"/>
    <x v="14"/>
    <n v="1.726845"/>
    <n v="49.338428571428572"/>
    <x v="4"/>
    <x v="14"/>
  </r>
  <r>
    <x v="1882"/>
    <x v="1882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n v="81"/>
    <b v="1"/>
    <x v="14"/>
    <n v="1.008955223880597"/>
    <n v="41.728395061728392"/>
    <x v="4"/>
    <x v="14"/>
  </r>
  <r>
    <x v="1883"/>
    <x v="1883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n v="32"/>
    <b v="1"/>
    <x v="14"/>
    <n v="1.0480480480480481"/>
    <n v="32.71875"/>
    <x v="4"/>
    <x v="14"/>
  </r>
  <r>
    <x v="1884"/>
    <x v="1884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n v="26"/>
    <b v="1"/>
    <x v="14"/>
    <n v="1.351"/>
    <n v="51.96153846153846"/>
    <x v="4"/>
    <x v="14"/>
  </r>
  <r>
    <x v="1885"/>
    <x v="1885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n v="105"/>
    <b v="1"/>
    <x v="14"/>
    <n v="1.1632786885245903"/>
    <n v="50.685714285714283"/>
    <x v="4"/>
    <x v="14"/>
  </r>
  <r>
    <x v="1886"/>
    <x v="1886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n v="29"/>
    <b v="1"/>
    <x v="14"/>
    <n v="1.0208333333333333"/>
    <n v="42.241379310344826"/>
    <x v="4"/>
    <x v="14"/>
  </r>
  <r>
    <x v="1887"/>
    <x v="1887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n v="8"/>
    <b v="1"/>
    <x v="14"/>
    <n v="1.1116666666666666"/>
    <n v="416.875"/>
    <x v="4"/>
    <x v="14"/>
  </r>
  <r>
    <x v="1888"/>
    <x v="1888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n v="89"/>
    <b v="1"/>
    <x v="14"/>
    <n v="1.6608000000000001"/>
    <n v="46.651685393258425"/>
    <x v="4"/>
    <x v="14"/>
  </r>
  <r>
    <x v="1889"/>
    <x v="1889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n v="44"/>
    <b v="1"/>
    <x v="14"/>
    <n v="1.0660000000000001"/>
    <n v="48.454545454545453"/>
    <x v="4"/>
    <x v="14"/>
  </r>
  <r>
    <x v="1890"/>
    <x v="1890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n v="246"/>
    <b v="1"/>
    <x v="14"/>
    <n v="1.4458441666666668"/>
    <n v="70.5289837398374"/>
    <x v="4"/>
    <x v="14"/>
  </r>
  <r>
    <x v="1891"/>
    <x v="1891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n v="120"/>
    <b v="1"/>
    <x v="14"/>
    <n v="1.0555000000000001"/>
    <n v="87.958333333333329"/>
    <x v="4"/>
    <x v="14"/>
  </r>
  <r>
    <x v="1892"/>
    <x v="1892"/>
    <s v="Nemes has just recorded a new album and is raising $500 to get it mixed and mastered professionally."/>
    <x v="2"/>
    <x v="1286"/>
    <x v="0"/>
    <x v="0"/>
    <s v="USD"/>
    <n v="1307459881"/>
    <n v="1304867881"/>
    <b v="0"/>
    <n v="26"/>
    <b v="1"/>
    <x v="14"/>
    <n v="1.3660000000000001"/>
    <n v="26.26923076923077"/>
    <x v="4"/>
    <x v="14"/>
  </r>
  <r>
    <x v="1893"/>
    <x v="1893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n v="45"/>
    <b v="1"/>
    <x v="14"/>
    <n v="1.04"/>
    <n v="57.777777777777779"/>
    <x v="4"/>
    <x v="14"/>
  </r>
  <r>
    <x v="1894"/>
    <x v="1894"/>
    <s v="Im trying to raise $1000 for a 3 song EP in a studio!"/>
    <x v="28"/>
    <x v="1288"/>
    <x v="0"/>
    <x v="0"/>
    <s v="USD"/>
    <n v="1329082983"/>
    <n v="1326404583"/>
    <b v="0"/>
    <n v="20"/>
    <b v="1"/>
    <x v="14"/>
    <n v="1.145"/>
    <n v="57.25"/>
    <x v="4"/>
    <x v="14"/>
  </r>
  <r>
    <x v="1895"/>
    <x v="1895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n v="47"/>
    <b v="1"/>
    <x v="14"/>
    <n v="1.0171957671957672"/>
    <n v="196.34042553191489"/>
    <x v="4"/>
    <x v="14"/>
  </r>
  <r>
    <x v="1896"/>
    <x v="1896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n v="13"/>
    <b v="1"/>
    <x v="14"/>
    <n v="1.2394678492239468"/>
    <n v="43"/>
    <x v="4"/>
    <x v="14"/>
  </r>
  <r>
    <x v="1897"/>
    <x v="1897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n v="183"/>
    <b v="1"/>
    <x v="14"/>
    <n v="1.0245669291338582"/>
    <n v="35.551912568306008"/>
    <x v="4"/>
    <x v="14"/>
  </r>
  <r>
    <x v="1898"/>
    <x v="1898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n v="21"/>
    <b v="1"/>
    <x v="14"/>
    <n v="1.4450000000000001"/>
    <n v="68.80952380952381"/>
    <x v="4"/>
    <x v="14"/>
  </r>
  <r>
    <x v="1899"/>
    <x v="1899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n v="42"/>
    <b v="1"/>
    <x v="14"/>
    <n v="1.3333333333333333"/>
    <n v="28.571428571428573"/>
    <x v="4"/>
    <x v="14"/>
  </r>
  <r>
    <x v="1900"/>
    <x v="1900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n v="54"/>
    <b v="1"/>
    <x v="14"/>
    <n v="1.0936440000000001"/>
    <n v="50.631666666666668"/>
    <x v="4"/>
    <x v="14"/>
  </r>
  <r>
    <x v="1901"/>
    <x v="1901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n v="25"/>
    <b v="0"/>
    <x v="29"/>
    <n v="2.696969696969697E-2"/>
    <n v="106.8"/>
    <x v="2"/>
    <x v="29"/>
  </r>
  <r>
    <x v="1902"/>
    <x v="1902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n v="3"/>
    <b v="0"/>
    <x v="29"/>
    <n v="1.2E-2"/>
    <n v="4"/>
    <x v="2"/>
    <x v="29"/>
  </r>
  <r>
    <x v="1903"/>
    <x v="1903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n v="41"/>
    <b v="0"/>
    <x v="29"/>
    <n v="0.46600000000000003"/>
    <n v="34.097560975609753"/>
    <x v="2"/>
    <x v="29"/>
  </r>
  <r>
    <x v="1904"/>
    <x v="1904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n v="2"/>
    <b v="0"/>
    <x v="29"/>
    <n v="1E-3"/>
    <n v="25"/>
    <x v="2"/>
    <x v="29"/>
  </r>
  <r>
    <x v="1905"/>
    <x v="1905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n v="4"/>
    <b v="0"/>
    <x v="29"/>
    <n v="1.6800000000000001E-3"/>
    <n v="10.5"/>
    <x v="2"/>
    <x v="29"/>
  </r>
  <r>
    <x v="1906"/>
    <x v="1906"/>
    <s v="Max 5Tb storage, Wired lan, Additional USB ports and Hi-res DAC, 10000mAh battery, Real portable docking station"/>
    <x v="63"/>
    <x v="1295"/>
    <x v="2"/>
    <x v="0"/>
    <s v="USD"/>
    <n v="1466697983"/>
    <n v="1464105983"/>
    <b v="0"/>
    <n v="99"/>
    <b v="0"/>
    <x v="29"/>
    <n v="0.42759999999999998"/>
    <n v="215.95959595959596"/>
    <x v="2"/>
    <x v="29"/>
  </r>
  <r>
    <x v="1907"/>
    <x v="1907"/>
    <s v="Litter-Buddy is great economical alternative to leading pet waste disposal systems with cartridge bag elements."/>
    <x v="11"/>
    <x v="1079"/>
    <x v="2"/>
    <x v="0"/>
    <s v="USD"/>
    <n v="1400853925"/>
    <n v="1399557925"/>
    <b v="0"/>
    <n v="4"/>
    <b v="0"/>
    <x v="29"/>
    <n v="2.8333333333333335E-3"/>
    <n v="21.25"/>
    <x v="2"/>
    <x v="29"/>
  </r>
  <r>
    <x v="1908"/>
    <x v="1908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n v="4"/>
    <b v="0"/>
    <x v="29"/>
    <n v="1.7319999999999999E-2"/>
    <n v="108.25"/>
    <x v="2"/>
    <x v="29"/>
  </r>
  <r>
    <x v="1909"/>
    <x v="1909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n v="38"/>
    <b v="0"/>
    <x v="29"/>
    <n v="0.14111428571428572"/>
    <n v="129.97368421052633"/>
    <x v="2"/>
    <x v="29"/>
  </r>
  <r>
    <x v="1910"/>
    <x v="1910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n v="285"/>
    <b v="0"/>
    <x v="29"/>
    <n v="0.39395294117647056"/>
    <n v="117.49473684210527"/>
    <x v="2"/>
    <x v="29"/>
  </r>
  <r>
    <x v="1911"/>
    <x v="1911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n v="1"/>
    <b v="0"/>
    <x v="29"/>
    <n v="2.3529411764705883E-4"/>
    <n v="10"/>
    <x v="2"/>
    <x v="29"/>
  </r>
  <r>
    <x v="1912"/>
    <x v="1912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n v="42"/>
    <b v="0"/>
    <x v="29"/>
    <n v="0.59299999999999997"/>
    <n v="70.595238095238102"/>
    <x v="2"/>
    <x v="29"/>
  </r>
  <r>
    <x v="1913"/>
    <x v="1913"/>
    <s v="Tibio is a revolutionary new product designed to solve an age old problem."/>
    <x v="240"/>
    <x v="1300"/>
    <x v="2"/>
    <x v="1"/>
    <s v="GBP"/>
    <n v="1412770578"/>
    <n v="1410178578"/>
    <b v="0"/>
    <n v="26"/>
    <b v="0"/>
    <x v="29"/>
    <n v="1.3270833333333334E-2"/>
    <n v="24.5"/>
    <x v="2"/>
    <x v="29"/>
  </r>
  <r>
    <x v="1914"/>
    <x v="1914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n v="2"/>
    <b v="0"/>
    <x v="29"/>
    <n v="9.0090090090090086E-2"/>
    <n v="30"/>
    <x v="2"/>
    <x v="29"/>
  </r>
  <r>
    <x v="1915"/>
    <x v="1915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n v="4"/>
    <b v="0"/>
    <x v="29"/>
    <n v="1.6E-2"/>
    <n v="2"/>
    <x v="2"/>
    <x v="29"/>
  </r>
  <r>
    <x v="1916"/>
    <x v="1916"/>
    <s v="The Paint Can Holder Makes Painting Easier and Safer on Extension Ladders."/>
    <x v="22"/>
    <x v="1301"/>
    <x v="2"/>
    <x v="0"/>
    <s v="USD"/>
    <n v="1478542375"/>
    <n v="1476378775"/>
    <b v="0"/>
    <n v="6"/>
    <b v="0"/>
    <x v="29"/>
    <n v="5.1000000000000004E-3"/>
    <n v="17"/>
    <x v="2"/>
    <x v="29"/>
  </r>
  <r>
    <x v="1917"/>
    <x v="1917"/>
    <s v="Let's build a legendary brand altogether"/>
    <x v="303"/>
    <x v="1302"/>
    <x v="2"/>
    <x v="7"/>
    <s v="HKD"/>
    <n v="1486708133"/>
    <n v="1484116133"/>
    <b v="0"/>
    <n v="70"/>
    <b v="0"/>
    <x v="29"/>
    <n v="0.52570512820512816"/>
    <n v="2928.9285714285716"/>
    <x v="2"/>
    <x v="29"/>
  </r>
  <r>
    <x v="1918"/>
    <x v="1918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n v="9"/>
    <b v="0"/>
    <x v="29"/>
    <n v="1.04E-2"/>
    <n v="28.888888888888889"/>
    <x v="2"/>
    <x v="29"/>
  </r>
  <r>
    <x v="1919"/>
    <x v="1919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n v="8"/>
    <b v="0"/>
    <x v="29"/>
    <n v="0.47399999999999998"/>
    <n v="29.625"/>
    <x v="2"/>
    <x v="29"/>
  </r>
  <r>
    <x v="1920"/>
    <x v="1920"/>
    <s v="A new concept in bike light safety, protecting cyclists from being hit in the side. Bright, amber sideways."/>
    <x v="3"/>
    <x v="1304"/>
    <x v="2"/>
    <x v="1"/>
    <s v="GBP"/>
    <n v="1445468400"/>
    <n v="1443042061"/>
    <b v="0"/>
    <n v="105"/>
    <b v="0"/>
    <x v="29"/>
    <n v="0.43030000000000002"/>
    <n v="40.980952380952381"/>
    <x v="2"/>
    <x v="29"/>
  </r>
  <r>
    <x v="1921"/>
    <x v="1921"/>
    <s v="The Fine Spirits are making an album, but we need your help!"/>
    <x v="15"/>
    <x v="1305"/>
    <x v="0"/>
    <x v="0"/>
    <s v="USD"/>
    <n v="1342243143"/>
    <n v="1339651143"/>
    <b v="0"/>
    <n v="38"/>
    <b v="1"/>
    <x v="14"/>
    <n v="1.3680000000000001"/>
    <n v="54"/>
    <x v="4"/>
    <x v="14"/>
  </r>
  <r>
    <x v="1922"/>
    <x v="1922"/>
    <s v="Low Weather's debut album is halfway finished.  With your help and your help alone we can record the rest!"/>
    <x v="13"/>
    <x v="1306"/>
    <x v="0"/>
    <x v="0"/>
    <s v="USD"/>
    <n v="1386828507"/>
    <n v="1384236507"/>
    <b v="0"/>
    <n v="64"/>
    <b v="1"/>
    <x v="14"/>
    <n v="1.1555"/>
    <n v="36.109375"/>
    <x v="4"/>
    <x v="14"/>
  </r>
  <r>
    <x v="1923"/>
    <x v="1923"/>
    <s v="We just finished recording our first album! All we need is a little extra help to be able to get it printed!"/>
    <x v="304"/>
    <x v="356"/>
    <x v="0"/>
    <x v="0"/>
    <s v="USD"/>
    <n v="1317099540"/>
    <n v="1313612532"/>
    <b v="0"/>
    <n v="13"/>
    <b v="1"/>
    <x v="14"/>
    <n v="2.4079999999999999"/>
    <n v="23.153846153846153"/>
    <x v="4"/>
    <x v="14"/>
  </r>
  <r>
    <x v="1924"/>
    <x v="1924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n v="33"/>
    <b v="1"/>
    <x v="14"/>
    <n v="1.1439999999999999"/>
    <n v="104"/>
    <x v="4"/>
    <x v="14"/>
  </r>
  <r>
    <x v="1925"/>
    <x v="1925"/>
    <s v="The Freakniks are making their psychedelic freak-folk debut studio album and they need your help."/>
    <x v="15"/>
    <x v="1308"/>
    <x v="0"/>
    <x v="0"/>
    <s v="USD"/>
    <n v="1381449600"/>
    <n v="1379540288"/>
    <b v="0"/>
    <n v="52"/>
    <b v="1"/>
    <x v="14"/>
    <n v="1.1033333333333333"/>
    <n v="31.826923076923077"/>
    <x v="4"/>
    <x v="14"/>
  </r>
  <r>
    <x v="1926"/>
    <x v="1926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n v="107"/>
    <b v="1"/>
    <x v="14"/>
    <n v="1.9537933333333333"/>
    <n v="27.3896261682243"/>
    <x v="4"/>
    <x v="14"/>
  </r>
  <r>
    <x v="1927"/>
    <x v="1927"/>
    <s v="Hampshire is headed to GBS Detroit."/>
    <x v="20"/>
    <x v="972"/>
    <x v="0"/>
    <x v="0"/>
    <s v="USD"/>
    <n v="1331182740"/>
    <n v="1329856839"/>
    <b v="0"/>
    <n v="11"/>
    <b v="1"/>
    <x v="14"/>
    <n v="1.0333333333333334"/>
    <n v="56.363636363636367"/>
    <x v="4"/>
    <x v="14"/>
  </r>
  <r>
    <x v="1928"/>
    <x v="1928"/>
    <s v="Help us master and release our debut album &quot;The Kaleidoscope Dawn&quot;"/>
    <x v="305"/>
    <x v="1310"/>
    <x v="0"/>
    <x v="0"/>
    <s v="USD"/>
    <n v="1367940794"/>
    <n v="1365348794"/>
    <b v="0"/>
    <n v="34"/>
    <b v="1"/>
    <x v="14"/>
    <n v="1.031372549019608"/>
    <n v="77.352941176470594"/>
    <x v="4"/>
    <x v="14"/>
  </r>
  <r>
    <x v="1929"/>
    <x v="1929"/>
    <s v="Trying to raise funds to release a full-length album on LP and CD by my post-punk studio project, Surplus 1980."/>
    <x v="50"/>
    <x v="1311"/>
    <x v="0"/>
    <x v="0"/>
    <s v="USD"/>
    <n v="1309825866"/>
    <n v="1306197066"/>
    <b v="0"/>
    <n v="75"/>
    <b v="1"/>
    <x v="14"/>
    <n v="1.003125"/>
    <n v="42.8"/>
    <x v="4"/>
    <x v="14"/>
  </r>
  <r>
    <x v="1930"/>
    <x v="1930"/>
    <s v="We're nearly done recording, but we're out of money! Help us release the record!!!"/>
    <x v="28"/>
    <x v="1312"/>
    <x v="0"/>
    <x v="0"/>
    <s v="USD"/>
    <n v="1373203482"/>
    <n v="1368019482"/>
    <b v="0"/>
    <n v="26"/>
    <b v="1"/>
    <x v="14"/>
    <n v="1.27"/>
    <n v="48.846153846153847"/>
    <x v="4"/>
    <x v="14"/>
  </r>
  <r>
    <x v="1931"/>
    <x v="1931"/>
    <s v="We're an indie rock band from Clearwater, FL headed back into the studio to finish our latest EP."/>
    <x v="13"/>
    <x v="1313"/>
    <x v="0"/>
    <x v="0"/>
    <s v="USD"/>
    <n v="1337657400"/>
    <n v="1336512309"/>
    <b v="0"/>
    <n v="50"/>
    <b v="1"/>
    <x v="14"/>
    <n v="1.20601"/>
    <n v="48.240400000000001"/>
    <x v="4"/>
    <x v="14"/>
  </r>
  <r>
    <x v="1932"/>
    <x v="1932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n v="80"/>
    <b v="1"/>
    <x v="14"/>
    <n v="1.0699047619047619"/>
    <n v="70.212500000000006"/>
    <x v="4"/>
    <x v="14"/>
  </r>
  <r>
    <x v="1933"/>
    <x v="1933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n v="110"/>
    <b v="1"/>
    <x v="14"/>
    <n v="1.7243333333333333"/>
    <n v="94.054545454545448"/>
    <x v="4"/>
    <x v="14"/>
  </r>
  <r>
    <x v="1934"/>
    <x v="1934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n v="77"/>
    <b v="1"/>
    <x v="14"/>
    <n v="1.2362"/>
    <n v="80.272727272727266"/>
    <x v="4"/>
    <x v="14"/>
  </r>
  <r>
    <x v="1935"/>
    <x v="1935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n v="50"/>
    <b v="1"/>
    <x v="14"/>
    <n v="1.0840000000000001"/>
    <n v="54.2"/>
    <x v="4"/>
    <x v="14"/>
  </r>
  <r>
    <x v="1936"/>
    <x v="1936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n v="145"/>
    <b v="1"/>
    <x v="14"/>
    <n v="1.1652013333333333"/>
    <n v="60.26903448275862"/>
    <x v="4"/>
    <x v="14"/>
  </r>
  <r>
    <x v="1937"/>
    <x v="1937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n v="29"/>
    <b v="1"/>
    <x v="14"/>
    <n v="1.8724499999999999"/>
    <n v="38.740344827586206"/>
    <x v="4"/>
    <x v="14"/>
  </r>
  <r>
    <x v="1938"/>
    <x v="1938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n v="114"/>
    <b v="1"/>
    <x v="14"/>
    <n v="1.1593333333333333"/>
    <n v="152.54385964912279"/>
    <x v="4"/>
    <x v="14"/>
  </r>
  <r>
    <x v="1939"/>
    <x v="1939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n v="96"/>
    <b v="1"/>
    <x v="14"/>
    <n v="1.107"/>
    <n v="115.3125"/>
    <x v="4"/>
    <x v="14"/>
  </r>
  <r>
    <x v="1940"/>
    <x v="1940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n v="31"/>
    <b v="1"/>
    <x v="14"/>
    <n v="1.7092307692307693"/>
    <n v="35.838709677419352"/>
    <x v="4"/>
    <x v="14"/>
  </r>
  <r>
    <x v="1941"/>
    <x v="1941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n v="4883"/>
    <b v="1"/>
    <x v="30"/>
    <n v="1.2611835600000001"/>
    <n v="64.570118779438872"/>
    <x v="2"/>
    <x v="30"/>
  </r>
  <r>
    <x v="1942"/>
    <x v="1942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n v="95"/>
    <b v="1"/>
    <x v="30"/>
    <n v="1.3844033333333334"/>
    <n v="87.436000000000007"/>
    <x v="2"/>
    <x v="30"/>
  </r>
  <r>
    <x v="1943"/>
    <x v="1943"/>
    <s v="Next-gen 100% open-source sensor beacon platform designed especially for makers, developers and IoT companies."/>
    <x v="3"/>
    <x v="1325"/>
    <x v="0"/>
    <x v="0"/>
    <s v="USD"/>
    <n v="1470896916"/>
    <n v="1467008916"/>
    <b v="1"/>
    <n v="2478"/>
    <b v="1"/>
    <x v="30"/>
    <n v="17.052499999999998"/>
    <n v="68.815577078288939"/>
    <x v="2"/>
    <x v="30"/>
  </r>
  <r>
    <x v="1944"/>
    <x v="1944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n v="1789"/>
    <b v="1"/>
    <x v="30"/>
    <n v="7.8805550000000002"/>
    <n v="176.200223588597"/>
    <x v="2"/>
    <x v="30"/>
  </r>
  <r>
    <x v="1945"/>
    <x v="1945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n v="680"/>
    <b v="1"/>
    <x v="30"/>
    <n v="3.4801799999999998"/>
    <n v="511.79117647058825"/>
    <x v="2"/>
    <x v="30"/>
  </r>
  <r>
    <x v="1946"/>
    <x v="1946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n v="70"/>
    <b v="1"/>
    <x v="30"/>
    <n v="1.4974666666666667"/>
    <n v="160.44285714285715"/>
    <x v="2"/>
    <x v="30"/>
  </r>
  <r>
    <x v="1947"/>
    <x v="1947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n v="23"/>
    <b v="1"/>
    <x v="30"/>
    <n v="1.0063375000000001"/>
    <n v="35.003043478260871"/>
    <x v="2"/>
    <x v="30"/>
  </r>
  <r>
    <x v="1948"/>
    <x v="1948"/>
    <s v="10 times more powerful than Raspberry Pi 3, x86 64-bit architecture"/>
    <x v="57"/>
    <x v="1330"/>
    <x v="0"/>
    <x v="0"/>
    <s v="USD"/>
    <n v="1465232520"/>
    <n v="1460557809"/>
    <b v="1"/>
    <n v="4245"/>
    <b v="1"/>
    <x v="30"/>
    <n v="8.0021100000000001"/>
    <n v="188.50671378091872"/>
    <x v="2"/>
    <x v="30"/>
  </r>
  <r>
    <x v="1949"/>
    <x v="1949"/>
    <s v="#ShakeYourPower brings clean energy to places in the world without electricity through the power of music."/>
    <x v="63"/>
    <x v="1331"/>
    <x v="0"/>
    <x v="1"/>
    <s v="GBP"/>
    <n v="1404986951"/>
    <n v="1402394951"/>
    <b v="1"/>
    <n v="943"/>
    <b v="1"/>
    <x v="30"/>
    <n v="1.0600260000000001"/>
    <n v="56.204984093319197"/>
    <x v="2"/>
    <x v="30"/>
  </r>
  <r>
    <x v="1950"/>
    <x v="1950"/>
    <s v="We're building snap-together model trebuchets that are perfect for office warfare or annoying your roommate!"/>
    <x v="240"/>
    <x v="1332"/>
    <x v="0"/>
    <x v="0"/>
    <s v="USD"/>
    <n v="1303446073"/>
    <n v="1300767673"/>
    <b v="1"/>
    <n v="1876"/>
    <b v="1"/>
    <x v="30"/>
    <n v="2.0051866666666669"/>
    <n v="51.3054157782516"/>
    <x v="2"/>
    <x v="30"/>
  </r>
  <r>
    <x v="1951"/>
    <x v="1951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n v="834"/>
    <b v="1"/>
    <x v="30"/>
    <n v="2.1244399999999999"/>
    <n v="127.36450839328538"/>
    <x v="2"/>
    <x v="30"/>
  </r>
  <r>
    <x v="1952"/>
    <x v="1952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n v="682"/>
    <b v="1"/>
    <x v="30"/>
    <n v="1.9847237142857144"/>
    <n v="101.85532258064516"/>
    <x v="2"/>
    <x v="30"/>
  </r>
  <r>
    <x v="1953"/>
    <x v="1953"/>
    <s v="The NTH is an open source music synthesizer featuring instant fun, awesome sound, and a hackable design."/>
    <x v="36"/>
    <x v="1335"/>
    <x v="0"/>
    <x v="0"/>
    <s v="USD"/>
    <n v="1330657200"/>
    <n v="1328158065"/>
    <b v="1"/>
    <n v="147"/>
    <b v="1"/>
    <x v="30"/>
    <n v="2.2594666666666665"/>
    <n v="230.55782312925169"/>
    <x v="2"/>
    <x v="30"/>
  </r>
  <r>
    <x v="1954"/>
    <x v="1954"/>
    <s v="The First Home Battery System You Simply Plug in to Install"/>
    <x v="63"/>
    <x v="1336"/>
    <x v="0"/>
    <x v="0"/>
    <s v="USD"/>
    <n v="1457758800"/>
    <n v="1453730176"/>
    <b v="1"/>
    <n v="415"/>
    <b v="1"/>
    <x v="30"/>
    <n v="6.9894800000000004"/>
    <n v="842.10602409638557"/>
    <x v="2"/>
    <x v="30"/>
  </r>
  <r>
    <x v="1955"/>
    <x v="1955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n v="290"/>
    <b v="1"/>
    <x v="30"/>
    <n v="3.9859528571428569"/>
    <n v="577.27593103448271"/>
    <x v="2"/>
    <x v="30"/>
  </r>
  <r>
    <x v="1956"/>
    <x v="1956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n v="365"/>
    <b v="1"/>
    <x v="30"/>
    <n v="2.9403333333333332"/>
    <n v="483.34246575342468"/>
    <x v="2"/>
    <x v="30"/>
  </r>
  <r>
    <x v="1957"/>
    <x v="1957"/>
    <s v="An open hardware platform for the best microcontroller in the world."/>
    <x v="11"/>
    <x v="1339"/>
    <x v="0"/>
    <x v="0"/>
    <s v="USD"/>
    <n v="1351304513"/>
    <n v="1348712513"/>
    <b v="1"/>
    <n v="660"/>
    <b v="1"/>
    <x v="30"/>
    <n v="1.6750470000000002"/>
    <n v="76.138500000000008"/>
    <x v="2"/>
    <x v="30"/>
  </r>
  <r>
    <x v="1958"/>
    <x v="1958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n v="1356"/>
    <b v="1"/>
    <x v="30"/>
    <n v="14.355717142857143"/>
    <n v="74.107684365781708"/>
    <x v="2"/>
    <x v="30"/>
  </r>
  <r>
    <x v="1959"/>
    <x v="1959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n v="424"/>
    <b v="1"/>
    <x v="30"/>
    <n v="1.5673440000000001"/>
    <n v="36.965660377358489"/>
    <x v="2"/>
    <x v="30"/>
  </r>
  <r>
    <x v="1960"/>
    <x v="1960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n v="33"/>
    <b v="1"/>
    <x v="30"/>
    <n v="1.1790285714285715"/>
    <n v="2500.969696969697"/>
    <x v="2"/>
    <x v="30"/>
  </r>
  <r>
    <x v="1961"/>
    <x v="1961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n v="1633"/>
    <b v="1"/>
    <x v="30"/>
    <n v="11.053811999999999"/>
    <n v="67.690214329454989"/>
    <x v="2"/>
    <x v="30"/>
  </r>
  <r>
    <x v="1962"/>
    <x v="1962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n v="306"/>
    <b v="1"/>
    <x v="30"/>
    <n v="1.9292499999999999"/>
    <n v="63.04738562091503"/>
    <x v="2"/>
    <x v="30"/>
  </r>
  <r>
    <x v="1963"/>
    <x v="1963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n v="205"/>
    <b v="1"/>
    <x v="30"/>
    <n v="1.268842105263158"/>
    <n v="117.6"/>
    <x v="2"/>
    <x v="30"/>
  </r>
  <r>
    <x v="1964"/>
    <x v="1964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n v="1281"/>
    <b v="1"/>
    <x v="30"/>
    <n v="2.5957748878923765"/>
    <n v="180.75185011709601"/>
    <x v="2"/>
    <x v="30"/>
  </r>
  <r>
    <x v="1965"/>
    <x v="1965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n v="103"/>
    <b v="1"/>
    <x v="30"/>
    <n v="2.6227999999999998"/>
    <n v="127.32038834951456"/>
    <x v="2"/>
    <x v="30"/>
  </r>
  <r>
    <x v="1966"/>
    <x v="1966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n v="1513"/>
    <b v="1"/>
    <x v="30"/>
    <n v="2.0674309000000002"/>
    <n v="136.6444745538665"/>
    <x v="2"/>
    <x v="30"/>
  </r>
  <r>
    <x v="1967"/>
    <x v="1967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n v="405"/>
    <b v="1"/>
    <x v="30"/>
    <n v="3.7012999999999998"/>
    <n v="182.78024691358024"/>
    <x v="2"/>
    <x v="30"/>
  </r>
  <r>
    <x v="1968"/>
    <x v="1968"/>
    <s v="Bringing the advantages of wireless smart shifting to every cyclist. FITS ANY BIKE"/>
    <x v="63"/>
    <x v="1350"/>
    <x v="0"/>
    <x v="0"/>
    <s v="USD"/>
    <n v="1480777515"/>
    <n v="1478095515"/>
    <b v="1"/>
    <n v="510"/>
    <b v="1"/>
    <x v="30"/>
    <n v="2.8496600000000001"/>
    <n v="279.37843137254902"/>
    <x v="2"/>
    <x v="30"/>
  </r>
  <r>
    <x v="1969"/>
    <x v="1969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n v="1887"/>
    <b v="1"/>
    <x v="30"/>
    <n v="5.7907999999999999"/>
    <n v="61.375728669846318"/>
    <x v="2"/>
    <x v="30"/>
  </r>
  <r>
    <x v="1970"/>
    <x v="1970"/>
    <s v="The APOC is a gamma particle detector that will help you learn about radiation and find radioactive things!"/>
    <x v="10"/>
    <x v="1352"/>
    <x v="0"/>
    <x v="0"/>
    <s v="USD"/>
    <n v="1366429101"/>
    <n v="1361248701"/>
    <b v="1"/>
    <n v="701"/>
    <b v="1"/>
    <x v="30"/>
    <n v="11.318"/>
    <n v="80.727532097004286"/>
    <x v="2"/>
    <x v="30"/>
  </r>
  <r>
    <x v="1971"/>
    <x v="1971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n v="3863"/>
    <b v="1"/>
    <x v="30"/>
    <n v="2.6302771750000002"/>
    <n v="272.35590732591254"/>
    <x v="2"/>
    <x v="30"/>
  </r>
  <r>
    <x v="1972"/>
    <x v="1972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n v="238"/>
    <b v="1"/>
    <x v="30"/>
    <n v="6.7447999999999997"/>
    <n v="70.848739495798313"/>
    <x v="2"/>
    <x v="30"/>
  </r>
  <r>
    <x v="1973"/>
    <x v="1973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n v="2051"/>
    <b v="1"/>
    <x v="30"/>
    <n v="2.5683081313131315"/>
    <n v="247.94003412969283"/>
    <x v="2"/>
    <x v="30"/>
  </r>
  <r>
    <x v="1974"/>
    <x v="1974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n v="402"/>
    <b v="1"/>
    <x v="30"/>
    <n v="3.7549600000000001"/>
    <n v="186.81393034825871"/>
    <x v="2"/>
    <x v="30"/>
  </r>
  <r>
    <x v="1975"/>
    <x v="1975"/>
    <s v="The Bugle2 is a second generation DIY kit phono preamplifier for vinyl playback."/>
    <x v="194"/>
    <x v="1357"/>
    <x v="0"/>
    <x v="0"/>
    <s v="USD"/>
    <n v="1362938851"/>
    <n v="1360346851"/>
    <b v="1"/>
    <n v="253"/>
    <b v="1"/>
    <x v="30"/>
    <n v="2.0870837499999997"/>
    <n v="131.98948616600788"/>
    <x v="2"/>
    <x v="30"/>
  </r>
  <r>
    <x v="1976"/>
    <x v="1976"/>
    <s v="Can you help us make an ultra bright white one a reality?"/>
    <x v="23"/>
    <x v="1358"/>
    <x v="0"/>
    <x v="1"/>
    <s v="GBP"/>
    <n v="1373751325"/>
    <n v="1371159325"/>
    <b v="1"/>
    <n v="473"/>
    <b v="1"/>
    <x v="30"/>
    <n v="3.4660000000000002"/>
    <n v="29.310782241014799"/>
    <x v="2"/>
    <x v="30"/>
  </r>
  <r>
    <x v="1977"/>
    <x v="1977"/>
    <s v="Ario learns about you, syncs your body clock, and keeps you healthy through natural lighting patterns."/>
    <x v="63"/>
    <x v="1359"/>
    <x v="0"/>
    <x v="0"/>
    <s v="USD"/>
    <n v="1450511940"/>
    <n v="1446527540"/>
    <b v="1"/>
    <n v="821"/>
    <b v="1"/>
    <x v="30"/>
    <n v="4.0232999999999999"/>
    <n v="245.02436053593178"/>
    <x v="2"/>
    <x v="30"/>
  </r>
  <r>
    <x v="1978"/>
    <x v="1978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n v="388"/>
    <b v="1"/>
    <x v="30"/>
    <n v="10.2684514"/>
    <n v="1323.2540463917526"/>
    <x v="2"/>
    <x v="30"/>
  </r>
  <r>
    <x v="1979"/>
    <x v="1979"/>
    <s v="Truly wireless premium earbuds with a battery-boosting smartphone case for charging and storage"/>
    <x v="61"/>
    <x v="1361"/>
    <x v="0"/>
    <x v="0"/>
    <s v="USD"/>
    <n v="1447909140"/>
    <n v="1444734146"/>
    <b v="1"/>
    <n v="813"/>
    <b v="1"/>
    <x v="30"/>
    <n v="1.14901155"/>
    <n v="282.65966789667897"/>
    <x v="2"/>
    <x v="30"/>
  </r>
  <r>
    <x v="1980"/>
    <x v="1980"/>
    <s v="Multi-power charging that is smarter, stylish and designed for you."/>
    <x v="63"/>
    <x v="1362"/>
    <x v="0"/>
    <x v="12"/>
    <s v="EUR"/>
    <n v="1459684862"/>
    <n v="1456232462"/>
    <b v="1"/>
    <n v="1945"/>
    <b v="1"/>
    <x v="30"/>
    <n v="3.5482402000000004"/>
    <n v="91.214401028277635"/>
    <x v="2"/>
    <x v="30"/>
  </r>
  <r>
    <x v="1981"/>
    <x v="1981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n v="12"/>
    <b v="0"/>
    <x v="31"/>
    <n v="5.0799999999999998E-2"/>
    <n v="31.75"/>
    <x v="8"/>
    <x v="31"/>
  </r>
  <r>
    <x v="1982"/>
    <x v="1982"/>
    <s v="Express a very dark place in my childhood. Release my emotions through photography in a form of Art."/>
    <x v="237"/>
    <x v="117"/>
    <x v="2"/>
    <x v="7"/>
    <s v="HKD"/>
    <n v="1480863887"/>
    <n v="1478268287"/>
    <b v="0"/>
    <n v="0"/>
    <b v="0"/>
    <x v="31"/>
    <n v="0"/>
    <e v="#DIV/0!"/>
    <x v="8"/>
    <x v="31"/>
  </r>
  <r>
    <x v="1983"/>
    <x v="1983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n v="16"/>
    <b v="0"/>
    <x v="31"/>
    <n v="4.2999999999999997E-2"/>
    <n v="88.6875"/>
    <x v="8"/>
    <x v="31"/>
  </r>
  <r>
    <x v="1984"/>
    <x v="1984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n v="7"/>
    <b v="0"/>
    <x v="31"/>
    <n v="0.21146666666666666"/>
    <n v="453.14285714285717"/>
    <x v="8"/>
    <x v="31"/>
  </r>
  <r>
    <x v="1985"/>
    <x v="1985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n v="4"/>
    <b v="0"/>
    <x v="31"/>
    <n v="3.1875000000000001E-2"/>
    <n v="12.75"/>
    <x v="8"/>
    <x v="31"/>
  </r>
  <r>
    <x v="1986"/>
    <x v="1986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n v="1"/>
    <b v="0"/>
    <x v="31"/>
    <n v="5.0000000000000001E-4"/>
    <n v="1"/>
    <x v="8"/>
    <x v="31"/>
  </r>
  <r>
    <x v="1987"/>
    <x v="1987"/>
    <s v="A collection of images that depicts the beauty and diversity within Ethiopia"/>
    <x v="62"/>
    <x v="1366"/>
    <x v="2"/>
    <x v="1"/>
    <s v="GBP"/>
    <n v="1425223276"/>
    <n v="1422631276"/>
    <b v="0"/>
    <n v="28"/>
    <b v="0"/>
    <x v="31"/>
    <n v="0.42472727272727273"/>
    <n v="83.428571428571431"/>
    <x v="8"/>
    <x v="31"/>
  </r>
  <r>
    <x v="1988"/>
    <x v="1988"/>
    <s v="Expressing art in an image!"/>
    <x v="12"/>
    <x v="379"/>
    <x v="2"/>
    <x v="0"/>
    <s v="USD"/>
    <n v="1440094742"/>
    <n v="1437502742"/>
    <b v="0"/>
    <n v="1"/>
    <b v="0"/>
    <x v="31"/>
    <n v="4.1666666666666666E-3"/>
    <n v="25"/>
    <x v="8"/>
    <x v="31"/>
  </r>
  <r>
    <x v="1989"/>
    <x v="1989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n v="1"/>
    <b v="0"/>
    <x v="31"/>
    <n v="0.01"/>
    <n v="50"/>
    <x v="8"/>
    <x v="31"/>
  </r>
  <r>
    <x v="1990"/>
    <x v="1990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n v="5"/>
    <b v="0"/>
    <x v="31"/>
    <n v="0.16966666666666666"/>
    <n v="101.8"/>
    <x v="8"/>
    <x v="31"/>
  </r>
  <r>
    <x v="1991"/>
    <x v="1991"/>
    <s v="Taking (and giving) professional portraits of survivors of human trafficking in Myanmar."/>
    <x v="13"/>
    <x v="133"/>
    <x v="2"/>
    <x v="0"/>
    <s v="USD"/>
    <n v="1435958786"/>
    <n v="1434144386"/>
    <b v="0"/>
    <n v="3"/>
    <b v="0"/>
    <x v="31"/>
    <n v="7.0000000000000007E-2"/>
    <n v="46.666666666666664"/>
    <x v="8"/>
    <x v="31"/>
  </r>
  <r>
    <x v="1992"/>
    <x v="1992"/>
    <s v="A complete revamp of all the Disney Princes &amp; Princesses!"/>
    <x v="15"/>
    <x v="369"/>
    <x v="2"/>
    <x v="0"/>
    <s v="USD"/>
    <n v="1424229991"/>
    <n v="1421637991"/>
    <b v="0"/>
    <n v="2"/>
    <b v="0"/>
    <x v="31"/>
    <n v="1.3333333333333333E-3"/>
    <n v="1"/>
    <x v="8"/>
    <x v="31"/>
  </r>
  <r>
    <x v="1993"/>
    <x v="1993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n v="0"/>
    <b v="0"/>
    <x v="31"/>
    <n v="0"/>
    <e v="#DIV/0!"/>
    <x v="8"/>
    <x v="31"/>
  </r>
  <r>
    <x v="1994"/>
    <x v="1994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n v="0"/>
    <b v="0"/>
    <x v="31"/>
    <n v="0"/>
    <e v="#DIV/0!"/>
    <x v="8"/>
    <x v="31"/>
  </r>
  <r>
    <x v="1995"/>
    <x v="1995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n v="3"/>
    <b v="0"/>
    <x v="31"/>
    <n v="7.8E-2"/>
    <n v="26"/>
    <x v="8"/>
    <x v="31"/>
  </r>
  <r>
    <x v="1996"/>
    <x v="1996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n v="0"/>
    <b v="0"/>
    <x v="31"/>
    <n v="0"/>
    <e v="#DIV/0!"/>
    <x v="8"/>
    <x v="31"/>
  </r>
  <r>
    <x v="1997"/>
    <x v="1997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n v="0"/>
    <b v="0"/>
    <x v="31"/>
    <n v="0"/>
    <e v="#DIV/0!"/>
    <x v="8"/>
    <x v="31"/>
  </r>
  <r>
    <x v="1998"/>
    <x v="1998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n v="3"/>
    <b v="0"/>
    <x v="31"/>
    <n v="0.26200000000000001"/>
    <n v="218.33333333333334"/>
    <x v="8"/>
    <x v="31"/>
  </r>
  <r>
    <x v="1999"/>
    <x v="1999"/>
    <s v="This is a portrait photo project aiming to inspire women to explore themselves and live their passion"/>
    <x v="310"/>
    <x v="1369"/>
    <x v="2"/>
    <x v="1"/>
    <s v="GBP"/>
    <n v="1415882108"/>
    <n v="1413286508"/>
    <b v="0"/>
    <n v="7"/>
    <b v="0"/>
    <x v="31"/>
    <n v="7.6129032258064515E-3"/>
    <n v="33.714285714285715"/>
    <x v="8"/>
    <x v="31"/>
  </r>
  <r>
    <x v="2000"/>
    <x v="2000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n v="25"/>
    <b v="0"/>
    <x v="31"/>
    <n v="0.125"/>
    <n v="25"/>
    <x v="8"/>
    <x v="31"/>
  </r>
  <r>
    <x v="2001"/>
    <x v="2001"/>
    <s v="Nuimo is a universal controller for the internet of things. Control your music, lights, locks and more."/>
    <x v="56"/>
    <x v="1371"/>
    <x v="0"/>
    <x v="12"/>
    <s v="EUR"/>
    <n v="1434139200"/>
    <n v="1431406916"/>
    <b v="1"/>
    <n v="1637"/>
    <b v="1"/>
    <x v="30"/>
    <n v="3.8212909090909091"/>
    <n v="128.38790470372632"/>
    <x v="2"/>
    <x v="30"/>
  </r>
  <r>
    <x v="2002"/>
    <x v="2002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n v="1375"/>
    <b v="1"/>
    <x v="30"/>
    <n v="2.1679422000000002"/>
    <n v="78.834261818181815"/>
    <x v="2"/>
    <x v="30"/>
  </r>
  <r>
    <x v="2003"/>
    <x v="2003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n v="17"/>
    <b v="1"/>
    <x v="30"/>
    <n v="3.12"/>
    <n v="91.764705882352942"/>
    <x v="2"/>
    <x v="30"/>
  </r>
  <r>
    <x v="2004"/>
    <x v="2004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n v="354"/>
    <b v="1"/>
    <x v="30"/>
    <n v="2.3442048"/>
    <n v="331.10237288135596"/>
    <x v="2"/>
    <x v="30"/>
  </r>
  <r>
    <x v="2005"/>
    <x v="2005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n v="191"/>
    <b v="1"/>
    <x v="30"/>
    <n v="1.236801"/>
    <n v="194.26193717277485"/>
    <x v="2"/>
    <x v="30"/>
  </r>
  <r>
    <x v="2006"/>
    <x v="2006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n v="303"/>
    <b v="1"/>
    <x v="30"/>
    <n v="2.4784000000000002"/>
    <n v="408.97689768976898"/>
    <x v="2"/>
    <x v="30"/>
  </r>
  <r>
    <x v="2007"/>
    <x v="2007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n v="137"/>
    <b v="1"/>
    <x v="30"/>
    <n v="1.157092"/>
    <n v="84.459270072992695"/>
    <x v="2"/>
    <x v="30"/>
  </r>
  <r>
    <x v="2008"/>
    <x v="2008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n v="41"/>
    <b v="1"/>
    <x v="30"/>
    <n v="1.1707484768810599"/>
    <n v="44.853658536585364"/>
    <x v="2"/>
    <x v="30"/>
  </r>
  <r>
    <x v="2009"/>
    <x v="2009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n v="398"/>
    <b v="1"/>
    <x v="30"/>
    <n v="3.05158"/>
    <n v="383.3643216080402"/>
    <x v="2"/>
    <x v="30"/>
  </r>
  <r>
    <x v="2010"/>
    <x v="2010"/>
    <s v="Weighitz are miniature smart scales designed to weigh anything in the home."/>
    <x v="11"/>
    <x v="1380"/>
    <x v="0"/>
    <x v="0"/>
    <s v="USD"/>
    <n v="1471564491"/>
    <n v="1468972491"/>
    <b v="1"/>
    <n v="1737"/>
    <b v="1"/>
    <x v="30"/>
    <n v="3.2005299999999997"/>
    <n v="55.276856649395505"/>
    <x v="2"/>
    <x v="30"/>
  </r>
  <r>
    <x v="2011"/>
    <x v="2011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n v="971"/>
    <b v="1"/>
    <x v="30"/>
    <n v="8.1956399999999991"/>
    <n v="422.02059732234807"/>
    <x v="2"/>
    <x v="30"/>
  </r>
  <r>
    <x v="2012"/>
    <x v="2012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n v="183"/>
    <b v="1"/>
    <x v="30"/>
    <n v="2.3490000000000002"/>
    <n v="64.180327868852459"/>
    <x v="2"/>
    <x v="30"/>
  </r>
  <r>
    <x v="2013"/>
    <x v="2013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n v="4562"/>
    <b v="1"/>
    <x v="30"/>
    <n v="4.9491375"/>
    <n v="173.57781674704077"/>
    <x v="2"/>
    <x v="30"/>
  </r>
  <r>
    <x v="2014"/>
    <x v="2014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n v="26457"/>
    <b v="1"/>
    <x v="30"/>
    <n v="78.137822333333332"/>
    <n v="88.601680840609291"/>
    <x v="2"/>
    <x v="30"/>
  </r>
  <r>
    <x v="2015"/>
    <x v="2015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n v="162"/>
    <b v="1"/>
    <x v="30"/>
    <n v="1.1300013888888889"/>
    <n v="50.222283950617282"/>
    <x v="2"/>
    <x v="30"/>
  </r>
  <r>
    <x v="2016"/>
    <x v="2016"/>
    <s v="A smart, compact power supply designed to power anything, anywhere"/>
    <x v="3"/>
    <x v="1386"/>
    <x v="0"/>
    <x v="0"/>
    <s v="USD"/>
    <n v="1362863299"/>
    <n v="1360271299"/>
    <b v="1"/>
    <n v="479"/>
    <b v="1"/>
    <x v="30"/>
    <n v="9.2154220000000002"/>
    <n v="192.38876826722338"/>
    <x v="2"/>
    <x v="30"/>
  </r>
  <r>
    <x v="2017"/>
    <x v="2017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n v="426"/>
    <b v="1"/>
    <x v="30"/>
    <n v="1.2510239999999999"/>
    <n v="73.416901408450698"/>
    <x v="2"/>
    <x v="30"/>
  </r>
  <r>
    <x v="2018"/>
    <x v="2018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n v="450"/>
    <b v="1"/>
    <x v="30"/>
    <n v="1.0224343076923077"/>
    <n v="147.68495555555555"/>
    <x v="2"/>
    <x v="30"/>
  </r>
  <r>
    <x v="2019"/>
    <x v="2019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n v="1780"/>
    <b v="1"/>
    <x v="30"/>
    <n v="4.8490975000000001"/>
    <n v="108.96848314606741"/>
    <x v="2"/>
    <x v="30"/>
  </r>
  <r>
    <x v="2020"/>
    <x v="2020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n v="122"/>
    <b v="1"/>
    <x v="30"/>
    <n v="1.9233333333333333"/>
    <n v="23.647540983606557"/>
    <x v="2"/>
    <x v="30"/>
  </r>
  <r>
    <x v="2021"/>
    <x v="2021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n v="95"/>
    <b v="1"/>
    <x v="30"/>
    <n v="2.8109999999999999"/>
    <n v="147.94736842105263"/>
    <x v="2"/>
    <x v="30"/>
  </r>
  <r>
    <x v="2022"/>
    <x v="2022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n v="325"/>
    <b v="1"/>
    <x v="30"/>
    <n v="1.2513700000000001"/>
    <n v="385.03692307692307"/>
    <x v="2"/>
    <x v="30"/>
  </r>
  <r>
    <x v="2023"/>
    <x v="2023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n v="353"/>
    <b v="1"/>
    <x v="30"/>
    <n v="1.61459"/>
    <n v="457.39093484419266"/>
    <x v="2"/>
    <x v="30"/>
  </r>
  <r>
    <x v="2024"/>
    <x v="2024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n v="105"/>
    <b v="1"/>
    <x v="30"/>
    <n v="5.8535000000000004"/>
    <n v="222.99047619047619"/>
    <x v="2"/>
    <x v="30"/>
  </r>
  <r>
    <x v="2025"/>
    <x v="2025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n v="729"/>
    <b v="1"/>
    <x v="30"/>
    <n v="2.0114999999999998"/>
    <n v="220.74074074074073"/>
    <x v="2"/>
    <x v="30"/>
  </r>
  <r>
    <x v="2026"/>
    <x v="2026"/>
    <s v="MIDI Sprout enables plants to play synthesizers in real time."/>
    <x v="31"/>
    <x v="1396"/>
    <x v="0"/>
    <x v="0"/>
    <s v="USD"/>
    <n v="1398052740"/>
    <n v="1394127585"/>
    <b v="1"/>
    <n v="454"/>
    <b v="1"/>
    <x v="30"/>
    <n v="1.3348307999999998"/>
    <n v="73.503898678414089"/>
    <x v="2"/>
    <x v="30"/>
  </r>
  <r>
    <x v="2027"/>
    <x v="2027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n v="539"/>
    <b v="1"/>
    <x v="30"/>
    <n v="1.2024900000000001"/>
    <n v="223.09647495361781"/>
    <x v="2"/>
    <x v="30"/>
  </r>
  <r>
    <x v="2028"/>
    <x v="2028"/>
    <s v="Building an open source Bussard fusion reactor, aka the Polywell."/>
    <x v="9"/>
    <x v="1398"/>
    <x v="0"/>
    <x v="0"/>
    <s v="USD"/>
    <n v="1268690100"/>
    <n v="1265493806"/>
    <b v="1"/>
    <n v="79"/>
    <b v="1"/>
    <x v="30"/>
    <n v="1.2616666666666667"/>
    <n v="47.911392405063289"/>
    <x v="2"/>
    <x v="30"/>
  </r>
  <r>
    <x v="2029"/>
    <x v="2029"/>
    <s v="Lumin8 Pro is a fun and easy to use light controller that makes light dance to your favorite music."/>
    <x v="30"/>
    <x v="1399"/>
    <x v="0"/>
    <x v="0"/>
    <s v="USD"/>
    <n v="1409099481"/>
    <n v="1406507481"/>
    <b v="1"/>
    <n v="94"/>
    <b v="1"/>
    <x v="30"/>
    <n v="3.6120000000000001"/>
    <n v="96.063829787234042"/>
    <x v="2"/>
    <x v="30"/>
  </r>
  <r>
    <x v="2030"/>
    <x v="2030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n v="625"/>
    <b v="1"/>
    <x v="30"/>
    <n v="2.26239013671875"/>
    <n v="118.6144"/>
    <x v="2"/>
    <x v="30"/>
  </r>
  <r>
    <x v="2031"/>
    <x v="2031"/>
    <s v="With Linkio you can use your smartphone to control every electronic you own- for only $100!"/>
    <x v="63"/>
    <x v="1401"/>
    <x v="0"/>
    <x v="9"/>
    <s v="EUR"/>
    <n v="1420765200"/>
    <n v="1417506853"/>
    <b v="1"/>
    <n v="508"/>
    <b v="1"/>
    <x v="30"/>
    <n v="1.2035"/>
    <n v="118.45472440944881"/>
    <x v="2"/>
    <x v="30"/>
  </r>
  <r>
    <x v="2032"/>
    <x v="2032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n v="531"/>
    <b v="1"/>
    <x v="30"/>
    <n v="3.0418799999999999"/>
    <n v="143.21468926553672"/>
    <x v="2"/>
    <x v="30"/>
  </r>
  <r>
    <x v="2033"/>
    <x v="2033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n v="158"/>
    <b v="1"/>
    <x v="30"/>
    <n v="1.7867599999999999"/>
    <n v="282.71518987341773"/>
    <x v="2"/>
    <x v="30"/>
  </r>
  <r>
    <x v="2034"/>
    <x v="2034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n v="508"/>
    <b v="1"/>
    <x v="30"/>
    <n v="3.868199871794872"/>
    <n v="593.93620078740162"/>
    <x v="2"/>
    <x v="30"/>
  </r>
  <r>
    <x v="2035"/>
    <x v="2035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n v="644"/>
    <b v="1"/>
    <x v="30"/>
    <n v="2.1103642500000004"/>
    <n v="262.15704968944101"/>
    <x v="2"/>
    <x v="30"/>
  </r>
  <r>
    <x v="2036"/>
    <x v="2036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n v="848"/>
    <b v="1"/>
    <x v="30"/>
    <n v="1.3166833333333334"/>
    <n v="46.580778301886795"/>
    <x v="2"/>
    <x v="30"/>
  </r>
  <r>
    <x v="2037"/>
    <x v="2037"/>
    <s v="With an efficiency of 97%, bicycle technology is nearly perfect. So why do we use it only for transportation?"/>
    <x v="3"/>
    <x v="1407"/>
    <x v="0"/>
    <x v="0"/>
    <s v="USD"/>
    <n v="1388383353"/>
    <n v="1383195753"/>
    <b v="1"/>
    <n v="429"/>
    <b v="1"/>
    <x v="30"/>
    <n v="3.0047639999999998"/>
    <n v="70.041118881118877"/>
    <x v="2"/>
    <x v="30"/>
  </r>
  <r>
    <x v="2038"/>
    <x v="2038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n v="204"/>
    <b v="1"/>
    <x v="30"/>
    <n v="4.2051249999999998"/>
    <n v="164.90686274509804"/>
    <x v="2"/>
    <x v="30"/>
  </r>
  <r>
    <x v="2039"/>
    <x v="2039"/>
    <s v="Open up your digital worlds with the most sophisticated, intuitive android smart projector."/>
    <x v="152"/>
    <x v="1409"/>
    <x v="0"/>
    <x v="0"/>
    <s v="USD"/>
    <n v="1480568340"/>
    <n v="1477996325"/>
    <b v="1"/>
    <n v="379"/>
    <b v="1"/>
    <x v="30"/>
    <n v="1.362168"/>
    <n v="449.26385224274406"/>
    <x v="2"/>
    <x v="30"/>
  </r>
  <r>
    <x v="2040"/>
    <x v="2040"/>
    <s v="4.29 Billion+ Capacitor Combinations._x000a_No Coding Required."/>
    <x v="9"/>
    <x v="1410"/>
    <x v="0"/>
    <x v="0"/>
    <s v="USD"/>
    <n v="1384557303"/>
    <n v="1383257703"/>
    <b v="1"/>
    <n v="271"/>
    <b v="1"/>
    <x v="30"/>
    <n v="2.4817133333333334"/>
    <n v="27.472841328413285"/>
    <x v="2"/>
    <x v="30"/>
  </r>
  <r>
    <x v="2041"/>
    <x v="2041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n v="120"/>
    <b v="1"/>
    <x v="30"/>
    <n v="1.8186315789473684"/>
    <n v="143.97499999999999"/>
    <x v="2"/>
    <x v="30"/>
  </r>
  <r>
    <x v="2042"/>
    <x v="2042"/>
    <s v="The SoundBrake headphone attachment can be used with any audio player to alert you to important outside sounds."/>
    <x v="3"/>
    <x v="1412"/>
    <x v="0"/>
    <x v="0"/>
    <s v="USD"/>
    <n v="1453481974"/>
    <n v="1448297974"/>
    <b v="0"/>
    <n v="140"/>
    <b v="1"/>
    <x v="30"/>
    <n v="1.2353000000000001"/>
    <n v="88.23571428571428"/>
    <x v="2"/>
    <x v="30"/>
  </r>
  <r>
    <x v="2043"/>
    <x v="2043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n v="193"/>
    <b v="1"/>
    <x v="30"/>
    <n v="5.0620938628158845"/>
    <n v="36.326424870466319"/>
    <x v="2"/>
    <x v="30"/>
  </r>
  <r>
    <x v="2044"/>
    <x v="2044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n v="180"/>
    <b v="1"/>
    <x v="30"/>
    <n v="1.0821333333333334"/>
    <n v="90.177777777777777"/>
    <x v="2"/>
    <x v="30"/>
  </r>
  <r>
    <x v="2045"/>
    <x v="2045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n v="263"/>
    <b v="1"/>
    <x v="30"/>
    <n v="8.1918387755102042"/>
    <n v="152.62361216730039"/>
    <x v="2"/>
    <x v="30"/>
  </r>
  <r>
    <x v="2046"/>
    <x v="2046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n v="217"/>
    <b v="1"/>
    <x v="30"/>
    <n v="1.2110000000000001"/>
    <n v="55.806451612903224"/>
    <x v="2"/>
    <x v="30"/>
  </r>
  <r>
    <x v="2047"/>
    <x v="2047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n v="443"/>
    <b v="1"/>
    <x v="30"/>
    <n v="1.0299897959183673"/>
    <n v="227.85327313769753"/>
    <x v="2"/>
    <x v="30"/>
  </r>
  <r>
    <x v="2048"/>
    <x v="2048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n v="1373"/>
    <b v="1"/>
    <x v="30"/>
    <n v="1.4833229411764706"/>
    <n v="91.82989803350327"/>
    <x v="2"/>
    <x v="30"/>
  </r>
  <r>
    <x v="2049"/>
    <x v="2049"/>
    <s v="Keyless. Alarm secured. GPS tracking."/>
    <x v="63"/>
    <x v="1419"/>
    <x v="0"/>
    <x v="1"/>
    <s v="GBP"/>
    <n v="1386025140"/>
    <n v="1382963963"/>
    <b v="0"/>
    <n v="742"/>
    <b v="1"/>
    <x v="30"/>
    <n v="1.2019070000000001"/>
    <n v="80.991037735849048"/>
    <x v="2"/>
    <x v="30"/>
  </r>
  <r>
    <x v="2050"/>
    <x v="2050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n v="170"/>
    <b v="1"/>
    <x v="30"/>
    <n v="4.7327000000000004"/>
    <n v="278.39411764705881"/>
    <x v="2"/>
    <x v="30"/>
  </r>
  <r>
    <x v="2051"/>
    <x v="2051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n v="242"/>
    <b v="1"/>
    <x v="30"/>
    <n v="1.303625"/>
    <n v="43.095041322314053"/>
    <x v="2"/>
    <x v="30"/>
  </r>
  <r>
    <x v="2052"/>
    <x v="2052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n v="541"/>
    <b v="1"/>
    <x v="30"/>
    <n v="3.5304799999999998"/>
    <n v="326.29205175600737"/>
    <x v="2"/>
    <x v="30"/>
  </r>
  <r>
    <x v="2053"/>
    <x v="2053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n v="121"/>
    <b v="1"/>
    <x v="30"/>
    <n v="1.0102"/>
    <n v="41.743801652892564"/>
    <x v="2"/>
    <x v="30"/>
  </r>
  <r>
    <x v="2054"/>
    <x v="2054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n v="621"/>
    <b v="1"/>
    <x v="30"/>
    <n v="1.1359142857142857"/>
    <n v="64.020933977455712"/>
    <x v="2"/>
    <x v="30"/>
  </r>
  <r>
    <x v="2055"/>
    <x v="2055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n v="101"/>
    <b v="1"/>
    <x v="30"/>
    <n v="1.6741666666666666"/>
    <n v="99.455445544554451"/>
    <x v="2"/>
    <x v="30"/>
  </r>
  <r>
    <x v="2056"/>
    <x v="2056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n v="554"/>
    <b v="1"/>
    <x v="30"/>
    <n v="1.5345200000000001"/>
    <n v="138.49458483754512"/>
    <x v="2"/>
    <x v="30"/>
  </r>
  <r>
    <x v="2057"/>
    <x v="2057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n v="666"/>
    <b v="1"/>
    <x v="30"/>
    <n v="2.022322"/>
    <n v="45.547792792792798"/>
    <x v="2"/>
    <x v="30"/>
  </r>
  <r>
    <x v="2058"/>
    <x v="2058"/>
    <s v="Making using the serial terminal on the Raspberry Pi as easy as Pi!"/>
    <x v="317"/>
    <x v="1427"/>
    <x v="0"/>
    <x v="1"/>
    <s v="GBP"/>
    <n v="1425326400"/>
    <n v="1421916830"/>
    <b v="0"/>
    <n v="410"/>
    <b v="1"/>
    <x v="30"/>
    <n v="1.6828125"/>
    <n v="10.507317073170732"/>
    <x v="2"/>
    <x v="30"/>
  </r>
  <r>
    <x v="2059"/>
    <x v="2059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n v="375"/>
    <b v="1"/>
    <x v="30"/>
    <n v="1.4345666666666668"/>
    <n v="114.76533333333333"/>
    <x v="2"/>
    <x v="30"/>
  </r>
  <r>
    <x v="2060"/>
    <x v="2060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n v="1364"/>
    <b v="1"/>
    <x v="30"/>
    <n v="1.964"/>
    <n v="35.997067448680355"/>
    <x v="2"/>
    <x v="30"/>
  </r>
  <r>
    <x v="2061"/>
    <x v="2061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n v="35"/>
    <b v="1"/>
    <x v="30"/>
    <n v="1.0791999999999999"/>
    <n v="154.17142857142858"/>
    <x v="2"/>
    <x v="30"/>
  </r>
  <r>
    <x v="2062"/>
    <x v="2062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n v="203"/>
    <b v="1"/>
    <x v="30"/>
    <n v="1.14977"/>
    <n v="566.38916256157631"/>
    <x v="2"/>
    <x v="30"/>
  </r>
  <r>
    <x v="2063"/>
    <x v="2063"/>
    <s v="Build a professional grade Linux CNC control with Beaglebone black and our CNC cape."/>
    <x v="23"/>
    <x v="1432"/>
    <x v="0"/>
    <x v="12"/>
    <s v="EUR"/>
    <n v="1463333701"/>
    <n v="1460482501"/>
    <b v="0"/>
    <n v="49"/>
    <b v="1"/>
    <x v="30"/>
    <n v="1.4804999999999999"/>
    <n v="120.85714285714286"/>
    <x v="2"/>
    <x v="30"/>
  </r>
  <r>
    <x v="2064"/>
    <x v="2064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n v="5812"/>
    <b v="1"/>
    <x v="30"/>
    <n v="1.9116676082790633"/>
    <n v="86.163845492085343"/>
    <x v="2"/>
    <x v="30"/>
  </r>
  <r>
    <x v="2065"/>
    <x v="2065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n v="1556"/>
    <b v="1"/>
    <x v="30"/>
    <n v="1.99215125"/>
    <n v="51.212114395886893"/>
    <x v="2"/>
    <x v="30"/>
  </r>
  <r>
    <x v="2066"/>
    <x v="2066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n v="65"/>
    <b v="1"/>
    <x v="30"/>
    <n v="2.1859999999999999"/>
    <n v="67.261538461538464"/>
    <x v="2"/>
    <x v="30"/>
  </r>
  <r>
    <x v="2067"/>
    <x v="2067"/>
    <s v="The next generation of premium quality LED lighting. Extreme power efficiency in a small package."/>
    <x v="319"/>
    <x v="1436"/>
    <x v="0"/>
    <x v="1"/>
    <s v="GBP"/>
    <n v="1432499376"/>
    <n v="1429648176"/>
    <b v="0"/>
    <n v="10"/>
    <b v="1"/>
    <x v="30"/>
    <n v="1.2686868686868686"/>
    <n v="62.8"/>
    <x v="2"/>
    <x v="30"/>
  </r>
  <r>
    <x v="2068"/>
    <x v="2068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n v="76"/>
    <b v="1"/>
    <x v="30"/>
    <n v="1.0522388"/>
    <n v="346.13118421052633"/>
    <x v="2"/>
    <x v="30"/>
  </r>
  <r>
    <x v="2069"/>
    <x v="2069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n v="263"/>
    <b v="1"/>
    <x v="30"/>
    <n v="1.2840666000000001"/>
    <n v="244.11912547528519"/>
    <x v="2"/>
    <x v="30"/>
  </r>
  <r>
    <x v="2070"/>
    <x v="2070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n v="1530"/>
    <b v="1"/>
    <x v="30"/>
    <n v="3.1732719999999999"/>
    <n v="259.25424836601309"/>
    <x v="2"/>
    <x v="30"/>
  </r>
  <r>
    <x v="2071"/>
    <x v="2071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n v="278"/>
    <b v="1"/>
    <x v="30"/>
    <n v="2.8073000000000001"/>
    <n v="201.96402877697841"/>
    <x v="2"/>
    <x v="30"/>
  </r>
  <r>
    <x v="2072"/>
    <x v="2072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n v="350"/>
    <b v="1"/>
    <x v="30"/>
    <n v="1.1073146853146854"/>
    <n v="226.20857142857142"/>
    <x v="2"/>
    <x v="30"/>
  </r>
  <r>
    <x v="2073"/>
    <x v="2073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n v="470"/>
    <b v="1"/>
    <x v="30"/>
    <n v="1.5260429999999998"/>
    <n v="324.69"/>
    <x v="2"/>
    <x v="30"/>
  </r>
  <r>
    <x v="2074"/>
    <x v="2074"/>
    <s v="Creating PC gaming controllers to bring your gaming experience to a new level."/>
    <x v="20"/>
    <x v="1443"/>
    <x v="0"/>
    <x v="0"/>
    <s v="USD"/>
    <n v="1462564182"/>
    <n v="1459972182"/>
    <b v="0"/>
    <n v="3"/>
    <b v="1"/>
    <x v="30"/>
    <n v="1.0249999999999999"/>
    <n v="205"/>
    <x v="2"/>
    <x v="30"/>
  </r>
  <r>
    <x v="2075"/>
    <x v="2075"/>
    <s v="The Practical Meter helps you charge your phone faster by solving a problem millions of people experience."/>
    <x v="204"/>
    <x v="1444"/>
    <x v="0"/>
    <x v="0"/>
    <s v="USD"/>
    <n v="1374769288"/>
    <n v="1372177288"/>
    <b v="0"/>
    <n v="8200"/>
    <b v="1"/>
    <x v="30"/>
    <n v="16.783738373837384"/>
    <n v="20.465926829268295"/>
    <x v="2"/>
    <x v="30"/>
  </r>
  <r>
    <x v="2076"/>
    <x v="2076"/>
    <s v="Wireless earbuds filled with sound, yet so small they are almost invisible!"/>
    <x v="321"/>
    <x v="1445"/>
    <x v="0"/>
    <x v="1"/>
    <s v="GBP"/>
    <n v="1406149689"/>
    <n v="1402693689"/>
    <b v="0"/>
    <n v="8359"/>
    <b v="1"/>
    <x v="30"/>
    <n v="5.4334915642458101"/>
    <n v="116.35303146309367"/>
    <x v="2"/>
    <x v="30"/>
  </r>
  <r>
    <x v="2077"/>
    <x v="2077"/>
    <s v="A Whole New Way to Get TV: Watch four live TV channels at once on your tablet, smartphone, or big screen TV!"/>
    <x v="63"/>
    <x v="1446"/>
    <x v="0"/>
    <x v="0"/>
    <s v="USD"/>
    <n v="1433538000"/>
    <n v="1428541276"/>
    <b v="0"/>
    <n v="188"/>
    <b v="1"/>
    <x v="30"/>
    <n v="1.1550800000000001"/>
    <n v="307.20212765957444"/>
    <x v="2"/>
    <x v="30"/>
  </r>
  <r>
    <x v="2078"/>
    <x v="2078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n v="48"/>
    <b v="1"/>
    <x v="30"/>
    <n v="1.3120499999999999"/>
    <n v="546.6875"/>
    <x v="2"/>
    <x v="30"/>
  </r>
  <r>
    <x v="2079"/>
    <x v="2079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n v="607"/>
    <b v="1"/>
    <x v="30"/>
    <n v="2.8816999999999999"/>
    <n v="47.474464579901152"/>
    <x v="2"/>
    <x v="30"/>
  </r>
  <r>
    <x v="2080"/>
    <x v="2080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n v="50"/>
    <b v="1"/>
    <x v="30"/>
    <n v="5.0780000000000003"/>
    <n v="101.56"/>
    <x v="2"/>
    <x v="30"/>
  </r>
  <r>
    <x v="2081"/>
    <x v="2081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n v="55"/>
    <b v="1"/>
    <x v="14"/>
    <n v="1.1457142857142857"/>
    <n v="72.909090909090907"/>
    <x v="4"/>
    <x v="14"/>
  </r>
  <r>
    <x v="2082"/>
    <x v="2082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n v="38"/>
    <b v="1"/>
    <x v="14"/>
    <n v="1.1073333333333333"/>
    <n v="43.710526315789473"/>
    <x v="4"/>
    <x v="14"/>
  </r>
  <r>
    <x v="2083"/>
    <x v="2083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n v="25"/>
    <b v="1"/>
    <x v="14"/>
    <n v="1.1333333333333333"/>
    <n v="34"/>
    <x v="4"/>
    <x v="14"/>
  </r>
  <r>
    <x v="2084"/>
    <x v="2084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n v="46"/>
    <b v="1"/>
    <x v="14"/>
    <n v="1.0833333333333333"/>
    <n v="70.652173913043484"/>
    <x v="4"/>
    <x v="14"/>
  </r>
  <r>
    <x v="2085"/>
    <x v="2085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n v="83"/>
    <b v="1"/>
    <x v="14"/>
    <n v="1.2353333333333334"/>
    <n v="89.301204819277103"/>
    <x v="4"/>
    <x v="14"/>
  </r>
  <r>
    <x v="2086"/>
    <x v="2086"/>
    <s v="I am in the process of completing 4 new EPs to be released in Winter, Spring, Summer, and Fall of 2012."/>
    <x v="23"/>
    <x v="1454"/>
    <x v="0"/>
    <x v="0"/>
    <s v="USD"/>
    <n v="1323838740"/>
    <n v="1321200332"/>
    <b v="0"/>
    <n v="35"/>
    <b v="1"/>
    <x v="14"/>
    <n v="1.0069999999999999"/>
    <n v="115.08571428571429"/>
    <x v="4"/>
    <x v="14"/>
  </r>
  <r>
    <x v="2087"/>
    <x v="2087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n v="25"/>
    <b v="1"/>
    <x v="14"/>
    <n v="1.0353333333333334"/>
    <n v="62.12"/>
    <x v="4"/>
    <x v="14"/>
  </r>
  <r>
    <x v="2088"/>
    <x v="2088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n v="75"/>
    <b v="1"/>
    <x v="14"/>
    <n v="1.1551066666666667"/>
    <n v="46.204266666666669"/>
    <x v="4"/>
    <x v="14"/>
  </r>
  <r>
    <x v="2089"/>
    <x v="2089"/>
    <s v="Little Moses is trying to record their first EP, and we can't do it without your help!"/>
    <x v="30"/>
    <x v="1457"/>
    <x v="0"/>
    <x v="0"/>
    <s v="USD"/>
    <n v="1375408194"/>
    <n v="1372384194"/>
    <b v="0"/>
    <n v="62"/>
    <b v="1"/>
    <x v="14"/>
    <n v="1.2040040000000001"/>
    <n v="48.54854838709678"/>
    <x v="4"/>
    <x v="14"/>
  </r>
  <r>
    <x v="2090"/>
    <x v="2090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n v="160"/>
    <b v="1"/>
    <x v="14"/>
    <n v="1.1504037499999999"/>
    <n v="57.520187499999999"/>
    <x v="4"/>
    <x v="14"/>
  </r>
  <r>
    <x v="2091"/>
    <x v="2091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n v="246"/>
    <b v="1"/>
    <x v="14"/>
    <n v="1.2046777777777777"/>
    <n v="88.147154471544724"/>
    <x v="4"/>
    <x v="14"/>
  </r>
  <r>
    <x v="2092"/>
    <x v="2092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n v="55"/>
    <b v="1"/>
    <x v="14"/>
    <n v="1.0128333333333333"/>
    <n v="110.49090909090908"/>
    <x v="4"/>
    <x v="14"/>
  </r>
  <r>
    <x v="2093"/>
    <x v="2093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n v="23"/>
    <b v="1"/>
    <x v="14"/>
    <n v="1.0246666666666666"/>
    <n v="66.826086956521735"/>
    <x v="4"/>
    <x v="14"/>
  </r>
  <r>
    <x v="2094"/>
    <x v="2094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n v="72"/>
    <b v="1"/>
    <x v="14"/>
    <n v="1.2054285714285715"/>
    <n v="58.597222222222221"/>
    <x v="4"/>
    <x v="14"/>
  </r>
  <r>
    <x v="2095"/>
    <x v="2095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n v="22"/>
    <b v="1"/>
    <x v="14"/>
    <n v="1"/>
    <n v="113.63636363636364"/>
    <x v="4"/>
    <x v="14"/>
  </r>
  <r>
    <x v="2096"/>
    <x v="2096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n v="14"/>
    <b v="1"/>
    <x v="14"/>
    <n v="1.0166666666666666"/>
    <n v="43.571428571428569"/>
    <x v="4"/>
    <x v="14"/>
  </r>
  <r>
    <x v="2097"/>
    <x v="2097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n v="38"/>
    <b v="1"/>
    <x v="14"/>
    <n v="1"/>
    <n v="78.94736842105263"/>
    <x v="4"/>
    <x v="14"/>
  </r>
  <r>
    <x v="2098"/>
    <x v="2098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n v="32"/>
    <b v="1"/>
    <x v="14"/>
    <n v="1.0033333333333334"/>
    <n v="188.125"/>
    <x v="4"/>
    <x v="14"/>
  </r>
  <r>
    <x v="2099"/>
    <x v="2099"/>
    <s v="Our tour van died, we need help!"/>
    <x v="9"/>
    <x v="1464"/>
    <x v="0"/>
    <x v="0"/>
    <s v="USD"/>
    <n v="1435808400"/>
    <n v="1434650084"/>
    <b v="0"/>
    <n v="63"/>
    <b v="1"/>
    <x v="14"/>
    <n v="1.3236666666666668"/>
    <n v="63.031746031746032"/>
    <x v="4"/>
    <x v="14"/>
  </r>
  <r>
    <x v="2100"/>
    <x v="2100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n v="27"/>
    <b v="1"/>
    <x v="14"/>
    <n v="1.3666666666666667"/>
    <n v="30.37037037037037"/>
    <x v="4"/>
    <x v="14"/>
  </r>
  <r>
    <x v="2101"/>
    <x v="2101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n v="44"/>
    <b v="1"/>
    <x v="14"/>
    <n v="1.1325000000000001"/>
    <n v="51.477272727272727"/>
    <x v="4"/>
    <x v="14"/>
  </r>
  <r>
    <x v="2102"/>
    <x v="2102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n v="38"/>
    <b v="1"/>
    <x v="14"/>
    <n v="1.36"/>
    <n v="35.789473684210527"/>
    <x v="4"/>
    <x v="14"/>
  </r>
  <r>
    <x v="2103"/>
    <x v="2103"/>
    <s v="Indie rocker, Matthew Moon, has something to share with you..."/>
    <x v="198"/>
    <x v="1468"/>
    <x v="0"/>
    <x v="0"/>
    <s v="USD"/>
    <n v="1352488027"/>
    <n v="1349892427"/>
    <b v="0"/>
    <n v="115"/>
    <b v="1"/>
    <x v="14"/>
    <n v="1.4612318374694613"/>
    <n v="98.817391304347822"/>
    <x v="4"/>
    <x v="14"/>
  </r>
  <r>
    <x v="2104"/>
    <x v="2104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n v="37"/>
    <b v="1"/>
    <x v="14"/>
    <n v="1.2949999999999999"/>
    <n v="28"/>
    <x v="4"/>
    <x v="14"/>
  </r>
  <r>
    <x v="2105"/>
    <x v="2105"/>
    <s v="Help Layla the Wolf fund the printing and releasing of our first E.P. Release called &quot;Sugar&quot;."/>
    <x v="13"/>
    <x v="1470"/>
    <x v="0"/>
    <x v="0"/>
    <s v="USD"/>
    <n v="1416542400"/>
    <n v="1415472953"/>
    <b v="0"/>
    <n v="99"/>
    <b v="1"/>
    <x v="14"/>
    <n v="2.54"/>
    <n v="51.313131313131315"/>
    <x v="4"/>
    <x v="14"/>
  </r>
  <r>
    <x v="2106"/>
    <x v="2106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n v="44"/>
    <b v="1"/>
    <x v="14"/>
    <n v="1.0704545454545455"/>
    <n v="53.522727272727273"/>
    <x v="4"/>
    <x v="14"/>
  </r>
  <r>
    <x v="2107"/>
    <x v="2107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n v="58"/>
    <b v="1"/>
    <x v="14"/>
    <n v="1.0773299999999999"/>
    <n v="37.149310344827583"/>
    <x v="4"/>
    <x v="14"/>
  </r>
  <r>
    <x v="2108"/>
    <x v="2108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n v="191"/>
    <b v="1"/>
    <x v="14"/>
    <n v="1.0731250000000001"/>
    <n v="89.895287958115176"/>
    <x v="4"/>
    <x v="14"/>
  </r>
  <r>
    <x v="2109"/>
    <x v="2109"/>
    <s v="We are ready to make our first full-length album, and with your help, we can make it happen!"/>
    <x v="23"/>
    <x v="1473"/>
    <x v="0"/>
    <x v="0"/>
    <s v="USD"/>
    <n v="1436115617"/>
    <n v="1433523617"/>
    <b v="0"/>
    <n v="40"/>
    <b v="1"/>
    <x v="14"/>
    <n v="1.06525"/>
    <n v="106.52500000000001"/>
    <x v="4"/>
    <x v="14"/>
  </r>
  <r>
    <x v="2110"/>
    <x v="2110"/>
    <s v="Brent Brown's breakout new album! Requires help from the record label... You!"/>
    <x v="13"/>
    <x v="1474"/>
    <x v="0"/>
    <x v="0"/>
    <s v="USD"/>
    <n v="1401253140"/>
    <n v="1398873969"/>
    <b v="0"/>
    <n v="38"/>
    <b v="1"/>
    <x v="14"/>
    <n v="1.0035000000000001"/>
    <n v="52.815789473684212"/>
    <x v="4"/>
    <x v="14"/>
  </r>
  <r>
    <x v="2111"/>
    <x v="2111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n v="39"/>
    <b v="1"/>
    <x v="14"/>
    <n v="1.0649999999999999"/>
    <n v="54.615384615384613"/>
    <x v="4"/>
    <x v="14"/>
  </r>
  <r>
    <x v="2112"/>
    <x v="2112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n v="11"/>
    <b v="1"/>
    <x v="14"/>
    <n v="1"/>
    <n v="27.272727272727273"/>
    <x v="4"/>
    <x v="14"/>
  </r>
  <r>
    <x v="2113"/>
    <x v="2113"/>
    <s v="Help us fund our second full-length album Honeycomb!"/>
    <x v="39"/>
    <x v="1475"/>
    <x v="0"/>
    <x v="0"/>
    <s v="USD"/>
    <n v="1411505176"/>
    <n v="1408481176"/>
    <b v="0"/>
    <n v="107"/>
    <b v="1"/>
    <x v="14"/>
    <n v="1.0485714285714285"/>
    <n v="68.598130841121488"/>
    <x v="4"/>
    <x v="14"/>
  </r>
  <r>
    <x v="2114"/>
    <x v="2114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n v="147"/>
    <b v="1"/>
    <x v="14"/>
    <n v="1.0469999999999999"/>
    <n v="35.612244897959187"/>
    <x v="4"/>
    <x v="14"/>
  </r>
  <r>
    <x v="2115"/>
    <x v="2115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n v="36"/>
    <b v="1"/>
    <x v="14"/>
    <n v="2.2566666666666668"/>
    <n v="94.027777777777771"/>
    <x v="4"/>
    <x v="14"/>
  </r>
  <r>
    <x v="2116"/>
    <x v="2116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n v="92"/>
    <b v="1"/>
    <x v="14"/>
    <n v="1.0090416666666666"/>
    <n v="526.45652173913038"/>
    <x v="4"/>
    <x v="14"/>
  </r>
  <r>
    <x v="2117"/>
    <x v="2117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n v="35"/>
    <b v="1"/>
    <x v="14"/>
    <n v="1.4775"/>
    <n v="50.657142857142858"/>
    <x v="4"/>
    <x v="14"/>
  </r>
  <r>
    <x v="2118"/>
    <x v="2118"/>
    <s v="PORCHES.  and Documentarians tour from New York to San Francisco and back."/>
    <x v="28"/>
    <x v="1480"/>
    <x v="0"/>
    <x v="0"/>
    <s v="USD"/>
    <n v="1311538136"/>
    <n v="1308946136"/>
    <b v="0"/>
    <n v="17"/>
    <b v="1"/>
    <x v="14"/>
    <n v="1.3461099999999999"/>
    <n v="79.182941176470578"/>
    <x v="4"/>
    <x v="14"/>
  </r>
  <r>
    <x v="2119"/>
    <x v="2119"/>
    <s v="big long now is recording our debut album and we are looking for help mastering and pressing it to vinyl"/>
    <x v="13"/>
    <x v="1132"/>
    <x v="0"/>
    <x v="0"/>
    <s v="USD"/>
    <n v="1345086445"/>
    <n v="1342494445"/>
    <b v="0"/>
    <n v="22"/>
    <b v="1"/>
    <x v="14"/>
    <n v="1.0075000000000001"/>
    <n v="91.590909090909093"/>
    <x v="4"/>
    <x v="14"/>
  </r>
  <r>
    <x v="2120"/>
    <x v="2120"/>
    <s v="&lt;3_x000a_Coming in from outer space. Help Hearty Har record their 1st album!!"/>
    <x v="6"/>
    <x v="1481"/>
    <x v="0"/>
    <x v="0"/>
    <s v="USD"/>
    <n v="1388617736"/>
    <n v="1384384136"/>
    <b v="0"/>
    <n v="69"/>
    <b v="1"/>
    <x v="14"/>
    <n v="1.00880375"/>
    <n v="116.96275362318841"/>
    <x v="4"/>
    <x v="14"/>
  </r>
  <r>
    <x v="2121"/>
    <x v="2121"/>
    <s v="Join us on an epic journey to discover a millennia old secret which will change the world forever."/>
    <x v="63"/>
    <x v="1482"/>
    <x v="2"/>
    <x v="16"/>
    <s v="CHF"/>
    <n v="1484156948"/>
    <n v="1481564948"/>
    <b v="0"/>
    <n v="10"/>
    <b v="0"/>
    <x v="17"/>
    <n v="5.6800000000000002E-3"/>
    <n v="28.4"/>
    <x v="6"/>
    <x v="17"/>
  </r>
  <r>
    <x v="2122"/>
    <x v="2122"/>
    <s v="Captain Kalani it's a retro game full of nostalgia for the old gamers but interesting for the new ones"/>
    <x v="58"/>
    <x v="622"/>
    <x v="2"/>
    <x v="14"/>
    <s v="MXN"/>
    <n v="1483773169"/>
    <n v="1481181169"/>
    <b v="0"/>
    <n v="3"/>
    <b v="0"/>
    <x v="17"/>
    <n v="3.875E-3"/>
    <n v="103.33333333333333"/>
    <x v="6"/>
    <x v="17"/>
  </r>
  <r>
    <x v="2123"/>
    <x v="2123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n v="5"/>
    <b v="0"/>
    <x v="17"/>
    <n v="0.1"/>
    <n v="10"/>
    <x v="6"/>
    <x v="17"/>
  </r>
  <r>
    <x v="2124"/>
    <x v="2124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n v="5"/>
    <b v="0"/>
    <x v="17"/>
    <n v="0.10454545454545454"/>
    <n v="23"/>
    <x v="6"/>
    <x v="17"/>
  </r>
  <r>
    <x v="2125"/>
    <x v="2125"/>
    <s v="Becoming is a video game that aims to portray mental illness through a metaphysical and emotional story."/>
    <x v="127"/>
    <x v="1483"/>
    <x v="2"/>
    <x v="0"/>
    <s v="USD"/>
    <n v="1438734833"/>
    <n v="1436142833"/>
    <b v="0"/>
    <n v="27"/>
    <b v="0"/>
    <x v="17"/>
    <n v="1.4200000000000001E-2"/>
    <n v="31.555555555555557"/>
    <x v="6"/>
    <x v="17"/>
  </r>
  <r>
    <x v="2126"/>
    <x v="2126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n v="2"/>
    <b v="0"/>
    <x v="17"/>
    <n v="5.0000000000000001E-4"/>
    <n v="5"/>
    <x v="6"/>
    <x v="17"/>
  </r>
  <r>
    <x v="2127"/>
    <x v="2127"/>
    <s v="Three Monkeys is an audio adventure game for PC."/>
    <x v="89"/>
    <x v="1484"/>
    <x v="2"/>
    <x v="1"/>
    <s v="GBP"/>
    <n v="1426158463"/>
    <n v="1423570063"/>
    <b v="0"/>
    <n v="236"/>
    <b v="0"/>
    <x v="17"/>
    <n v="0.28842857142857142"/>
    <n v="34.220338983050844"/>
    <x v="6"/>
    <x v="17"/>
  </r>
  <r>
    <x v="2128"/>
    <x v="2128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n v="1"/>
    <b v="0"/>
    <x v="17"/>
    <n v="1.6666666666666668E-3"/>
    <n v="25"/>
    <x v="6"/>
    <x v="17"/>
  </r>
  <r>
    <x v="2129"/>
    <x v="2129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n v="12"/>
    <b v="0"/>
    <x v="17"/>
    <n v="0.11799999999999999"/>
    <n v="19.666666666666668"/>
    <x v="6"/>
    <x v="17"/>
  </r>
  <r>
    <x v="2130"/>
    <x v="2130"/>
    <s v="You are the hero tasked to save your home from the villainous Sanword."/>
    <x v="247"/>
    <x v="1079"/>
    <x v="2"/>
    <x v="0"/>
    <s v="USD"/>
    <n v="1408154663"/>
    <n v="1405130663"/>
    <b v="0"/>
    <n v="4"/>
    <b v="0"/>
    <x v="17"/>
    <n v="2.0238095238095236E-3"/>
    <n v="21.25"/>
    <x v="6"/>
    <x v="17"/>
  </r>
  <r>
    <x v="2131"/>
    <x v="2131"/>
    <s v="From frightened girl to empowered woman, Scout's Honor is a tale about facing your fears and overcoming odds."/>
    <x v="2"/>
    <x v="379"/>
    <x v="2"/>
    <x v="0"/>
    <s v="USD"/>
    <n v="1436677091"/>
    <n v="1434085091"/>
    <b v="0"/>
    <n v="3"/>
    <b v="0"/>
    <x v="17"/>
    <n v="0.05"/>
    <n v="8.3333333333333339"/>
    <x v="6"/>
    <x v="17"/>
  </r>
  <r>
    <x v="2132"/>
    <x v="2132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n v="99"/>
    <b v="0"/>
    <x v="17"/>
    <n v="2.1129899999999997E-2"/>
    <n v="21.34333333333333"/>
    <x v="6"/>
    <x v="17"/>
  </r>
  <r>
    <x v="2133"/>
    <x v="2133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n v="3"/>
    <b v="0"/>
    <x v="17"/>
    <n v="1.6E-2"/>
    <n v="5.333333333333333"/>
    <x v="6"/>
    <x v="17"/>
  </r>
  <r>
    <x v="2134"/>
    <x v="2134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n v="3"/>
    <b v="0"/>
    <x v="17"/>
    <n v="1.7333333333333333E-2"/>
    <n v="34.666666666666664"/>
    <x v="6"/>
    <x v="17"/>
  </r>
  <r>
    <x v="2135"/>
    <x v="2135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n v="22"/>
    <b v="0"/>
    <x v="17"/>
    <n v="9.5600000000000004E-2"/>
    <n v="21.727272727272727"/>
    <x v="6"/>
    <x v="17"/>
  </r>
  <r>
    <x v="2136"/>
    <x v="2136"/>
    <s v="A dark and twisted game with physiological madness and corruption as a man becomes the ultimate bio weapon."/>
    <x v="58"/>
    <x v="1489"/>
    <x v="2"/>
    <x v="0"/>
    <s v="USD"/>
    <n v="1382184786"/>
    <n v="1379592786"/>
    <b v="0"/>
    <n v="4"/>
    <b v="0"/>
    <x v="17"/>
    <n v="5.9612499999999998E-4"/>
    <n v="11.922499999999999"/>
    <x v="6"/>
    <x v="17"/>
  </r>
  <r>
    <x v="2137"/>
    <x v="2137"/>
    <s v="Arrest, interrogate, and uncover the truth as a local woman recruited by the KGB. For Windows, Mac &amp; Linux."/>
    <x v="63"/>
    <x v="1490"/>
    <x v="2"/>
    <x v="5"/>
    <s v="CAD"/>
    <n v="1417804229"/>
    <n v="1415212229"/>
    <b v="0"/>
    <n v="534"/>
    <b v="0"/>
    <x v="17"/>
    <n v="0.28405999999999998"/>
    <n v="26.59737827715356"/>
    <x v="6"/>
    <x v="17"/>
  </r>
  <r>
    <x v="2138"/>
    <x v="2138"/>
    <s v="A game with a mixture of a few genres from RPG, Simulation and to adventure elements."/>
    <x v="28"/>
    <x v="1491"/>
    <x v="2"/>
    <x v="1"/>
    <s v="GBP"/>
    <n v="1383959939"/>
    <n v="1381364339"/>
    <b v="0"/>
    <n v="12"/>
    <b v="0"/>
    <x v="17"/>
    <n v="0.128"/>
    <n v="10.666666666666666"/>
    <x v="6"/>
    <x v="17"/>
  </r>
  <r>
    <x v="2139"/>
    <x v="2139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n v="56"/>
    <b v="0"/>
    <x v="17"/>
    <n v="5.4199999999999998E-2"/>
    <n v="29.035714285714285"/>
    <x v="6"/>
    <x v="17"/>
  </r>
  <r>
    <x v="2140"/>
    <x v="2140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n v="11"/>
    <b v="0"/>
    <x v="17"/>
    <n v="1.1199999999999999E-3"/>
    <n v="50.909090909090907"/>
    <x v="6"/>
    <x v="17"/>
  </r>
  <r>
    <x v="2141"/>
    <x v="2141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n v="0"/>
    <b v="0"/>
    <x v="17"/>
    <n v="0"/>
    <e v="#DIV/0!"/>
    <x v="6"/>
    <x v="17"/>
  </r>
  <r>
    <x v="2142"/>
    <x v="2142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n v="12"/>
    <b v="0"/>
    <x v="17"/>
    <n v="5.7238095238095241E-2"/>
    <n v="50.083333333333336"/>
    <x v="6"/>
    <x v="17"/>
  </r>
  <r>
    <x v="2143"/>
    <x v="2143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n v="5"/>
    <b v="0"/>
    <x v="17"/>
    <n v="0.1125"/>
    <n v="45"/>
    <x v="6"/>
    <x v="17"/>
  </r>
  <r>
    <x v="2144"/>
    <x v="2144"/>
    <s v="A thousand community-built sandbox games (and more!) with a fully-customizable game engine."/>
    <x v="322"/>
    <x v="1493"/>
    <x v="2"/>
    <x v="0"/>
    <s v="USD"/>
    <n v="1379164040"/>
    <n v="1376399240"/>
    <b v="0"/>
    <n v="24"/>
    <b v="0"/>
    <x v="17"/>
    <n v="1.7098591549295775E-2"/>
    <n v="25.291666666666668"/>
    <x v="6"/>
    <x v="17"/>
  </r>
  <r>
    <x v="2145"/>
    <x v="2145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n v="89"/>
    <b v="0"/>
    <x v="17"/>
    <n v="0.30433333333333334"/>
    <n v="51.292134831460672"/>
    <x v="6"/>
    <x v="17"/>
  </r>
  <r>
    <x v="2146"/>
    <x v="2146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n v="1"/>
    <b v="0"/>
    <x v="17"/>
    <n v="2.0000000000000001E-4"/>
    <n v="1"/>
    <x v="6"/>
    <x v="17"/>
  </r>
  <r>
    <x v="2147"/>
    <x v="2147"/>
    <s v="A Point and Click Adventure on Steroids."/>
    <x v="303"/>
    <x v="1495"/>
    <x v="2"/>
    <x v="0"/>
    <s v="USD"/>
    <n v="1416125148"/>
    <n v="1413356748"/>
    <b v="0"/>
    <n v="55"/>
    <b v="0"/>
    <x v="17"/>
    <n v="6.9641025641025639E-3"/>
    <n v="49.381818181818183"/>
    <x v="6"/>
    <x v="17"/>
  </r>
  <r>
    <x v="2148"/>
    <x v="2148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n v="2"/>
    <b v="0"/>
    <x v="17"/>
    <n v="0.02"/>
    <n v="1"/>
    <x v="6"/>
    <x v="17"/>
  </r>
  <r>
    <x v="2149"/>
    <x v="2149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n v="0"/>
    <b v="0"/>
    <x v="17"/>
    <n v="0"/>
    <e v="#DIV/0!"/>
    <x v="6"/>
    <x v="17"/>
  </r>
  <r>
    <x v="2150"/>
    <x v="2150"/>
    <s v="A pixel styled open world detective game."/>
    <x v="63"/>
    <x v="1496"/>
    <x v="2"/>
    <x v="10"/>
    <s v="NOK"/>
    <n v="1468392599"/>
    <n v="1465800599"/>
    <b v="0"/>
    <n v="4"/>
    <b v="0"/>
    <x v="17"/>
    <n v="8.0999999999999996E-3"/>
    <n v="101.25"/>
    <x v="6"/>
    <x v="17"/>
  </r>
  <r>
    <x v="2151"/>
    <x v="2151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n v="6"/>
    <b v="0"/>
    <x v="17"/>
    <n v="2.6222222222222224E-3"/>
    <n v="19.666666666666668"/>
    <x v="6"/>
    <x v="17"/>
  </r>
  <r>
    <x v="2152"/>
    <x v="2152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n v="4"/>
    <b v="0"/>
    <x v="17"/>
    <n v="1.6666666666666668E-3"/>
    <n v="12.5"/>
    <x v="6"/>
    <x v="17"/>
  </r>
  <r>
    <x v="2153"/>
    <x v="2153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n v="4"/>
    <b v="0"/>
    <x v="17"/>
    <n v="9.1244548809124457E-5"/>
    <n v="8.5"/>
    <x v="6"/>
    <x v="17"/>
  </r>
  <r>
    <x v="2154"/>
    <x v="2154"/>
    <s v="A Real Time Strategy game based on Greek mythology in a fictional world."/>
    <x v="49"/>
    <x v="369"/>
    <x v="2"/>
    <x v="0"/>
    <s v="USD"/>
    <n v="1390921827"/>
    <n v="1389193827"/>
    <b v="0"/>
    <n v="2"/>
    <b v="0"/>
    <x v="17"/>
    <n v="8.0000000000000002E-3"/>
    <n v="1"/>
    <x v="6"/>
    <x v="17"/>
  </r>
  <r>
    <x v="2155"/>
    <x v="2155"/>
    <s v="A Level Editor, Turned up to eleven. Infinite creativity in one package, solo or with up to 16 of your friends."/>
    <x v="10"/>
    <x v="129"/>
    <x v="2"/>
    <x v="1"/>
    <s v="GBP"/>
    <n v="1459443385"/>
    <n v="1456854985"/>
    <b v="0"/>
    <n v="5"/>
    <b v="0"/>
    <x v="17"/>
    <n v="2.3E-2"/>
    <n v="23"/>
    <x v="6"/>
    <x v="17"/>
  </r>
  <r>
    <x v="2156"/>
    <x v="2156"/>
    <s v="Captain and manage your ship along with your crew in this deep space adventure! (PC/Linux/Mac)"/>
    <x v="324"/>
    <x v="1498"/>
    <x v="2"/>
    <x v="0"/>
    <s v="USD"/>
    <n v="1379363406"/>
    <n v="1375475406"/>
    <b v="0"/>
    <n v="83"/>
    <b v="0"/>
    <x v="17"/>
    <n v="2.6660714285714284E-2"/>
    <n v="17.987951807228917"/>
    <x v="6"/>
    <x v="17"/>
  </r>
  <r>
    <x v="2157"/>
    <x v="2157"/>
    <s v="Gamers and 90's fans unite in this small tale of epic proportions!"/>
    <x v="96"/>
    <x v="1499"/>
    <x v="2"/>
    <x v="0"/>
    <s v="USD"/>
    <n v="1482479940"/>
    <n v="1479684783"/>
    <b v="0"/>
    <n v="57"/>
    <b v="0"/>
    <x v="17"/>
    <n v="0.28192"/>
    <n v="370.94736842105266"/>
    <x v="6"/>
    <x v="17"/>
  </r>
  <r>
    <x v="2158"/>
    <x v="2158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n v="311"/>
    <b v="0"/>
    <x v="17"/>
    <n v="6.5900366666666668E-2"/>
    <n v="63.569485530546629"/>
    <x v="6"/>
    <x v="17"/>
  </r>
  <r>
    <x v="2159"/>
    <x v="2159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n v="2"/>
    <b v="0"/>
    <x v="17"/>
    <n v="7.2222222222222219E-3"/>
    <n v="13"/>
    <x v="6"/>
    <x v="17"/>
  </r>
  <r>
    <x v="2160"/>
    <x v="2160"/>
    <s v="An awesome side-scroller tower defense game.  Think &quot;Plants vs Zombies&quot; but from a side-on perspective."/>
    <x v="3"/>
    <x v="1079"/>
    <x v="2"/>
    <x v="0"/>
    <s v="USD"/>
    <n v="1337447105"/>
    <n v="1334855105"/>
    <b v="0"/>
    <n v="16"/>
    <b v="0"/>
    <x v="17"/>
    <n v="8.5000000000000006E-3"/>
    <n v="5.3125"/>
    <x v="6"/>
    <x v="17"/>
  </r>
  <r>
    <x v="2161"/>
    <x v="2161"/>
    <s v="We're trying to fund hard copies of our debut album!"/>
    <x v="44"/>
    <x v="1501"/>
    <x v="0"/>
    <x v="0"/>
    <s v="USD"/>
    <n v="1443040059"/>
    <n v="1440448059"/>
    <b v="0"/>
    <n v="13"/>
    <b v="1"/>
    <x v="11"/>
    <n v="1.1575"/>
    <n v="35.615384615384613"/>
    <x v="4"/>
    <x v="11"/>
  </r>
  <r>
    <x v="2162"/>
    <x v="2162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n v="58"/>
    <b v="1"/>
    <x v="11"/>
    <n v="1.1226666666666667"/>
    <n v="87.103448275862064"/>
    <x v="4"/>
    <x v="11"/>
  </r>
  <r>
    <x v="2163"/>
    <x v="2163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n v="44"/>
    <b v="1"/>
    <x v="11"/>
    <n v="1.3220000000000001"/>
    <n v="75.11363636363636"/>
    <x v="4"/>
    <x v="11"/>
  </r>
  <r>
    <x v="2164"/>
    <x v="2164"/>
    <s v="South Florida roots country/rock outfit's long awaited debut record"/>
    <x v="62"/>
    <x v="1504"/>
    <x v="0"/>
    <x v="0"/>
    <s v="USD"/>
    <n v="1466827140"/>
    <n v="1464196414"/>
    <b v="0"/>
    <n v="83"/>
    <b v="1"/>
    <x v="11"/>
    <n v="1.0263636363636364"/>
    <n v="68.01204819277109"/>
    <x v="4"/>
    <x v="11"/>
  </r>
  <r>
    <x v="2165"/>
    <x v="2165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n v="117"/>
    <b v="1"/>
    <x v="11"/>
    <n v="1.3864000000000001"/>
    <n v="29.623931623931625"/>
    <x v="4"/>
    <x v="11"/>
  </r>
  <r>
    <x v="2166"/>
    <x v="2166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n v="32"/>
    <b v="1"/>
    <x v="11"/>
    <n v="1.466"/>
    <n v="91.625"/>
    <x v="4"/>
    <x v="11"/>
  </r>
  <r>
    <x v="2167"/>
    <x v="2167"/>
    <s v="We need YOUR HELP to take one more step to this make release sound amazing!"/>
    <x v="325"/>
    <x v="147"/>
    <x v="0"/>
    <x v="0"/>
    <s v="USD"/>
    <n v="1347672937"/>
    <n v="1346463337"/>
    <b v="0"/>
    <n v="8"/>
    <b v="1"/>
    <x v="11"/>
    <n v="1.2"/>
    <n v="22.5"/>
    <x v="4"/>
    <x v="11"/>
  </r>
  <r>
    <x v="2168"/>
    <x v="2168"/>
    <s v="We're hitting the studio to record our next album, &quot;Pizazz&quot;!! Help us put the FUN in FUNK!!"/>
    <x v="102"/>
    <x v="1507"/>
    <x v="0"/>
    <x v="0"/>
    <s v="USD"/>
    <n v="1486702800"/>
    <n v="1484058261"/>
    <b v="0"/>
    <n v="340"/>
    <b v="1"/>
    <x v="11"/>
    <n v="1.215816111111111"/>
    <n v="64.366735294117646"/>
    <x v="4"/>
    <x v="11"/>
  </r>
  <r>
    <x v="2169"/>
    <x v="2169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n v="7"/>
    <b v="1"/>
    <x v="11"/>
    <n v="1"/>
    <n v="21.857142857142858"/>
    <x v="4"/>
    <x v="11"/>
  </r>
  <r>
    <x v="2170"/>
    <x v="2170"/>
    <s v="We are a hard rock band from Northern California trying to raise $350 for our next EP. Be a part of our journey!"/>
    <x v="18"/>
    <x v="1508"/>
    <x v="0"/>
    <x v="0"/>
    <s v="USD"/>
    <n v="1440266422"/>
    <n v="1436810422"/>
    <b v="0"/>
    <n v="19"/>
    <b v="1"/>
    <x v="11"/>
    <n v="1.8085714285714285"/>
    <n v="33.315789473684212"/>
    <x v="4"/>
    <x v="11"/>
  </r>
  <r>
    <x v="2171"/>
    <x v="2171"/>
    <s v="Like records? We do, too! Help this Los Angeles based rock 'n' roll band get their new album out on vinyl!"/>
    <x v="23"/>
    <x v="1509"/>
    <x v="0"/>
    <x v="0"/>
    <s v="USD"/>
    <n v="1434949200"/>
    <n v="1431903495"/>
    <b v="0"/>
    <n v="47"/>
    <b v="1"/>
    <x v="11"/>
    <n v="1.0607500000000001"/>
    <n v="90.276595744680847"/>
    <x v="4"/>
    <x v="11"/>
  </r>
  <r>
    <x v="2172"/>
    <x v="2172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n v="13"/>
    <b v="1"/>
    <x v="11"/>
    <n v="1"/>
    <n v="76.92307692307692"/>
    <x v="4"/>
    <x v="11"/>
  </r>
  <r>
    <x v="2173"/>
    <x v="2173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n v="90"/>
    <b v="1"/>
    <x v="11"/>
    <n v="1.2692857142857144"/>
    <n v="59.233333333333334"/>
    <x v="4"/>
    <x v="11"/>
  </r>
  <r>
    <x v="2174"/>
    <x v="2174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n v="63"/>
    <b v="1"/>
    <x v="11"/>
    <n v="1.0297499999999999"/>
    <n v="65.38095238095238"/>
    <x v="4"/>
    <x v="11"/>
  </r>
  <r>
    <x v="2175"/>
    <x v="2175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n v="26"/>
    <b v="1"/>
    <x v="11"/>
    <n v="2.5"/>
    <n v="67.307692307692307"/>
    <x v="4"/>
    <x v="11"/>
  </r>
  <r>
    <x v="2176"/>
    <x v="2176"/>
    <s v="The Mike Farley Band has re-assembled its original line up and needs your help to make a new full-length album!"/>
    <x v="10"/>
    <x v="1513"/>
    <x v="0"/>
    <x v="0"/>
    <s v="USD"/>
    <n v="1430579509"/>
    <n v="1427987509"/>
    <b v="0"/>
    <n v="71"/>
    <b v="1"/>
    <x v="11"/>
    <n v="1.2602"/>
    <n v="88.74647887323944"/>
    <x v="4"/>
    <x v="11"/>
  </r>
  <r>
    <x v="2177"/>
    <x v="2177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n v="38"/>
    <b v="1"/>
    <x v="11"/>
    <n v="1.0012000000000001"/>
    <n v="65.868421052631575"/>
    <x v="4"/>
    <x v="11"/>
  </r>
  <r>
    <x v="2178"/>
    <x v="2178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n v="859"/>
    <b v="1"/>
    <x v="11"/>
    <n v="1.3864000000000001"/>
    <n v="40.349243306169967"/>
    <x v="4"/>
    <x v="11"/>
  </r>
  <r>
    <x v="2179"/>
    <x v="2179"/>
    <s v="Woodhouse is making an EP!  If you are a fan of whiskey and loud guitars, contribute to the cause!"/>
    <x v="28"/>
    <x v="1516"/>
    <x v="0"/>
    <x v="0"/>
    <s v="USD"/>
    <n v="1428725192"/>
    <n v="1426133192"/>
    <b v="0"/>
    <n v="21"/>
    <b v="1"/>
    <x v="11"/>
    <n v="1.6140000000000001"/>
    <n v="76.857142857142861"/>
    <x v="4"/>
    <x v="11"/>
  </r>
  <r>
    <x v="2180"/>
    <x v="2180"/>
    <s v="Help fund the new record by independent alternative rockers FOUR STAR MARY &quot;PIECES&quot;"/>
    <x v="10"/>
    <x v="1517"/>
    <x v="0"/>
    <x v="0"/>
    <s v="USD"/>
    <n v="1447434268"/>
    <n v="1443801868"/>
    <b v="0"/>
    <n v="78"/>
    <b v="1"/>
    <x v="11"/>
    <n v="1.071842"/>
    <n v="68.707820512820518"/>
    <x v="4"/>
    <x v="11"/>
  </r>
  <r>
    <x v="2181"/>
    <x v="2181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n v="53"/>
    <b v="1"/>
    <x v="32"/>
    <n v="1.5309999999999999"/>
    <n v="57.773584905660378"/>
    <x v="6"/>
    <x v="32"/>
  </r>
  <r>
    <x v="2182"/>
    <x v="2182"/>
    <s v="An incredibly comprehensive tabletop rpg book for the post apocalypse, inspired by Dungeon World."/>
    <x v="9"/>
    <x v="1519"/>
    <x v="0"/>
    <x v="5"/>
    <s v="CAD"/>
    <n v="1412285825"/>
    <n v="1409261825"/>
    <b v="0"/>
    <n v="356"/>
    <b v="1"/>
    <x v="32"/>
    <n v="5.2416666666666663"/>
    <n v="44.171348314606739"/>
    <x v="6"/>
    <x v="32"/>
  </r>
  <r>
    <x v="2183"/>
    <x v="2183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n v="279"/>
    <b v="1"/>
    <x v="32"/>
    <n v="4.8927777777777779"/>
    <n v="31.566308243727597"/>
    <x v="6"/>
    <x v="32"/>
  </r>
  <r>
    <x v="2184"/>
    <x v="2184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n v="266"/>
    <b v="1"/>
    <x v="32"/>
    <n v="2.8473999999999999"/>
    <n v="107.04511278195488"/>
    <x v="6"/>
    <x v="32"/>
  </r>
  <r>
    <x v="2185"/>
    <x v="2185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n v="623"/>
    <b v="1"/>
    <x v="32"/>
    <n v="18.569700000000001"/>
    <n v="149.03451043338683"/>
    <x v="6"/>
    <x v="32"/>
  </r>
  <r>
    <x v="2186"/>
    <x v="2186"/>
    <s v="The real-time digital social deduction game where there's no moderator, no sleeping, and no dying."/>
    <x v="22"/>
    <x v="1523"/>
    <x v="0"/>
    <x v="0"/>
    <s v="USD"/>
    <n v="1473213600"/>
    <n v="1470062743"/>
    <b v="0"/>
    <n v="392"/>
    <b v="1"/>
    <x v="32"/>
    <n v="1.0967499999999999"/>
    <n v="55.956632653061227"/>
    <x v="6"/>
    <x v="32"/>
  </r>
  <r>
    <x v="2187"/>
    <x v="2187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n v="3562"/>
    <b v="1"/>
    <x v="32"/>
    <n v="10.146425000000001"/>
    <n v="56.970381807973048"/>
    <x v="6"/>
    <x v="32"/>
  </r>
  <r>
    <x v="2188"/>
    <x v="2188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n v="514"/>
    <b v="1"/>
    <x v="32"/>
    <n v="4.1217692027666546"/>
    <n v="44.056420233463037"/>
    <x v="6"/>
    <x v="32"/>
  </r>
  <r>
    <x v="2189"/>
    <x v="2189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n v="88"/>
    <b v="1"/>
    <x v="32"/>
    <n v="5.0324999999999998"/>
    <n v="68.625"/>
    <x v="6"/>
    <x v="32"/>
  </r>
  <r>
    <x v="2190"/>
    <x v="2190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n v="537"/>
    <b v="1"/>
    <x v="32"/>
    <n v="1.8461052631578947"/>
    <n v="65.318435754189949"/>
    <x v="6"/>
    <x v="32"/>
  </r>
  <r>
    <x v="2191"/>
    <x v="2191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n v="25"/>
    <b v="1"/>
    <x v="32"/>
    <n v="1.1973333333333334"/>
    <n v="35.92"/>
    <x v="6"/>
    <x v="32"/>
  </r>
  <r>
    <x v="2192"/>
    <x v="2192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n v="3238"/>
    <b v="1"/>
    <x v="32"/>
    <n v="10.812401666666668"/>
    <n v="40.070667078443485"/>
    <x v="6"/>
    <x v="32"/>
  </r>
  <r>
    <x v="2193"/>
    <x v="2193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n v="897"/>
    <b v="1"/>
    <x v="32"/>
    <n v="4.5237333333333334"/>
    <n v="75.647714604236342"/>
    <x v="6"/>
    <x v="32"/>
  </r>
  <r>
    <x v="2194"/>
    <x v="2194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n v="878"/>
    <b v="1"/>
    <x v="32"/>
    <n v="5.3737000000000004"/>
    <n v="61.203872437357631"/>
    <x v="6"/>
    <x v="32"/>
  </r>
  <r>
    <x v="2195"/>
    <x v="2195"/>
    <s v="A gritty, noir tabletop RPG with a fast-paced combo-based battle system."/>
    <x v="210"/>
    <x v="968"/>
    <x v="0"/>
    <x v="0"/>
    <s v="USD"/>
    <n v="1439317900"/>
    <n v="1436725900"/>
    <b v="0"/>
    <n v="115"/>
    <b v="1"/>
    <x v="32"/>
    <n v="1.2032608695652174"/>
    <n v="48.130434782608695"/>
    <x v="6"/>
    <x v="32"/>
  </r>
  <r>
    <x v="2196"/>
    <x v="2196"/>
    <s v="Race your friends in style with this classic Grand Prix game."/>
    <x v="32"/>
    <x v="1532"/>
    <x v="0"/>
    <x v="0"/>
    <s v="USD"/>
    <n v="1480662000"/>
    <n v="1478000502"/>
    <b v="0"/>
    <n v="234"/>
    <b v="1"/>
    <x v="32"/>
    <n v="1.1383571428571428"/>
    <n v="68.106837606837601"/>
    <x v="6"/>
    <x v="32"/>
  </r>
  <r>
    <x v="2197"/>
    <x v="2197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n v="4330"/>
    <b v="1"/>
    <x v="32"/>
    <n v="9.5103109999999997"/>
    <n v="65.891300230946882"/>
    <x v="6"/>
    <x v="32"/>
  </r>
  <r>
    <x v="2198"/>
    <x v="2198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n v="651"/>
    <b v="1"/>
    <x v="32"/>
    <n v="1.3289249999999999"/>
    <n v="81.654377880184327"/>
    <x v="6"/>
    <x v="32"/>
  </r>
  <r>
    <x v="2199"/>
    <x v="2199"/>
    <s v="A new strategic board game designed to flip out your opponent."/>
    <x v="7"/>
    <x v="1535"/>
    <x v="0"/>
    <x v="17"/>
    <s v="EUR"/>
    <n v="1444903198"/>
    <n v="1442311198"/>
    <b v="1"/>
    <n v="251"/>
    <b v="1"/>
    <x v="32"/>
    <n v="1.4697777777777778"/>
    <n v="52.701195219123505"/>
    <x v="6"/>
    <x v="32"/>
  </r>
  <r>
    <x v="2200"/>
    <x v="2200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n v="263"/>
    <b v="1"/>
    <x v="32"/>
    <n v="5.4215"/>
    <n v="41.228136882129277"/>
    <x v="6"/>
    <x v="32"/>
  </r>
  <r>
    <x v="2201"/>
    <x v="2201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n v="28"/>
    <b v="1"/>
    <x v="15"/>
    <n v="3.8271818181818182"/>
    <n v="15.035357142857142"/>
    <x v="4"/>
    <x v="15"/>
  </r>
  <r>
    <x v="2202"/>
    <x v="2202"/>
    <s v="An electro-organic album of evolved dance music inspired by seminal cyberpunk works."/>
    <x v="23"/>
    <x v="1538"/>
    <x v="0"/>
    <x v="0"/>
    <s v="USD"/>
    <n v="1351801368"/>
    <n v="1349209368"/>
    <b v="0"/>
    <n v="721"/>
    <b v="1"/>
    <x v="15"/>
    <n v="7.0418124999999998"/>
    <n v="39.066920943134534"/>
    <x v="4"/>
    <x v="15"/>
  </r>
  <r>
    <x v="2203"/>
    <x v="2203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n v="50"/>
    <b v="1"/>
    <x v="15"/>
    <n v="1.0954999999999999"/>
    <n v="43.82"/>
    <x v="4"/>
    <x v="15"/>
  </r>
  <r>
    <x v="2204"/>
    <x v="2204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n v="73"/>
    <b v="1"/>
    <x v="15"/>
    <n v="1.3286666666666667"/>
    <n v="27.301369863013697"/>
    <x v="4"/>
    <x v="15"/>
  </r>
  <r>
    <x v="2205"/>
    <x v="2205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n v="27"/>
    <b v="1"/>
    <x v="15"/>
    <n v="1.52"/>
    <n v="42.222222222222221"/>
    <x v="4"/>
    <x v="15"/>
  </r>
  <r>
    <x v="2206"/>
    <x v="2206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n v="34"/>
    <b v="1"/>
    <x v="15"/>
    <n v="1.0272727272727273"/>
    <n v="33.235294117647058"/>
    <x v="4"/>
    <x v="15"/>
  </r>
  <r>
    <x v="2207"/>
    <x v="2207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n v="7"/>
    <b v="1"/>
    <x v="15"/>
    <n v="1"/>
    <n v="285.71428571428572"/>
    <x v="4"/>
    <x v="15"/>
  </r>
  <r>
    <x v="2208"/>
    <x v="2208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n v="24"/>
    <b v="1"/>
    <x v="15"/>
    <n v="1.016"/>
    <n v="42.333333333333336"/>
    <x v="4"/>
    <x v="15"/>
  </r>
  <r>
    <x v="2209"/>
    <x v="2209"/>
    <s v="Support us and pledge for rewards on our new bigger Tour of the US, Canada and Colombia!"/>
    <x v="2"/>
    <x v="1543"/>
    <x v="0"/>
    <x v="1"/>
    <s v="GBP"/>
    <n v="1397516400"/>
    <n v="1396524644"/>
    <b v="0"/>
    <n v="15"/>
    <b v="1"/>
    <x v="15"/>
    <n v="1.508"/>
    <n v="50.266666666666666"/>
    <x v="4"/>
    <x v="15"/>
  </r>
  <r>
    <x v="2210"/>
    <x v="2210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n v="72"/>
    <b v="1"/>
    <x v="15"/>
    <n v="1.11425"/>
    <n v="61.902777777777779"/>
    <x v="4"/>
    <x v="15"/>
  </r>
  <r>
    <x v="2211"/>
    <x v="2211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n v="120"/>
    <b v="1"/>
    <x v="15"/>
    <n v="1.956"/>
    <n v="40.75"/>
    <x v="4"/>
    <x v="15"/>
  </r>
  <r>
    <x v="2212"/>
    <x v="2212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n v="123"/>
    <b v="1"/>
    <x v="15"/>
    <n v="1.1438333333333333"/>
    <n v="55.796747967479675"/>
    <x v="4"/>
    <x v="15"/>
  </r>
  <r>
    <x v="2213"/>
    <x v="2213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n v="1"/>
    <b v="1"/>
    <x v="15"/>
    <n v="2"/>
    <n v="10"/>
    <x v="4"/>
    <x v="15"/>
  </r>
  <r>
    <x v="2214"/>
    <x v="2214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n v="24"/>
    <b v="1"/>
    <x v="15"/>
    <n v="2.9250166666666666"/>
    <n v="73.125416666666666"/>
    <x v="4"/>
    <x v="15"/>
  </r>
  <r>
    <x v="2215"/>
    <x v="2215"/>
    <s v="Ambient Electro Grind-fest!"/>
    <x v="131"/>
    <x v="1548"/>
    <x v="0"/>
    <x v="0"/>
    <s v="USD"/>
    <n v="1331621940"/>
    <n v="1329671572"/>
    <b v="0"/>
    <n v="33"/>
    <b v="1"/>
    <x v="15"/>
    <n v="1.5636363636363637"/>
    <n v="26.060606060606062"/>
    <x v="4"/>
    <x v="15"/>
  </r>
  <r>
    <x v="2216"/>
    <x v="2216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n v="14"/>
    <b v="1"/>
    <x v="15"/>
    <n v="1.0566666666666666"/>
    <n v="22.642857142857142"/>
    <x v="4"/>
    <x v="15"/>
  </r>
  <r>
    <x v="2217"/>
    <x v="2217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n v="9"/>
    <b v="1"/>
    <x v="15"/>
    <n v="1.0119047619047619"/>
    <n v="47.222222222222221"/>
    <x v="4"/>
    <x v="15"/>
  </r>
  <r>
    <x v="2218"/>
    <x v="2218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n v="76"/>
    <b v="1"/>
    <x v="15"/>
    <n v="1.2283299999999999"/>
    <n v="32.324473684210524"/>
    <x v="4"/>
    <x v="15"/>
  </r>
  <r>
    <x v="2219"/>
    <x v="2219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n v="19"/>
    <b v="1"/>
    <x v="15"/>
    <n v="1.0149999999999999"/>
    <n v="53.421052631578945"/>
    <x v="4"/>
    <x v="15"/>
  </r>
  <r>
    <x v="2220"/>
    <x v="2220"/>
    <s v="Darkpine is recording and releasing a 5-track EP within the coming months this summer and hopes for your support."/>
    <x v="8"/>
    <x v="1551"/>
    <x v="0"/>
    <x v="0"/>
    <s v="USD"/>
    <n v="1374888436"/>
    <n v="1372296436"/>
    <b v="0"/>
    <n v="69"/>
    <b v="1"/>
    <x v="15"/>
    <n v="1.0114285714285713"/>
    <n v="51.304347826086953"/>
    <x v="4"/>
    <x v="15"/>
  </r>
  <r>
    <x v="2221"/>
    <x v="2221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n v="218"/>
    <b v="1"/>
    <x v="32"/>
    <n v="1.0811999999999999"/>
    <n v="37.197247706422019"/>
    <x v="6"/>
    <x v="32"/>
  </r>
  <r>
    <x v="2222"/>
    <x v="2222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n v="30"/>
    <b v="1"/>
    <x v="32"/>
    <n v="1.6259999999999999"/>
    <n v="27.1"/>
    <x v="6"/>
    <x v="32"/>
  </r>
  <r>
    <x v="2223"/>
    <x v="2223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n v="100"/>
    <b v="1"/>
    <x v="32"/>
    <n v="1.0580000000000001"/>
    <n v="206.31"/>
    <x v="6"/>
    <x v="32"/>
  </r>
  <r>
    <x v="2224"/>
    <x v="2224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n v="296"/>
    <b v="1"/>
    <x v="32"/>
    <n v="2.4315000000000002"/>
    <n v="82.145270270270274"/>
    <x v="6"/>
    <x v="32"/>
  </r>
  <r>
    <x v="2225"/>
    <x v="2225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n v="1204"/>
    <b v="1"/>
    <x v="32"/>
    <n v="9.4483338095238096"/>
    <n v="164.79651993355483"/>
    <x v="6"/>
    <x v="32"/>
  </r>
  <r>
    <x v="2226"/>
    <x v="2226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n v="321"/>
    <b v="1"/>
    <x v="32"/>
    <n v="1.0846283333333333"/>
    <n v="60.820280373831778"/>
    <x v="6"/>
    <x v="32"/>
  </r>
  <r>
    <x v="2227"/>
    <x v="2227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n v="301"/>
    <b v="1"/>
    <x v="32"/>
    <n v="1.5737692307692308"/>
    <n v="67.970099667774093"/>
    <x v="6"/>
    <x v="32"/>
  </r>
  <r>
    <x v="2228"/>
    <x v="2228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n v="144"/>
    <b v="1"/>
    <x v="32"/>
    <n v="11.744899999999999"/>
    <n v="81.561805555555551"/>
    <x v="6"/>
    <x v="32"/>
  </r>
  <r>
    <x v="2229"/>
    <x v="2229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n v="539"/>
    <b v="1"/>
    <x v="32"/>
    <n v="1.7104755366949576"/>
    <n v="25.42547309833024"/>
    <x v="6"/>
    <x v="32"/>
  </r>
  <r>
    <x v="2230"/>
    <x v="2230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n v="498"/>
    <b v="1"/>
    <x v="32"/>
    <n v="1.2595294117647058"/>
    <n v="21.497991967871485"/>
    <x v="6"/>
    <x v="32"/>
  </r>
  <r>
    <x v="2231"/>
    <x v="2231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n v="1113"/>
    <b v="1"/>
    <x v="32"/>
    <n v="12.121296000000001"/>
    <n v="27.226630727762803"/>
    <x v="6"/>
    <x v="32"/>
  </r>
  <r>
    <x v="2232"/>
    <x v="2232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n v="988"/>
    <b v="1"/>
    <x v="32"/>
    <n v="4.9580000000000002"/>
    <n v="25.091093117408906"/>
    <x v="6"/>
    <x v="32"/>
  </r>
  <r>
    <x v="2233"/>
    <x v="2233"/>
    <s v="Cadaver is a lighthearted game of friendly necromancy! Players compete to resurrect as many bodies as possible!"/>
    <x v="30"/>
    <x v="1564"/>
    <x v="0"/>
    <x v="1"/>
    <s v="GBP"/>
    <n v="1450051200"/>
    <n v="1448269539"/>
    <b v="0"/>
    <n v="391"/>
    <b v="1"/>
    <x v="32"/>
    <n v="3.3203999999999998"/>
    <n v="21.230179028132991"/>
    <x v="6"/>
    <x v="32"/>
  </r>
  <r>
    <x v="2234"/>
    <x v="2234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n v="28"/>
    <b v="1"/>
    <x v="32"/>
    <n v="11.65"/>
    <n v="41.607142857142854"/>
    <x v="6"/>
    <x v="32"/>
  </r>
  <r>
    <x v="2235"/>
    <x v="2235"/>
    <s v="An amazing set of sceneries to create unique atmospheres for your tabletop gaming."/>
    <x v="93"/>
    <x v="1566"/>
    <x v="0"/>
    <x v="5"/>
    <s v="CAD"/>
    <n v="1427585511"/>
    <n v="1424997111"/>
    <b v="0"/>
    <n v="147"/>
    <b v="1"/>
    <x v="32"/>
    <n v="1.5331538461538461"/>
    <n v="135.58503401360545"/>
    <x v="6"/>
    <x v="32"/>
  </r>
  <r>
    <x v="2236"/>
    <x v="2236"/>
    <s v="Assume the role of an intergalactic real-estate agent attempting to satisfy various creature clientele!"/>
    <x v="70"/>
    <x v="1567"/>
    <x v="0"/>
    <x v="0"/>
    <s v="USD"/>
    <n v="1454338123"/>
    <n v="1451746123"/>
    <b v="0"/>
    <n v="680"/>
    <b v="1"/>
    <x v="32"/>
    <n v="5.3710714285714287"/>
    <n v="22.116176470588236"/>
    <x v="6"/>
    <x v="32"/>
  </r>
  <r>
    <x v="2237"/>
    <x v="2237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n v="983"/>
    <b v="1"/>
    <x v="32"/>
    <n v="3.5292777777777777"/>
    <n v="64.625635808748726"/>
    <x v="6"/>
    <x v="32"/>
  </r>
  <r>
    <x v="2238"/>
    <x v="2238"/>
    <s v="28mm Fantasy Miniature Range in leadfree white metal: Orcs, wolves and more."/>
    <x v="23"/>
    <x v="1569"/>
    <x v="0"/>
    <x v="12"/>
    <s v="EUR"/>
    <n v="1489157716"/>
    <n v="1486565716"/>
    <b v="0"/>
    <n v="79"/>
    <b v="1"/>
    <x v="32"/>
    <n v="1.3740000000000001"/>
    <n v="69.569620253164558"/>
    <x v="6"/>
    <x v="32"/>
  </r>
  <r>
    <x v="2239"/>
    <x v="2239"/>
    <s v="Next stretch goal unlocks at $33,000 and/or 500 backers unlocks 2 bonus stretch goals."/>
    <x v="31"/>
    <x v="1570"/>
    <x v="0"/>
    <x v="0"/>
    <s v="USD"/>
    <n v="1385870520"/>
    <n v="1382742014"/>
    <b v="0"/>
    <n v="426"/>
    <b v="1"/>
    <x v="32"/>
    <n v="1.2802667999999999"/>
    <n v="75.133028169014082"/>
    <x v="6"/>
    <x v="32"/>
  </r>
  <r>
    <x v="2240"/>
    <x v="2240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n v="96"/>
    <b v="1"/>
    <x v="32"/>
    <n v="2.7067999999999999"/>
    <n v="140.97916666666666"/>
    <x v="6"/>
    <x v="32"/>
  </r>
  <r>
    <x v="2241"/>
    <x v="2241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n v="163"/>
    <b v="1"/>
    <x v="32"/>
    <n v="8.0640000000000001"/>
    <n v="49.472392638036808"/>
    <x v="6"/>
    <x v="32"/>
  </r>
  <r>
    <x v="2242"/>
    <x v="2242"/>
    <s v="Inconceivable! An amazing new illustrative deck based on The Princess Bride movie."/>
    <x v="3"/>
    <x v="1573"/>
    <x v="0"/>
    <x v="0"/>
    <s v="USD"/>
    <n v="1385521320"/>
    <n v="1382449733"/>
    <b v="0"/>
    <n v="2525"/>
    <b v="1"/>
    <x v="32"/>
    <n v="13.600976000000001"/>
    <n v="53.865251485148519"/>
    <x v="6"/>
    <x v="32"/>
  </r>
  <r>
    <x v="2243"/>
    <x v="2243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n v="2035"/>
    <b v="1"/>
    <x v="32"/>
    <n v="9302.5"/>
    <n v="4.5712530712530715"/>
    <x v="6"/>
    <x v="32"/>
  </r>
  <r>
    <x v="2244"/>
    <x v="2244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n v="290"/>
    <b v="1"/>
    <x v="32"/>
    <n v="3.7702"/>
    <n v="65.00344827586207"/>
    <x v="6"/>
    <x v="32"/>
  </r>
  <r>
    <x v="2245"/>
    <x v="2245"/>
    <s v="You've got a time machine, high-powered weapons and a whole lot of history to save. Welcome to TimeWatch!"/>
    <x v="23"/>
    <x v="1576"/>
    <x v="0"/>
    <x v="0"/>
    <s v="USD"/>
    <n v="1393005600"/>
    <n v="1390323617"/>
    <b v="0"/>
    <n v="1980"/>
    <b v="1"/>
    <x v="32"/>
    <n v="26.47025"/>
    <n v="53.475252525252522"/>
    <x v="6"/>
    <x v="32"/>
  </r>
  <r>
    <x v="2246"/>
    <x v="2246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n v="57"/>
    <b v="1"/>
    <x v="32"/>
    <n v="1.0012000000000001"/>
    <n v="43.912280701754383"/>
    <x v="6"/>
    <x v="32"/>
  </r>
  <r>
    <x v="2247"/>
    <x v="2247"/>
    <s v="Take on the role of an ancient forager in this fun strategy game from the designer of Biblios."/>
    <x v="17"/>
    <x v="1577"/>
    <x v="0"/>
    <x v="0"/>
    <s v="USD"/>
    <n v="1438185565"/>
    <n v="1436975965"/>
    <b v="0"/>
    <n v="380"/>
    <b v="1"/>
    <x v="32"/>
    <n v="1.0445405405405406"/>
    <n v="50.852631578947367"/>
    <x v="6"/>
    <x v="32"/>
  </r>
  <r>
    <x v="2248"/>
    <x v="2248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n v="128"/>
    <b v="1"/>
    <x v="32"/>
    <n v="1.0721428571428571"/>
    <n v="58.6328125"/>
    <x v="6"/>
    <x v="32"/>
  </r>
  <r>
    <x v="2249"/>
    <x v="2249"/>
    <s v="March with the legions against the enemies of Rome in this role-playing game of military adventures."/>
    <x v="8"/>
    <x v="1579"/>
    <x v="0"/>
    <x v="0"/>
    <s v="USD"/>
    <n v="1364917965"/>
    <n v="1362329565"/>
    <b v="0"/>
    <n v="180"/>
    <b v="1"/>
    <x v="32"/>
    <n v="1.6877142857142857"/>
    <n v="32.81666666666667"/>
    <x v="6"/>
    <x v="32"/>
  </r>
  <r>
    <x v="2250"/>
    <x v="2250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n v="571"/>
    <b v="1"/>
    <x v="32"/>
    <n v="9.7511200000000002"/>
    <n v="426.93169877408059"/>
    <x v="6"/>
    <x v="32"/>
  </r>
  <r>
    <x v="2251"/>
    <x v="2251"/>
    <s v="A great game full of lying, scheming, and werewolves.  Now with additional characters to add even more mayhem!"/>
    <x v="0"/>
    <x v="1581"/>
    <x v="0"/>
    <x v="0"/>
    <s v="USD"/>
    <n v="1408177077"/>
    <n v="1406362677"/>
    <b v="0"/>
    <n v="480"/>
    <b v="1"/>
    <x v="32"/>
    <n v="1.3444929411764706"/>
    <n v="23.808729166666669"/>
    <x v="6"/>
    <x v="32"/>
  </r>
  <r>
    <x v="2252"/>
    <x v="2252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n v="249"/>
    <b v="1"/>
    <x v="32"/>
    <n v="2.722777777777778"/>
    <n v="98.413654618473899"/>
    <x v="6"/>
    <x v="32"/>
  </r>
  <r>
    <x v="2253"/>
    <x v="2253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n v="84"/>
    <b v="1"/>
    <x v="32"/>
    <n v="1.1268750000000001"/>
    <n v="107.32142857142857"/>
    <x v="6"/>
    <x v="32"/>
  </r>
  <r>
    <x v="2254"/>
    <x v="2254"/>
    <s v="A dexterity microgame by father/daughter team, Jason and Claire Kotarski. Make 100 project."/>
    <x v="2"/>
    <x v="1584"/>
    <x v="0"/>
    <x v="0"/>
    <s v="USD"/>
    <n v="1485271968"/>
    <n v="1484667168"/>
    <b v="0"/>
    <n v="197"/>
    <b v="1"/>
    <x v="32"/>
    <n v="4.5979999999999999"/>
    <n v="11.67005076142132"/>
    <x v="6"/>
    <x v="32"/>
  </r>
  <r>
    <x v="2255"/>
    <x v="2255"/>
    <s v="This is the second set of 5 expansions for our route-building game, Jet Set!"/>
    <x v="333"/>
    <x v="1585"/>
    <x v="0"/>
    <x v="0"/>
    <s v="USD"/>
    <n v="1462661451"/>
    <n v="1460069451"/>
    <b v="0"/>
    <n v="271"/>
    <b v="1"/>
    <x v="32"/>
    <n v="2.8665822784810127"/>
    <n v="41.782287822878232"/>
    <x v="6"/>
    <x v="32"/>
  </r>
  <r>
    <x v="2256"/>
    <x v="2256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n v="50"/>
    <b v="1"/>
    <x v="32"/>
    <n v="2.2270833333333333"/>
    <n v="21.38"/>
    <x v="6"/>
    <x v="32"/>
  </r>
  <r>
    <x v="2257"/>
    <x v="2257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n v="169"/>
    <b v="1"/>
    <x v="32"/>
    <n v="6.3613999999999997"/>
    <n v="94.103550295857985"/>
    <x v="6"/>
    <x v="32"/>
  </r>
  <r>
    <x v="2258"/>
    <x v="2258"/>
    <s v="A Dungeon World campaign setting that takes place after the end of the worlds."/>
    <x v="41"/>
    <x v="1588"/>
    <x v="0"/>
    <x v="0"/>
    <s v="USD"/>
    <n v="1434045687"/>
    <n v="1431453687"/>
    <b v="0"/>
    <n v="205"/>
    <b v="1"/>
    <x v="32"/>
    <n v="1.4650000000000001"/>
    <n v="15.721951219512196"/>
    <x v="6"/>
    <x v="32"/>
  </r>
  <r>
    <x v="2259"/>
    <x v="2259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n v="206"/>
    <b v="1"/>
    <x v="32"/>
    <n v="18.670999999999999"/>
    <n v="90.635922330097088"/>
    <x v="6"/>
    <x v="32"/>
  </r>
  <r>
    <x v="2260"/>
    <x v="2260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n v="84"/>
    <b v="1"/>
    <x v="32"/>
    <n v="3.2692000000000001"/>
    <n v="97.297619047619051"/>
    <x v="6"/>
    <x v="32"/>
  </r>
  <r>
    <x v="2261"/>
    <x v="2261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n v="210"/>
    <b v="1"/>
    <x v="32"/>
    <n v="7.7949999999999999"/>
    <n v="37.11904761904762"/>
    <x v="6"/>
    <x v="32"/>
  </r>
  <r>
    <x v="2262"/>
    <x v="2262"/>
    <s v="An RPG about mortal servants of the Horsemen of the Apocalypse deciding to not end the world."/>
    <x v="126"/>
    <x v="1592"/>
    <x v="0"/>
    <x v="0"/>
    <s v="USD"/>
    <n v="1416268800"/>
    <n v="1413295358"/>
    <b v="0"/>
    <n v="181"/>
    <b v="1"/>
    <x v="32"/>
    <n v="1.5415151515151515"/>
    <n v="28.104972375690608"/>
    <x v="6"/>
    <x v="32"/>
  </r>
  <r>
    <x v="2263"/>
    <x v="2263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n v="60"/>
    <b v="1"/>
    <x v="32"/>
    <n v="1.1554666666666666"/>
    <n v="144.43333333333334"/>
    <x v="6"/>
    <x v="32"/>
  </r>
  <r>
    <x v="2264"/>
    <x v="2264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n v="445"/>
    <b v="1"/>
    <x v="32"/>
    <n v="1.8003333333333333"/>
    <n v="24.274157303370785"/>
    <x v="6"/>
    <x v="32"/>
  </r>
  <r>
    <x v="2265"/>
    <x v="2265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n v="17"/>
    <b v="1"/>
    <x v="32"/>
    <n v="2.9849999999999999"/>
    <n v="35.117647058823529"/>
    <x v="6"/>
    <x v="32"/>
  </r>
  <r>
    <x v="2266"/>
    <x v="2266"/>
    <s v="Want to be LORD OF THE GOATS? Start building your herd using thievery, magic, bombs and mostly goats."/>
    <x v="15"/>
    <x v="1596"/>
    <x v="0"/>
    <x v="0"/>
    <s v="USD"/>
    <n v="1461722400"/>
    <n v="1460235592"/>
    <b v="0"/>
    <n v="194"/>
    <b v="1"/>
    <x v="32"/>
    <n v="3.2026666666666666"/>
    <n v="24.762886597938145"/>
    <x v="6"/>
    <x v="32"/>
  </r>
  <r>
    <x v="2267"/>
    <x v="2267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n v="404"/>
    <b v="1"/>
    <x v="32"/>
    <n v="3.80525"/>
    <n v="188.37871287128712"/>
    <x v="6"/>
    <x v="32"/>
  </r>
  <r>
    <x v="2268"/>
    <x v="2268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n v="194"/>
    <b v="1"/>
    <x v="32"/>
    <n v="1.026"/>
    <n v="148.08247422680412"/>
    <x v="6"/>
    <x v="32"/>
  </r>
  <r>
    <x v="2269"/>
    <x v="2269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n v="902"/>
    <b v="1"/>
    <x v="32"/>
    <n v="18.016400000000001"/>
    <n v="49.934589800443462"/>
    <x v="6"/>
    <x v="32"/>
  </r>
  <r>
    <x v="2270"/>
    <x v="2270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n v="1670"/>
    <b v="1"/>
    <x v="32"/>
    <n v="7.2024800000000004"/>
    <n v="107.82155688622754"/>
    <x v="6"/>
    <x v="32"/>
  </r>
  <r>
    <x v="2271"/>
    <x v="2271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n v="1328"/>
    <b v="1"/>
    <x v="32"/>
    <n v="2.8309000000000002"/>
    <n v="42.63403614457831"/>
    <x v="6"/>
    <x v="32"/>
  </r>
  <r>
    <x v="2272"/>
    <x v="2272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n v="944"/>
    <b v="1"/>
    <x v="32"/>
    <n v="13.566000000000001"/>
    <n v="14.370762711864407"/>
    <x v="6"/>
    <x v="32"/>
  </r>
  <r>
    <x v="2273"/>
    <x v="2273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n v="147"/>
    <b v="1"/>
    <x v="32"/>
    <n v="2.2035999999999998"/>
    <n v="37.476190476190474"/>
    <x v="6"/>
    <x v="32"/>
  </r>
  <r>
    <x v="2274"/>
    <x v="2274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n v="99"/>
    <b v="1"/>
    <x v="32"/>
    <n v="1.196"/>
    <n v="30.202020202020201"/>
    <x v="6"/>
    <x v="32"/>
  </r>
  <r>
    <x v="2275"/>
    <x v="2275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n v="79"/>
    <b v="1"/>
    <x v="32"/>
    <n v="4.0776923076923079"/>
    <n v="33.550632911392405"/>
    <x v="6"/>
    <x v="32"/>
  </r>
  <r>
    <x v="2276"/>
    <x v="2276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n v="75"/>
    <b v="1"/>
    <x v="32"/>
    <n v="1.0581826105905425"/>
    <n v="64.74666666666667"/>
    <x v="6"/>
    <x v="32"/>
  </r>
  <r>
    <x v="2277"/>
    <x v="2277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n v="207"/>
    <b v="1"/>
    <x v="32"/>
    <n v="1.4108235294117648"/>
    <n v="57.932367149758456"/>
    <x v="6"/>
    <x v="32"/>
  </r>
  <r>
    <x v="2278"/>
    <x v="2278"/>
    <s v="Dice forged from stone one by one entirely by hand for demanding Gamers and Collectors."/>
    <x v="13"/>
    <x v="1608"/>
    <x v="0"/>
    <x v="13"/>
    <s v="EUR"/>
    <n v="1451861940"/>
    <n v="1448902867"/>
    <b v="0"/>
    <n v="102"/>
    <b v="1"/>
    <x v="32"/>
    <n v="2.7069999999999999"/>
    <n v="53.078431372549019"/>
    <x v="6"/>
    <x v="32"/>
  </r>
  <r>
    <x v="2279"/>
    <x v="2279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n v="32"/>
    <b v="1"/>
    <x v="32"/>
    <n v="1.538"/>
    <n v="48.0625"/>
    <x v="6"/>
    <x v="32"/>
  </r>
  <r>
    <x v="2280"/>
    <x v="2280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n v="480"/>
    <b v="1"/>
    <x v="32"/>
    <n v="4.0357653061224488"/>
    <n v="82.396874999999994"/>
    <x v="6"/>
    <x v="32"/>
  </r>
  <r>
    <x v="2281"/>
    <x v="2281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n v="11"/>
    <b v="1"/>
    <x v="11"/>
    <n v="1.85"/>
    <n v="50.454545454545453"/>
    <x v="4"/>
    <x v="11"/>
  </r>
  <r>
    <x v="2282"/>
    <x v="2282"/>
    <s v="Sage King is recording his debut album and wants YOU to be a part of the creation process"/>
    <x v="47"/>
    <x v="1612"/>
    <x v="0"/>
    <x v="0"/>
    <s v="USD"/>
    <n v="1452744686"/>
    <n v="1447560686"/>
    <b v="0"/>
    <n v="12"/>
    <b v="1"/>
    <x v="11"/>
    <n v="1.8533333333333333"/>
    <n v="115.83333333333333"/>
    <x v="4"/>
    <x v="11"/>
  </r>
  <r>
    <x v="2283"/>
    <x v="2283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n v="48"/>
    <b v="1"/>
    <x v="11"/>
    <n v="1.0085533333333332"/>
    <n v="63.03458333333333"/>
    <x v="4"/>
    <x v="11"/>
  </r>
  <r>
    <x v="2284"/>
    <x v="2284"/>
    <s v="The Vinyl Skyway reunite to make a third album. "/>
    <x v="12"/>
    <x v="1614"/>
    <x v="0"/>
    <x v="0"/>
    <s v="USD"/>
    <n v="1299902400"/>
    <n v="1297451245"/>
    <b v="0"/>
    <n v="59"/>
    <b v="1"/>
    <x v="11"/>
    <n v="1.0622116666666668"/>
    <n v="108.02152542372882"/>
    <x v="4"/>
    <x v="11"/>
  </r>
  <r>
    <x v="2285"/>
    <x v="2285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n v="79"/>
    <b v="1"/>
    <x v="11"/>
    <n v="1.2136666666666667"/>
    <n v="46.088607594936711"/>
    <x v="4"/>
    <x v="11"/>
  </r>
  <r>
    <x v="2286"/>
    <x v="2286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n v="14"/>
    <b v="1"/>
    <x v="11"/>
    <n v="1.0006666666666666"/>
    <n v="107.21428571428571"/>
    <x v="4"/>
    <x v="11"/>
  </r>
  <r>
    <x v="2287"/>
    <x v="2287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n v="106"/>
    <b v="1"/>
    <x v="11"/>
    <n v="1.1997755555555556"/>
    <n v="50.9338679245283"/>
    <x v="4"/>
    <x v="11"/>
  </r>
  <r>
    <x v="2288"/>
    <x v="2288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n v="25"/>
    <b v="1"/>
    <x v="11"/>
    <n v="1.0009999999999999"/>
    <n v="40.04"/>
    <x v="4"/>
    <x v="11"/>
  </r>
  <r>
    <x v="2289"/>
    <x v="2289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n v="25"/>
    <b v="1"/>
    <x v="11"/>
    <n v="1.0740000000000001"/>
    <n v="64.44"/>
    <x v="4"/>
    <x v="11"/>
  </r>
  <r>
    <x v="2290"/>
    <x v="2290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n v="29"/>
    <b v="1"/>
    <x v="11"/>
    <n v="1.0406666666666666"/>
    <n v="53.827586206896555"/>
    <x v="4"/>
    <x v="11"/>
  </r>
  <r>
    <x v="2291"/>
    <x v="2291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n v="43"/>
    <b v="1"/>
    <x v="11"/>
    <n v="1.728"/>
    <n v="100.46511627906976"/>
    <x v="4"/>
    <x v="11"/>
  </r>
  <r>
    <x v="2292"/>
    <x v="2292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n v="46"/>
    <b v="1"/>
    <x v="11"/>
    <n v="1.072505"/>
    <n v="46.630652173913049"/>
    <x v="4"/>
    <x v="11"/>
  </r>
  <r>
    <x v="2293"/>
    <x v="2293"/>
    <s v="Donate here to be a part of the upcoming album. Every little bit helps!"/>
    <x v="16"/>
    <x v="1622"/>
    <x v="0"/>
    <x v="0"/>
    <s v="USD"/>
    <n v="1348545540"/>
    <n v="1346345999"/>
    <b v="0"/>
    <n v="27"/>
    <b v="1"/>
    <x v="11"/>
    <n v="1.0823529411764705"/>
    <n v="34.074074074074076"/>
    <x v="4"/>
    <x v="11"/>
  </r>
  <r>
    <x v="2294"/>
    <x v="2294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n v="112"/>
    <b v="1"/>
    <x v="11"/>
    <n v="1.4608079999999999"/>
    <n v="65.214642857142863"/>
    <x v="4"/>
    <x v="11"/>
  </r>
  <r>
    <x v="2295"/>
    <x v="2295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n v="34"/>
    <b v="1"/>
    <x v="11"/>
    <n v="1.2524999999999999"/>
    <n v="44.205882352941174"/>
    <x v="4"/>
    <x v="11"/>
  </r>
  <r>
    <x v="2296"/>
    <x v="2296"/>
    <s v="Ed Hamell AKA Hamell on Trial is recording an album titled The Happiest Man in the World. He needs your help."/>
    <x v="39"/>
    <x v="1625"/>
    <x v="0"/>
    <x v="0"/>
    <s v="USD"/>
    <n v="1330018426"/>
    <n v="1326994426"/>
    <b v="0"/>
    <n v="145"/>
    <b v="1"/>
    <x v="11"/>
    <n v="1.4907142857142857"/>
    <n v="71.965517241379317"/>
    <x v="4"/>
    <x v="11"/>
  </r>
  <r>
    <x v="2297"/>
    <x v="2297"/>
    <s v="New Jersey Alternative Rock band COCO needs YOUR help self-releasing debut EP!"/>
    <x v="28"/>
    <x v="1626"/>
    <x v="0"/>
    <x v="0"/>
    <s v="USD"/>
    <n v="1331697540"/>
    <n v="1328749249"/>
    <b v="0"/>
    <n v="19"/>
    <b v="1"/>
    <x v="11"/>
    <n v="1.006"/>
    <n v="52.94736842105263"/>
    <x v="4"/>
    <x v="11"/>
  </r>
  <r>
    <x v="2298"/>
    <x v="2298"/>
    <s v="My name is Jonny Gray, and my friends and I are working together to raise funds for my debut album"/>
    <x v="11"/>
    <x v="1627"/>
    <x v="0"/>
    <x v="0"/>
    <s v="USD"/>
    <n v="1395861033"/>
    <n v="1393272633"/>
    <b v="0"/>
    <n v="288"/>
    <b v="1"/>
    <x v="11"/>
    <n v="1.0507333333333333"/>
    <n v="109.45138888888889"/>
    <x v="4"/>
    <x v="11"/>
  </r>
  <r>
    <x v="2299"/>
    <x v="2299"/>
    <s v="Fly Radio has finished tracking their album now all that is left is the mixing/mastering and duplication!"/>
    <x v="43"/>
    <x v="1628"/>
    <x v="0"/>
    <x v="0"/>
    <s v="USD"/>
    <n v="1296953209"/>
    <n v="1295657209"/>
    <b v="0"/>
    <n v="14"/>
    <b v="1"/>
    <x v="11"/>
    <n v="3.5016666666666665"/>
    <n v="75.035714285714292"/>
    <x v="4"/>
    <x v="11"/>
  </r>
  <r>
    <x v="2300"/>
    <x v="2300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n v="7"/>
    <b v="1"/>
    <x v="11"/>
    <n v="1.0125"/>
    <n v="115.71428571428571"/>
    <x v="4"/>
    <x v="11"/>
  </r>
  <r>
    <x v="2301"/>
    <x v="2301"/>
    <s v="We are America's first trock band, and we're ready to bring you our first album!"/>
    <x v="10"/>
    <x v="1630"/>
    <x v="0"/>
    <x v="0"/>
    <s v="USD"/>
    <n v="1371785496"/>
    <n v="1369193496"/>
    <b v="1"/>
    <n v="211"/>
    <b v="1"/>
    <x v="14"/>
    <n v="1.336044"/>
    <n v="31.659810426540286"/>
    <x v="4"/>
    <x v="14"/>
  </r>
  <r>
    <x v="2302"/>
    <x v="2302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n v="85"/>
    <b v="1"/>
    <x v="14"/>
    <n v="1.7065217391304348"/>
    <n v="46.176470588235297"/>
    <x v="4"/>
    <x v="14"/>
  </r>
  <r>
    <x v="2303"/>
    <x v="2303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n v="103"/>
    <b v="1"/>
    <x v="14"/>
    <n v="1.0935829457364341"/>
    <n v="68.481650485436887"/>
    <x v="4"/>
    <x v="14"/>
  </r>
  <r>
    <x v="2304"/>
    <x v="2304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n v="113"/>
    <b v="1"/>
    <x v="14"/>
    <n v="1.0070033333333335"/>
    <n v="53.469203539823013"/>
    <x v="4"/>
    <x v="14"/>
  </r>
  <r>
    <x v="2305"/>
    <x v="2305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n v="167"/>
    <b v="1"/>
    <x v="14"/>
    <n v="1.0122777777777778"/>
    <n v="109.10778443113773"/>
    <x v="4"/>
    <x v="14"/>
  </r>
  <r>
    <x v="2306"/>
    <x v="2306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n v="73"/>
    <b v="1"/>
    <x v="14"/>
    <n v="1.0675857142857144"/>
    <n v="51.185616438356163"/>
    <x v="4"/>
    <x v="14"/>
  </r>
  <r>
    <x v="2307"/>
    <x v="2307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n v="75"/>
    <b v="1"/>
    <x v="14"/>
    <n v="1.0665777537961894"/>
    <n v="27.936800000000002"/>
    <x v="4"/>
    <x v="14"/>
  </r>
  <r>
    <x v="2308"/>
    <x v="2308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n v="614"/>
    <b v="1"/>
    <x v="14"/>
    <n v="1.0130622"/>
    <n v="82.496921824104234"/>
    <x v="4"/>
    <x v="14"/>
  </r>
  <r>
    <x v="2309"/>
    <x v="2309"/>
    <s v="|| HELP MARNY LION PROUDFIT RECORD HER SECOND INDIE FOLK ALBUM THIS MARCH â€“ THE BARN IS WAITING ||"/>
    <x v="12"/>
    <x v="1638"/>
    <x v="0"/>
    <x v="0"/>
    <s v="USD"/>
    <n v="1362872537"/>
    <n v="1359848537"/>
    <b v="1"/>
    <n v="107"/>
    <b v="1"/>
    <x v="14"/>
    <n v="1.0667450000000001"/>
    <n v="59.817476635514019"/>
    <x v="4"/>
    <x v="14"/>
  </r>
  <r>
    <x v="2310"/>
    <x v="2310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n v="1224"/>
    <b v="1"/>
    <x v="14"/>
    <n v="4.288397837837838"/>
    <n v="64.816470588235291"/>
    <x v="4"/>
    <x v="14"/>
  </r>
  <r>
    <x v="2311"/>
    <x v="2311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n v="104"/>
    <b v="1"/>
    <x v="14"/>
    <n v="1.0411111111111111"/>
    <n v="90.09615384615384"/>
    <x v="4"/>
    <x v="14"/>
  </r>
  <r>
    <x v="2312"/>
    <x v="2312"/>
    <s v="Help Brooklyn psychedelic synth rockers DINOWALRUS release their 3rd Record, COMPLEXION, on vinyl!"/>
    <x v="9"/>
    <x v="1641"/>
    <x v="0"/>
    <x v="0"/>
    <s v="USD"/>
    <n v="1397862000"/>
    <n v="1395155478"/>
    <b v="1"/>
    <n v="79"/>
    <b v="1"/>
    <x v="14"/>
    <n v="1.0786666666666667"/>
    <n v="40.962025316455694"/>
    <x v="4"/>
    <x v="14"/>
  </r>
  <r>
    <x v="2313"/>
    <x v="2313"/>
    <s v="A Sunny Day in Glasgow are recording a new album and we need your help!"/>
    <x v="10"/>
    <x v="1642"/>
    <x v="0"/>
    <x v="0"/>
    <s v="USD"/>
    <n v="1336086026"/>
    <n v="1333494026"/>
    <b v="1"/>
    <n v="157"/>
    <b v="1"/>
    <x v="14"/>
    <n v="1.7584040000000001"/>
    <n v="56.000127388535034"/>
    <x v="4"/>
    <x v="14"/>
  </r>
  <r>
    <x v="2314"/>
    <x v="2314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n v="50"/>
    <b v="1"/>
    <x v="14"/>
    <n v="1.5697000000000001"/>
    <n v="37.672800000000002"/>
    <x v="4"/>
    <x v="14"/>
  </r>
  <r>
    <x v="2315"/>
    <x v="2315"/>
    <s v="Rice invites you to be a part of the creation of their first album and spread their message of love."/>
    <x v="30"/>
    <x v="1644"/>
    <x v="0"/>
    <x v="0"/>
    <s v="USD"/>
    <n v="1336238743"/>
    <n v="1333646743"/>
    <b v="1"/>
    <n v="64"/>
    <b v="1"/>
    <x v="14"/>
    <n v="1.026"/>
    <n v="40.078125"/>
    <x v="4"/>
    <x v="14"/>
  </r>
  <r>
    <x v="2316"/>
    <x v="2316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n v="200"/>
    <b v="1"/>
    <x v="14"/>
    <n v="1.0404266666666666"/>
    <n v="78.031999999999996"/>
    <x v="4"/>
    <x v="14"/>
  </r>
  <r>
    <x v="2317"/>
    <x v="2317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n v="22"/>
    <b v="1"/>
    <x v="14"/>
    <n v="1.04"/>
    <n v="18.90909090909091"/>
    <x v="4"/>
    <x v="14"/>
  </r>
  <r>
    <x v="2318"/>
    <x v="2318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n v="163"/>
    <b v="1"/>
    <x v="14"/>
    <n v="1.2105999999999999"/>
    <n v="37.134969325153371"/>
    <x v="4"/>
    <x v="14"/>
  </r>
  <r>
    <x v="2319"/>
    <x v="2319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n v="77"/>
    <b v="1"/>
    <x v="14"/>
    <n v="1.077"/>
    <n v="41.961038961038959"/>
    <x v="4"/>
    <x v="14"/>
  </r>
  <r>
    <x v="2320"/>
    <x v="2320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n v="89"/>
    <b v="1"/>
    <x v="14"/>
    <n v="1.0866"/>
    <n v="61.044943820224717"/>
    <x v="4"/>
    <x v="14"/>
  </r>
  <r>
    <x v="2321"/>
    <x v="2321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n v="64"/>
    <b v="0"/>
    <x v="33"/>
    <n v="0.39120962394619685"/>
    <n v="64.53125"/>
    <x v="7"/>
    <x v="33"/>
  </r>
  <r>
    <x v="2322"/>
    <x v="2322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n v="4"/>
    <b v="0"/>
    <x v="33"/>
    <n v="3.1481481481481478E-2"/>
    <n v="21.25"/>
    <x v="7"/>
    <x v="33"/>
  </r>
  <r>
    <x v="2323"/>
    <x v="2323"/>
    <s v="You can never go wrong with a Beef Stick, great taste with no fillers and can easily goes with you everywhere."/>
    <x v="49"/>
    <x v="678"/>
    <x v="3"/>
    <x v="0"/>
    <s v="USD"/>
    <n v="1490033247"/>
    <n v="1489428447"/>
    <b v="0"/>
    <n v="4"/>
    <b v="0"/>
    <x v="33"/>
    <n v="0.48"/>
    <n v="30"/>
    <x v="7"/>
    <x v="33"/>
  </r>
  <r>
    <x v="2324"/>
    <x v="2324"/>
    <s v="A city centre shop selling great locally made food with room to chat and learn about eachother."/>
    <x v="51"/>
    <x v="970"/>
    <x v="3"/>
    <x v="1"/>
    <s v="GBP"/>
    <n v="1490559285"/>
    <n v="1487970885"/>
    <b v="0"/>
    <n v="61"/>
    <b v="0"/>
    <x v="33"/>
    <n v="0.20733333333333334"/>
    <n v="25.491803278688526"/>
    <x v="7"/>
    <x v="33"/>
  </r>
  <r>
    <x v="2325"/>
    <x v="2325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n v="7"/>
    <b v="0"/>
    <x v="33"/>
    <n v="0.08"/>
    <n v="11.428571428571429"/>
    <x v="7"/>
    <x v="33"/>
  </r>
  <r>
    <x v="2326"/>
    <x v="2326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n v="1"/>
    <b v="0"/>
    <x v="33"/>
    <n v="7.1999999999999998E-3"/>
    <n v="108"/>
    <x v="7"/>
    <x v="33"/>
  </r>
  <r>
    <x v="2327"/>
    <x v="2327"/>
    <s v="Gourmet Fermentation in a Mason Jar. Create delicious, nutritious fermented foods at home."/>
    <x v="19"/>
    <x v="1652"/>
    <x v="0"/>
    <x v="0"/>
    <s v="USD"/>
    <n v="1409090440"/>
    <n v="1406066440"/>
    <b v="1"/>
    <n v="3355"/>
    <b v="1"/>
    <x v="33"/>
    <n v="5.2609431428571432"/>
    <n v="54.883162444113267"/>
    <x v="7"/>
    <x v="33"/>
  </r>
  <r>
    <x v="2328"/>
    <x v="2328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n v="537"/>
    <b v="1"/>
    <x v="33"/>
    <n v="2.5445000000000002"/>
    <n v="47.383612662942269"/>
    <x v="7"/>
    <x v="33"/>
  </r>
  <r>
    <x v="2329"/>
    <x v="2329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n v="125"/>
    <b v="1"/>
    <x v="33"/>
    <n v="1.0591999999999999"/>
    <n v="211.84"/>
    <x v="7"/>
    <x v="33"/>
  </r>
  <r>
    <x v="2330"/>
    <x v="2330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n v="163"/>
    <b v="1"/>
    <x v="33"/>
    <n v="1.0242285714285715"/>
    <n v="219.92638036809817"/>
    <x v="7"/>
    <x v="33"/>
  </r>
  <r>
    <x v="2331"/>
    <x v="2331"/>
    <s v="Handcrafted, organic, single-origin, bean-to-bar, dark chocolate. Like fine wine, the secret is in the terroir."/>
    <x v="6"/>
    <x v="1656"/>
    <x v="0"/>
    <x v="0"/>
    <s v="USD"/>
    <n v="1408320490"/>
    <n v="1405728490"/>
    <b v="1"/>
    <n v="283"/>
    <b v="1"/>
    <x v="33"/>
    <n v="1.4431375"/>
    <n v="40.795406360424032"/>
    <x v="7"/>
    <x v="33"/>
  </r>
  <r>
    <x v="2332"/>
    <x v="2332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n v="352"/>
    <b v="1"/>
    <x v="33"/>
    <n v="1.06308"/>
    <n v="75.502840909090907"/>
    <x v="7"/>
    <x v="33"/>
  </r>
  <r>
    <x v="2333"/>
    <x v="2333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n v="94"/>
    <b v="1"/>
    <x v="33"/>
    <n v="2.1216666666666666"/>
    <n v="13.542553191489361"/>
    <x v="7"/>
    <x v="33"/>
  </r>
  <r>
    <x v="2334"/>
    <x v="2334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n v="67"/>
    <b v="1"/>
    <x v="33"/>
    <n v="1.0195000000000001"/>
    <n v="60.865671641791046"/>
    <x v="7"/>
    <x v="33"/>
  </r>
  <r>
    <x v="2335"/>
    <x v="2335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n v="221"/>
    <b v="1"/>
    <x v="33"/>
    <n v="1.0227200000000001"/>
    <n v="115.69230769230769"/>
    <x v="7"/>
    <x v="33"/>
  </r>
  <r>
    <x v="2336"/>
    <x v="2336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n v="2165"/>
    <b v="1"/>
    <x v="33"/>
    <n v="5.2073254999999996"/>
    <n v="48.104623556581984"/>
    <x v="7"/>
    <x v="33"/>
  </r>
  <r>
    <x v="2337"/>
    <x v="2337"/>
    <s v="We make small batch, locally sourced bitters and shrubs for cocktails and cooking."/>
    <x v="14"/>
    <x v="1661"/>
    <x v="0"/>
    <x v="0"/>
    <s v="USD"/>
    <n v="1403796143"/>
    <n v="1401204143"/>
    <b v="1"/>
    <n v="179"/>
    <b v="1"/>
    <x v="33"/>
    <n v="1.1065833333333333"/>
    <n v="74.184357541899445"/>
    <x v="7"/>
    <x v="33"/>
  </r>
  <r>
    <x v="2338"/>
    <x v="2338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n v="123"/>
    <b v="1"/>
    <x v="33"/>
    <n v="1.0114333333333334"/>
    <n v="123.34552845528455"/>
    <x v="7"/>
    <x v="33"/>
  </r>
  <r>
    <x v="2339"/>
    <x v="2339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n v="1104"/>
    <b v="1"/>
    <x v="33"/>
    <n v="2.9420799999999998"/>
    <n v="66.623188405797094"/>
    <x v="7"/>
    <x v="33"/>
  </r>
  <r>
    <x v="2340"/>
    <x v="2340"/>
    <s v="Strange Matter Coffee is opening a scratch bakery featuring craft doughnuts with vegan and gluten free options!"/>
    <x v="79"/>
    <x v="1664"/>
    <x v="0"/>
    <x v="0"/>
    <s v="USD"/>
    <n v="1477841138"/>
    <n v="1475249138"/>
    <b v="1"/>
    <n v="403"/>
    <b v="1"/>
    <x v="33"/>
    <n v="1.0577749999999999"/>
    <n v="104.99007444168734"/>
    <x v="7"/>
    <x v="33"/>
  </r>
  <r>
    <x v="2341"/>
    <x v="2341"/>
    <s v="This website will serve as an interface to change lives and have a community routing for your success!"/>
    <x v="10"/>
    <x v="117"/>
    <x v="1"/>
    <x v="0"/>
    <s v="USD"/>
    <n v="1436729504"/>
    <n v="1434137504"/>
    <b v="0"/>
    <n v="0"/>
    <b v="0"/>
    <x v="7"/>
    <n v="0"/>
    <e v="#DIV/0!"/>
    <x v="2"/>
    <x v="7"/>
  </r>
  <r>
    <x v="2342"/>
    <x v="2342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n v="0"/>
    <b v="0"/>
    <x v="7"/>
    <n v="0"/>
    <e v="#DIV/0!"/>
    <x v="2"/>
    <x v="7"/>
  </r>
  <r>
    <x v="2343"/>
    <x v="2343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n v="1"/>
    <b v="0"/>
    <x v="7"/>
    <n v="0.03"/>
    <n v="300"/>
    <x v="2"/>
    <x v="7"/>
  </r>
  <r>
    <x v="2344"/>
    <x v="2344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n v="1"/>
    <b v="0"/>
    <x v="7"/>
    <n v="1E-3"/>
    <n v="1"/>
    <x v="2"/>
    <x v="7"/>
  </r>
  <r>
    <x v="2345"/>
    <x v="2345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n v="0"/>
    <b v="0"/>
    <x v="7"/>
    <n v="0"/>
    <e v="#DIV/0!"/>
    <x v="2"/>
    <x v="7"/>
  </r>
  <r>
    <x v="2346"/>
    <x v="2346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n v="3"/>
    <b v="0"/>
    <x v="7"/>
    <n v="6.4999999999999997E-4"/>
    <n v="13"/>
    <x v="2"/>
    <x v="7"/>
  </r>
  <r>
    <x v="2347"/>
    <x v="2347"/>
    <s v="Back this project and get access to a course about building COMPLETE web applications without coding."/>
    <x v="28"/>
    <x v="493"/>
    <x v="1"/>
    <x v="0"/>
    <s v="USD"/>
    <n v="1472135676"/>
    <n v="1469543676"/>
    <b v="0"/>
    <n v="1"/>
    <b v="0"/>
    <x v="7"/>
    <n v="1.4999999999999999E-2"/>
    <n v="15"/>
    <x v="2"/>
    <x v="7"/>
  </r>
  <r>
    <x v="2348"/>
    <x v="2348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n v="5"/>
    <b v="0"/>
    <x v="7"/>
    <n v="3.8571428571428572E-3"/>
    <n v="54"/>
    <x v="2"/>
    <x v="7"/>
  </r>
  <r>
    <x v="2349"/>
    <x v="2349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n v="0"/>
    <b v="0"/>
    <x v="7"/>
    <n v="0"/>
    <e v="#DIV/0!"/>
    <x v="2"/>
    <x v="7"/>
  </r>
  <r>
    <x v="2350"/>
    <x v="2350"/>
    <s v="HoxWi are the future for real time interaction with on-line customers via chat or video conference."/>
    <x v="63"/>
    <x v="117"/>
    <x v="1"/>
    <x v="17"/>
    <s v="EUR"/>
    <n v="1483474370"/>
    <n v="1480882370"/>
    <b v="0"/>
    <n v="0"/>
    <b v="0"/>
    <x v="7"/>
    <n v="0"/>
    <e v="#DIV/0!"/>
    <x v="2"/>
    <x v="7"/>
  </r>
  <r>
    <x v="2351"/>
    <x v="2351"/>
    <s v="Donate $30 or more and receive a free selfie stick."/>
    <x v="341"/>
    <x v="1651"/>
    <x v="1"/>
    <x v="4"/>
    <s v="NZD"/>
    <n v="1430360739"/>
    <n v="1427768739"/>
    <b v="0"/>
    <n v="7"/>
    <b v="0"/>
    <x v="7"/>
    <n v="5.7142857142857143E-3"/>
    <n v="15.428571428571429"/>
    <x v="2"/>
    <x v="7"/>
  </r>
  <r>
    <x v="2352"/>
    <x v="2352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n v="0"/>
    <b v="0"/>
    <x v="7"/>
    <n v="0"/>
    <e v="#DIV/0!"/>
    <x v="2"/>
    <x v="7"/>
  </r>
  <r>
    <x v="2353"/>
    <x v="2353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n v="0"/>
    <b v="0"/>
    <x v="7"/>
    <n v="0"/>
    <e v="#DIV/0!"/>
    <x v="2"/>
    <x v="7"/>
  </r>
  <r>
    <x v="2354"/>
    <x v="2354"/>
    <s v="Almost done with doctorate degree but need funding of $35,000 to complete research of project."/>
    <x v="19"/>
    <x v="379"/>
    <x v="1"/>
    <x v="0"/>
    <s v="USD"/>
    <n v="1420910460"/>
    <n v="1415726460"/>
    <b v="0"/>
    <n v="1"/>
    <b v="0"/>
    <x v="7"/>
    <n v="7.1428571428571429E-4"/>
    <n v="25"/>
    <x v="2"/>
    <x v="7"/>
  </r>
  <r>
    <x v="2355"/>
    <x v="2355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n v="2"/>
    <b v="0"/>
    <x v="7"/>
    <n v="6.875E-3"/>
    <n v="27.5"/>
    <x v="2"/>
    <x v="7"/>
  </r>
  <r>
    <x v="2356"/>
    <x v="2356"/>
    <s v="HardstyleUnited.com The Global Hardstyle community. Your Hardstyle community."/>
    <x v="3"/>
    <x v="117"/>
    <x v="1"/>
    <x v="9"/>
    <s v="EUR"/>
    <n v="1433530104"/>
    <n v="1430938104"/>
    <b v="0"/>
    <n v="0"/>
    <b v="0"/>
    <x v="7"/>
    <n v="0"/>
    <e v="#DIV/0!"/>
    <x v="2"/>
    <x v="7"/>
  </r>
  <r>
    <x v="2357"/>
    <x v="2357"/>
    <s v="Click For Therapy is a website that was created to connect consumers and therapists across the UK."/>
    <x v="100"/>
    <x v="117"/>
    <x v="1"/>
    <x v="1"/>
    <s v="GBP"/>
    <n v="1445093578"/>
    <n v="1442501578"/>
    <b v="0"/>
    <n v="0"/>
    <b v="0"/>
    <x v="7"/>
    <n v="0"/>
    <e v="#DIV/0!"/>
    <x v="2"/>
    <x v="7"/>
  </r>
  <r>
    <x v="2358"/>
    <x v="2358"/>
    <s v="A website to auction, sell and swap items in the uk without a charge, without excess fees, the next ebay."/>
    <x v="15"/>
    <x v="117"/>
    <x v="1"/>
    <x v="1"/>
    <s v="GBP"/>
    <n v="1422664740"/>
    <n v="1417818036"/>
    <b v="0"/>
    <n v="0"/>
    <b v="0"/>
    <x v="7"/>
    <n v="0"/>
    <e v="#DIV/0!"/>
    <x v="2"/>
    <x v="7"/>
  </r>
  <r>
    <x v="2359"/>
    <x v="2359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n v="3"/>
    <b v="0"/>
    <x v="7"/>
    <n v="0.14680000000000001"/>
    <n v="367"/>
    <x v="2"/>
    <x v="7"/>
  </r>
  <r>
    <x v="2360"/>
    <x v="2360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n v="1"/>
    <b v="0"/>
    <x v="7"/>
    <n v="4.0000000000000002E-4"/>
    <n v="2"/>
    <x v="2"/>
    <x v="7"/>
  </r>
  <r>
    <x v="2361"/>
    <x v="2361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n v="0"/>
    <b v="0"/>
    <x v="7"/>
    <n v="0"/>
    <e v="#DIV/0!"/>
    <x v="2"/>
    <x v="7"/>
  </r>
  <r>
    <x v="2362"/>
    <x v="2362"/>
    <s v="The Columbus Ruby Brigade has brought monthly ruby goodness and camaraderie to all participants."/>
    <x v="329"/>
    <x v="678"/>
    <x v="1"/>
    <x v="0"/>
    <s v="USD"/>
    <n v="1418315470"/>
    <n v="1415723470"/>
    <b v="0"/>
    <n v="2"/>
    <b v="0"/>
    <x v="7"/>
    <n v="0.2857142857142857"/>
    <n v="60"/>
    <x v="2"/>
    <x v="7"/>
  </r>
  <r>
    <x v="2363"/>
    <x v="2363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n v="0"/>
    <b v="0"/>
    <x v="7"/>
    <n v="0"/>
    <e v="#DIV/0!"/>
    <x v="2"/>
    <x v="7"/>
  </r>
  <r>
    <x v="2364"/>
    <x v="2364"/>
    <s v="Making a Minecraft server and Website and I need your help to fund it. Thanks in Advance!"/>
    <x v="342"/>
    <x v="117"/>
    <x v="1"/>
    <x v="0"/>
    <s v="USD"/>
    <n v="1445898356"/>
    <n v="1441146356"/>
    <b v="0"/>
    <n v="0"/>
    <b v="0"/>
    <x v="7"/>
    <n v="0"/>
    <e v="#DIV/0!"/>
    <x v="2"/>
    <x v="7"/>
  </r>
  <r>
    <x v="2365"/>
    <x v="2365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n v="0"/>
    <b v="0"/>
    <x v="7"/>
    <n v="0"/>
    <e v="#DIV/0!"/>
    <x v="2"/>
    <x v="7"/>
  </r>
  <r>
    <x v="2366"/>
    <x v="2366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n v="27"/>
    <b v="0"/>
    <x v="7"/>
    <n v="0.1052"/>
    <n v="97.407407407407405"/>
    <x v="2"/>
    <x v="7"/>
  </r>
  <r>
    <x v="2367"/>
    <x v="2367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n v="14"/>
    <b v="0"/>
    <x v="7"/>
    <n v="1.34E-2"/>
    <n v="47.857142857142854"/>
    <x v="2"/>
    <x v="7"/>
  </r>
  <r>
    <x v="2368"/>
    <x v="2368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n v="2"/>
    <b v="0"/>
    <x v="7"/>
    <n v="2.5000000000000001E-3"/>
    <n v="50"/>
    <x v="2"/>
    <x v="7"/>
  </r>
  <r>
    <x v="2369"/>
    <x v="2369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n v="0"/>
    <b v="0"/>
    <x v="7"/>
    <n v="0"/>
    <e v="#DIV/0!"/>
    <x v="2"/>
    <x v="7"/>
  </r>
  <r>
    <x v="2370"/>
    <x v="2370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n v="4"/>
    <b v="0"/>
    <x v="7"/>
    <n v="3.2799999999999999E-3"/>
    <n v="20.5"/>
    <x v="2"/>
    <x v="7"/>
  </r>
  <r>
    <x v="2371"/>
    <x v="2371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n v="0"/>
    <b v="0"/>
    <x v="7"/>
    <n v="0"/>
    <e v="#DIV/0!"/>
    <x v="2"/>
    <x v="7"/>
  </r>
  <r>
    <x v="2372"/>
    <x v="2372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n v="6"/>
    <b v="0"/>
    <x v="7"/>
    <n v="3.272727272727273E-2"/>
    <n v="30"/>
    <x v="2"/>
    <x v="7"/>
  </r>
  <r>
    <x v="2373"/>
    <x v="2373"/>
    <s v="We want to create a safe marketplace for buying and selling bicycles."/>
    <x v="343"/>
    <x v="155"/>
    <x v="1"/>
    <x v="11"/>
    <s v="SEK"/>
    <n v="1440863624"/>
    <n v="1438271624"/>
    <b v="0"/>
    <n v="1"/>
    <b v="0"/>
    <x v="7"/>
    <n v="5.8823529411764708E-5"/>
    <n v="50"/>
    <x v="2"/>
    <x v="7"/>
  </r>
  <r>
    <x v="2374"/>
    <x v="2374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n v="1"/>
    <b v="0"/>
    <x v="7"/>
    <n v="4.5454545454545455E-4"/>
    <n v="10"/>
    <x v="2"/>
    <x v="7"/>
  </r>
  <r>
    <x v="2375"/>
    <x v="2375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n v="0"/>
    <b v="0"/>
    <x v="7"/>
    <n v="0"/>
    <e v="#DIV/0!"/>
    <x v="2"/>
    <x v="7"/>
  </r>
  <r>
    <x v="2376"/>
    <x v="2376"/>
    <s v="Tough, pre-manufactured lost and found stickers that forward messages to the owners email and cellphone."/>
    <x v="9"/>
    <x v="1668"/>
    <x v="1"/>
    <x v="0"/>
    <s v="USD"/>
    <n v="1449785566"/>
    <n v="1447193566"/>
    <b v="0"/>
    <n v="4"/>
    <b v="0"/>
    <x v="7"/>
    <n v="0.10877666666666666"/>
    <n v="81.582499999999996"/>
    <x v="2"/>
    <x v="7"/>
  </r>
  <r>
    <x v="2377"/>
    <x v="2377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n v="0"/>
    <b v="0"/>
    <x v="7"/>
    <n v="0"/>
    <e v="#DIV/0!"/>
    <x v="2"/>
    <x v="7"/>
  </r>
  <r>
    <x v="2378"/>
    <x v="2378"/>
    <s v="KEEPUP allows you to extend your social circle by introducing you to new people via your friends."/>
    <x v="74"/>
    <x v="117"/>
    <x v="1"/>
    <x v="0"/>
    <s v="USD"/>
    <n v="1440548330"/>
    <n v="1438042730"/>
    <b v="0"/>
    <n v="0"/>
    <b v="0"/>
    <x v="7"/>
    <n v="0"/>
    <e v="#DIV/0!"/>
    <x v="2"/>
    <x v="7"/>
  </r>
  <r>
    <x v="2379"/>
    <x v="2379"/>
    <s v="Selectcooks.com is a community marketplace for people to list, find and hire chefs."/>
    <x v="11"/>
    <x v="117"/>
    <x v="1"/>
    <x v="0"/>
    <s v="USD"/>
    <n v="1444004616"/>
    <n v="1440116616"/>
    <b v="0"/>
    <n v="0"/>
    <b v="0"/>
    <x v="7"/>
    <n v="0"/>
    <e v="#DIV/0!"/>
    <x v="2"/>
    <x v="7"/>
  </r>
  <r>
    <x v="2380"/>
    <x v="2380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n v="3"/>
    <b v="0"/>
    <x v="7"/>
    <n v="3.6666666666666666E-3"/>
    <n v="18.333333333333332"/>
    <x v="2"/>
    <x v="7"/>
  </r>
  <r>
    <x v="2381"/>
    <x v="2381"/>
    <s v="Social Media Platform for the Marijuana Industry to create professionalism and a stable lasting market."/>
    <x v="344"/>
    <x v="1669"/>
    <x v="1"/>
    <x v="0"/>
    <s v="USD"/>
    <n v="1428704848"/>
    <n v="1426112848"/>
    <b v="0"/>
    <n v="7"/>
    <b v="0"/>
    <x v="7"/>
    <n v="1.8193398957730169E-2"/>
    <n v="224.42857142857142"/>
    <x v="2"/>
    <x v="7"/>
  </r>
  <r>
    <x v="2382"/>
    <x v="2382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n v="2"/>
    <b v="0"/>
    <x v="7"/>
    <n v="2.5000000000000001E-2"/>
    <n v="37.5"/>
    <x v="2"/>
    <x v="7"/>
  </r>
  <r>
    <x v="2383"/>
    <x v="2383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n v="3"/>
    <b v="0"/>
    <x v="7"/>
    <n v="4.3499999999999997E-2"/>
    <n v="145"/>
    <x v="2"/>
    <x v="7"/>
  </r>
  <r>
    <x v="2384"/>
    <x v="2384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n v="8"/>
    <b v="0"/>
    <x v="7"/>
    <n v="8.0000000000000002E-3"/>
    <n v="1"/>
    <x v="2"/>
    <x v="7"/>
  </r>
  <r>
    <x v="2385"/>
    <x v="2385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n v="7"/>
    <b v="0"/>
    <x v="7"/>
    <n v="1.2123076923076924E-2"/>
    <n v="112.57142857142857"/>
    <x v="2"/>
    <x v="7"/>
  </r>
  <r>
    <x v="2386"/>
    <x v="2386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n v="0"/>
    <b v="0"/>
    <x v="7"/>
    <n v="0"/>
    <e v="#DIV/0!"/>
    <x v="2"/>
    <x v="7"/>
  </r>
  <r>
    <x v="2387"/>
    <x v="2387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n v="3"/>
    <b v="0"/>
    <x v="7"/>
    <n v="6.8399999999999997E-3"/>
    <n v="342"/>
    <x v="2"/>
    <x v="7"/>
  </r>
  <r>
    <x v="2388"/>
    <x v="2388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n v="8"/>
    <b v="0"/>
    <x v="7"/>
    <n v="1.2513513513513513E-2"/>
    <n v="57.875"/>
    <x v="2"/>
    <x v="7"/>
  </r>
  <r>
    <x v="2389"/>
    <x v="2389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n v="1"/>
    <b v="0"/>
    <x v="7"/>
    <n v="1.8749999999999999E-3"/>
    <n v="30"/>
    <x v="2"/>
    <x v="7"/>
  </r>
  <r>
    <x v="2390"/>
    <x v="2390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n v="0"/>
    <b v="0"/>
    <x v="7"/>
    <n v="0"/>
    <e v="#DIV/0!"/>
    <x v="2"/>
    <x v="7"/>
  </r>
  <r>
    <x v="2391"/>
    <x v="2391"/>
    <s v="Using the power of internet to help people save hundreds in car repair."/>
    <x v="22"/>
    <x v="379"/>
    <x v="1"/>
    <x v="0"/>
    <s v="USD"/>
    <n v="1427825044"/>
    <n v="1425236644"/>
    <b v="0"/>
    <n v="1"/>
    <b v="0"/>
    <x v="7"/>
    <n v="1.25E-3"/>
    <n v="25"/>
    <x v="2"/>
    <x v="7"/>
  </r>
  <r>
    <x v="2392"/>
    <x v="2392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n v="0"/>
    <b v="0"/>
    <x v="7"/>
    <n v="0"/>
    <e v="#DIV/0!"/>
    <x v="2"/>
    <x v="7"/>
  </r>
  <r>
    <x v="2393"/>
    <x v="2393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n v="1"/>
    <b v="0"/>
    <x v="7"/>
    <n v="5.0000000000000001E-4"/>
    <n v="50"/>
    <x v="2"/>
    <x v="7"/>
  </r>
  <r>
    <x v="2394"/>
    <x v="2394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n v="2"/>
    <b v="0"/>
    <x v="7"/>
    <n v="5.9999999999999995E-4"/>
    <n v="1.5"/>
    <x v="2"/>
    <x v="7"/>
  </r>
  <r>
    <x v="2395"/>
    <x v="2395"/>
    <s v="I am making a social website where people can anonymously or openly vent, All walks of life all over the world"/>
    <x v="287"/>
    <x v="117"/>
    <x v="1"/>
    <x v="0"/>
    <s v="USD"/>
    <n v="1484038620"/>
    <n v="1481597687"/>
    <b v="0"/>
    <n v="0"/>
    <b v="0"/>
    <x v="7"/>
    <n v="0"/>
    <e v="#DIV/0!"/>
    <x v="2"/>
    <x v="7"/>
  </r>
  <r>
    <x v="2396"/>
    <x v="2396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n v="1"/>
    <b v="0"/>
    <x v="7"/>
    <n v="2E-3"/>
    <n v="10"/>
    <x v="2"/>
    <x v="7"/>
  </r>
  <r>
    <x v="2397"/>
    <x v="2397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n v="0"/>
    <b v="0"/>
    <x v="7"/>
    <n v="0"/>
    <e v="#DIV/0!"/>
    <x v="2"/>
    <x v="7"/>
  </r>
  <r>
    <x v="2398"/>
    <x v="2398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n v="0"/>
    <b v="0"/>
    <x v="7"/>
    <n v="0"/>
    <e v="#DIV/0!"/>
    <x v="2"/>
    <x v="7"/>
  </r>
  <r>
    <x v="2399"/>
    <x v="2399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n v="0"/>
    <b v="0"/>
    <x v="7"/>
    <n v="0"/>
    <e v="#DIV/0!"/>
    <x v="2"/>
    <x v="7"/>
  </r>
  <r>
    <x v="2400"/>
    <x v="2400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n v="0"/>
    <b v="0"/>
    <x v="7"/>
    <n v="0"/>
    <e v="#DIV/0!"/>
    <x v="2"/>
    <x v="7"/>
  </r>
  <r>
    <x v="2401"/>
    <x v="2401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n v="9"/>
    <b v="0"/>
    <x v="19"/>
    <n v="7.1785714285714283E-3"/>
    <n v="22.333333333333332"/>
    <x v="7"/>
    <x v="19"/>
  </r>
  <r>
    <x v="2402"/>
    <x v="2402"/>
    <s v="Small town, delicious treats, and a mobile truck"/>
    <x v="14"/>
    <x v="401"/>
    <x v="2"/>
    <x v="0"/>
    <s v="USD"/>
    <n v="1431533931"/>
    <n v="1428941931"/>
    <b v="0"/>
    <n v="1"/>
    <b v="0"/>
    <x v="19"/>
    <n v="4.3333333333333331E-3"/>
    <n v="52"/>
    <x v="7"/>
    <x v="19"/>
  </r>
  <r>
    <x v="2403"/>
    <x v="2403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n v="12"/>
    <b v="0"/>
    <x v="19"/>
    <n v="0.16833333333333333"/>
    <n v="16.833333333333332"/>
    <x v="7"/>
    <x v="19"/>
  </r>
  <r>
    <x v="2404"/>
    <x v="2404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n v="0"/>
    <b v="0"/>
    <x v="19"/>
    <n v="0"/>
    <e v="#DIV/0!"/>
    <x v="7"/>
    <x v="19"/>
  </r>
  <r>
    <x v="2405"/>
    <x v="2405"/>
    <s v="We are the first gaming-themed food truck, bringing gourmet pub fare to the Jacksonville area."/>
    <x v="10"/>
    <x v="1673"/>
    <x v="2"/>
    <x v="0"/>
    <s v="USD"/>
    <n v="1472911375"/>
    <n v="1471096975"/>
    <b v="0"/>
    <n v="20"/>
    <b v="0"/>
    <x v="19"/>
    <n v="0.22520000000000001"/>
    <n v="56.3"/>
    <x v="7"/>
    <x v="19"/>
  </r>
  <r>
    <x v="2406"/>
    <x v="2406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n v="16"/>
    <b v="0"/>
    <x v="19"/>
    <n v="0.41384615384615386"/>
    <n v="84.0625"/>
    <x v="7"/>
    <x v="19"/>
  </r>
  <r>
    <x v="2407"/>
    <x v="2407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n v="33"/>
    <b v="0"/>
    <x v="19"/>
    <n v="0.25259090909090909"/>
    <n v="168.39393939393941"/>
    <x v="7"/>
    <x v="19"/>
  </r>
  <r>
    <x v="2408"/>
    <x v="2408"/>
    <s v="A US Army Vet trying to get a Peruvian food truck going! Really good Peruvian food now mobile!"/>
    <x v="36"/>
    <x v="134"/>
    <x v="2"/>
    <x v="0"/>
    <s v="USD"/>
    <n v="1415247757"/>
    <n v="1412652157"/>
    <b v="0"/>
    <n v="2"/>
    <b v="0"/>
    <x v="19"/>
    <n v="2E-3"/>
    <n v="15"/>
    <x v="7"/>
    <x v="19"/>
  </r>
  <r>
    <x v="2409"/>
    <x v="2409"/>
    <s v="I am looking to start a food truck with an infusion of my Puerto Rican heritage and my love for BBQ."/>
    <x v="31"/>
    <x v="75"/>
    <x v="2"/>
    <x v="0"/>
    <s v="USD"/>
    <n v="1439931675"/>
    <n v="1437339675"/>
    <b v="0"/>
    <n v="6"/>
    <b v="0"/>
    <x v="19"/>
    <n v="1.84E-2"/>
    <n v="76.666666666666671"/>
    <x v="7"/>
    <x v="19"/>
  </r>
  <r>
    <x v="2410"/>
    <x v="2410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n v="0"/>
    <b v="0"/>
    <x v="19"/>
    <n v="0"/>
    <e v="#DIV/0!"/>
    <x v="7"/>
    <x v="19"/>
  </r>
  <r>
    <x v="2411"/>
    <x v="2411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n v="3"/>
    <b v="0"/>
    <x v="19"/>
    <n v="6.0400000000000002E-3"/>
    <n v="50.333333333333336"/>
    <x v="7"/>
    <x v="19"/>
  </r>
  <r>
    <x v="2412"/>
    <x v="2412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n v="0"/>
    <b v="0"/>
    <x v="19"/>
    <n v="0"/>
    <e v="#DIV/0!"/>
    <x v="7"/>
    <x v="19"/>
  </r>
  <r>
    <x v="2413"/>
    <x v="2413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n v="3"/>
    <b v="0"/>
    <x v="19"/>
    <n v="8.3333333333333332E-3"/>
    <n v="8.3333333333333339"/>
    <x v="7"/>
    <x v="19"/>
  </r>
  <r>
    <x v="2414"/>
    <x v="2414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n v="13"/>
    <b v="0"/>
    <x v="19"/>
    <n v="3.0666666666666665E-2"/>
    <n v="35.384615384615387"/>
    <x v="7"/>
    <x v="19"/>
  </r>
  <r>
    <x v="2415"/>
    <x v="2415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n v="6"/>
    <b v="0"/>
    <x v="19"/>
    <n v="5.5833333333333334E-3"/>
    <n v="55.833333333333336"/>
    <x v="7"/>
    <x v="19"/>
  </r>
  <r>
    <x v="2416"/>
    <x v="2416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n v="1"/>
    <b v="0"/>
    <x v="19"/>
    <n v="2.5000000000000001E-4"/>
    <n v="5"/>
    <x v="7"/>
    <x v="19"/>
  </r>
  <r>
    <x v="2417"/>
    <x v="2417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n v="0"/>
    <b v="0"/>
    <x v="19"/>
    <n v="0"/>
    <e v="#DIV/0!"/>
    <x v="7"/>
    <x v="19"/>
  </r>
  <r>
    <x v="2418"/>
    <x v="2418"/>
    <s v="I want to start my food truck business."/>
    <x v="31"/>
    <x v="139"/>
    <x v="2"/>
    <x v="0"/>
    <s v="USD"/>
    <n v="1427225644"/>
    <n v="1422045244"/>
    <b v="0"/>
    <n v="5"/>
    <b v="0"/>
    <x v="19"/>
    <n v="2.0000000000000001E-4"/>
    <n v="1"/>
    <x v="7"/>
    <x v="19"/>
  </r>
  <r>
    <x v="2419"/>
    <x v="2419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n v="0"/>
    <b v="0"/>
    <x v="19"/>
    <n v="0"/>
    <e v="#DIV/0!"/>
    <x v="7"/>
    <x v="19"/>
  </r>
  <r>
    <x v="2420"/>
    <x v="2420"/>
    <s v="Pangea Cuisines offers authentic hand crafted dishes, utilizing fresh ingredients selected that very morning."/>
    <x v="347"/>
    <x v="1676"/>
    <x v="2"/>
    <x v="0"/>
    <s v="USD"/>
    <n v="1415583695"/>
    <n v="1410396095"/>
    <b v="0"/>
    <n v="36"/>
    <b v="0"/>
    <x v="19"/>
    <n v="0.14825133372851215"/>
    <n v="69.472222222222229"/>
    <x v="7"/>
    <x v="19"/>
  </r>
  <r>
    <x v="2421"/>
    <x v="2421"/>
    <s v="help me start Merrill's first hot dog cart in this empty lot"/>
    <x v="12"/>
    <x v="116"/>
    <x v="2"/>
    <x v="0"/>
    <s v="USD"/>
    <n v="1424536196"/>
    <n v="1421944196"/>
    <b v="0"/>
    <n v="1"/>
    <b v="0"/>
    <x v="19"/>
    <n v="1.6666666666666666E-4"/>
    <n v="1"/>
    <x v="7"/>
    <x v="19"/>
  </r>
  <r>
    <x v="2422"/>
    <x v="2422"/>
    <s v="Family owned business serving BBQ and seafood to the public"/>
    <x v="2"/>
    <x v="116"/>
    <x v="2"/>
    <x v="0"/>
    <s v="USD"/>
    <n v="1426091036"/>
    <n v="1423502636"/>
    <b v="0"/>
    <n v="1"/>
    <b v="0"/>
    <x v="19"/>
    <n v="2E-3"/>
    <n v="1"/>
    <x v="7"/>
    <x v="19"/>
  </r>
  <r>
    <x v="2423"/>
    <x v="2423"/>
    <s v="FBTR is a Texas-style, North Carolina based, homemade BBQ company looking to bring good meat to the masses."/>
    <x v="127"/>
    <x v="138"/>
    <x v="2"/>
    <x v="0"/>
    <s v="USD"/>
    <n v="1420044890"/>
    <n v="1417452890"/>
    <b v="0"/>
    <n v="1"/>
    <b v="0"/>
    <x v="19"/>
    <n v="1.3333333333333334E-4"/>
    <n v="8"/>
    <x v="7"/>
    <x v="19"/>
  </r>
  <r>
    <x v="2424"/>
    <x v="2424"/>
    <s v="Great and creative food from the heart in the form of a sweet food truck!"/>
    <x v="31"/>
    <x v="622"/>
    <x v="2"/>
    <x v="0"/>
    <s v="USD"/>
    <n v="1414445108"/>
    <n v="1411853108"/>
    <b v="0"/>
    <n v="9"/>
    <b v="0"/>
    <x v="19"/>
    <n v="1.24E-2"/>
    <n v="34.444444444444443"/>
    <x v="7"/>
    <x v="19"/>
  </r>
  <r>
    <x v="2425"/>
    <x v="2425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n v="1"/>
    <b v="0"/>
    <x v="19"/>
    <n v="2.8571428571428574E-4"/>
    <n v="1"/>
    <x v="7"/>
    <x v="19"/>
  </r>
  <r>
    <x v="2426"/>
    <x v="2426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n v="0"/>
    <b v="0"/>
    <x v="19"/>
    <n v="0"/>
    <e v="#DIV/0!"/>
    <x v="7"/>
    <x v="19"/>
  </r>
  <r>
    <x v="2427"/>
    <x v="2427"/>
    <s v="Fast and simple lunches for those on the go.  All (lunch) deals $10 or less."/>
    <x v="63"/>
    <x v="116"/>
    <x v="2"/>
    <x v="0"/>
    <s v="USD"/>
    <n v="1458715133"/>
    <n v="1455262733"/>
    <b v="0"/>
    <n v="1"/>
    <b v="0"/>
    <x v="19"/>
    <n v="2.0000000000000002E-5"/>
    <n v="1"/>
    <x v="7"/>
    <x v="19"/>
  </r>
  <r>
    <x v="2428"/>
    <x v="2428"/>
    <s v="From Moo 2 You! We want to offer premium burgers to a taco flooded environment."/>
    <x v="19"/>
    <x v="116"/>
    <x v="2"/>
    <x v="0"/>
    <s v="USD"/>
    <n v="1426182551"/>
    <n v="1423594151"/>
    <b v="0"/>
    <n v="1"/>
    <b v="0"/>
    <x v="19"/>
    <n v="2.8571428571428571E-5"/>
    <n v="1"/>
    <x v="7"/>
    <x v="19"/>
  </r>
  <r>
    <x v="2429"/>
    <x v="2429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n v="4"/>
    <b v="0"/>
    <x v="19"/>
    <n v="1.4321428571428572E-2"/>
    <n v="501.25"/>
    <x v="7"/>
    <x v="19"/>
  </r>
  <r>
    <x v="2430"/>
    <x v="2430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n v="2"/>
    <b v="0"/>
    <x v="19"/>
    <n v="7.0000000000000001E-3"/>
    <n v="10.5"/>
    <x v="7"/>
    <x v="19"/>
  </r>
  <r>
    <x v="2431"/>
    <x v="2431"/>
    <s v="Go to Colorado and run a food truck with homemade food of all kinds."/>
    <x v="57"/>
    <x v="369"/>
    <x v="2"/>
    <x v="0"/>
    <s v="USD"/>
    <n v="1467080613"/>
    <n v="1461896613"/>
    <b v="0"/>
    <n v="2"/>
    <b v="0"/>
    <x v="19"/>
    <n v="2.0000000000000002E-5"/>
    <n v="1"/>
    <x v="7"/>
    <x v="19"/>
  </r>
  <r>
    <x v="2432"/>
    <x v="2432"/>
    <s v="Looking to start competition cooking and need start-up help.  Offering brisket tasting to all contributors."/>
    <x v="32"/>
    <x v="369"/>
    <x v="2"/>
    <x v="0"/>
    <s v="USD"/>
    <n v="1425791697"/>
    <n v="1423199697"/>
    <b v="0"/>
    <n v="2"/>
    <b v="0"/>
    <x v="19"/>
    <n v="1.4285714285714287E-4"/>
    <n v="1"/>
    <x v="7"/>
    <x v="19"/>
  </r>
  <r>
    <x v="2433"/>
    <x v="2433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n v="0"/>
    <b v="0"/>
    <x v="19"/>
    <n v="0"/>
    <e v="#DIV/0!"/>
    <x v="7"/>
    <x v="19"/>
  </r>
  <r>
    <x v="2434"/>
    <x v="2434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n v="2"/>
    <b v="0"/>
    <x v="19"/>
    <n v="1.2999999999999999E-3"/>
    <n v="13"/>
    <x v="7"/>
    <x v="19"/>
  </r>
  <r>
    <x v="2435"/>
    <x v="2435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n v="4"/>
    <b v="0"/>
    <x v="19"/>
    <n v="4.8960000000000002E-3"/>
    <n v="306"/>
    <x v="7"/>
    <x v="19"/>
  </r>
  <r>
    <x v="2436"/>
    <x v="2436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n v="2"/>
    <b v="0"/>
    <x v="19"/>
    <n v="3.8461538461538462E-4"/>
    <n v="22.5"/>
    <x v="7"/>
    <x v="19"/>
  </r>
  <r>
    <x v="2437"/>
    <x v="2437"/>
    <s v="Homemade Gumbo, Stews and Curry to be served hot and fresh everyday at any festival or concert we can attend."/>
    <x v="6"/>
    <x v="117"/>
    <x v="2"/>
    <x v="0"/>
    <s v="USD"/>
    <n v="1426615200"/>
    <n v="1422400188"/>
    <b v="0"/>
    <n v="0"/>
    <b v="0"/>
    <x v="19"/>
    <n v="0"/>
    <e v="#DIV/0!"/>
    <x v="7"/>
    <x v="19"/>
  </r>
  <r>
    <x v="2438"/>
    <x v="2438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n v="1"/>
    <b v="0"/>
    <x v="19"/>
    <n v="3.3333333333333335E-3"/>
    <n v="50"/>
    <x v="7"/>
    <x v="19"/>
  </r>
  <r>
    <x v="2439"/>
    <x v="2439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n v="0"/>
    <b v="0"/>
    <x v="19"/>
    <n v="0"/>
    <e v="#DIV/0!"/>
    <x v="7"/>
    <x v="19"/>
  </r>
  <r>
    <x v="2440"/>
    <x v="2440"/>
    <s v="Starting a entire clean energy food truck and set a new standard for Cambodia"/>
    <x v="10"/>
    <x v="115"/>
    <x v="2"/>
    <x v="18"/>
    <s v="EUR"/>
    <n v="1455399313"/>
    <n v="1452807313"/>
    <b v="0"/>
    <n v="2"/>
    <b v="0"/>
    <x v="19"/>
    <n v="2E-3"/>
    <n v="5"/>
    <x v="7"/>
    <x v="19"/>
  </r>
  <r>
    <x v="2441"/>
    <x v="2441"/>
    <s v="YOU can help Alchemy Pops POP up on a street near you!"/>
    <x v="51"/>
    <x v="1678"/>
    <x v="0"/>
    <x v="0"/>
    <s v="USD"/>
    <n v="1437627540"/>
    <n v="1435806054"/>
    <b v="0"/>
    <n v="109"/>
    <b v="1"/>
    <x v="33"/>
    <n v="1.0788"/>
    <n v="74.22935779816514"/>
    <x v="7"/>
    <x v="33"/>
  </r>
  <r>
    <x v="2442"/>
    <x v="2442"/>
    <s v="The first tea from a new sustainable tea region in India's young, rising Himalayas."/>
    <x v="95"/>
    <x v="1679"/>
    <x v="0"/>
    <x v="0"/>
    <s v="USD"/>
    <n v="1426777228"/>
    <n v="1424188828"/>
    <b v="0"/>
    <n v="372"/>
    <b v="1"/>
    <x v="33"/>
    <n v="1.2594166666666666"/>
    <n v="81.252688172043008"/>
    <x v="7"/>
    <x v="33"/>
  </r>
  <r>
    <x v="2443"/>
    <x v="2443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n v="311"/>
    <b v="1"/>
    <x v="33"/>
    <n v="2.0251494999999999"/>
    <n v="130.23469453376205"/>
    <x v="7"/>
    <x v="33"/>
  </r>
  <r>
    <x v="2444"/>
    <x v="2444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n v="61"/>
    <b v="1"/>
    <x v="33"/>
    <n v="1.0860000000000001"/>
    <n v="53.409836065573771"/>
    <x v="7"/>
    <x v="33"/>
  </r>
  <r>
    <x v="2445"/>
    <x v="2445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n v="115"/>
    <b v="1"/>
    <x v="33"/>
    <n v="1.728"/>
    <n v="75.130434782608702"/>
    <x v="7"/>
    <x v="33"/>
  </r>
  <r>
    <x v="2446"/>
    <x v="2446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n v="111"/>
    <b v="1"/>
    <x v="33"/>
    <n v="1.6798"/>
    <n v="75.666666666666671"/>
    <x v="7"/>
    <x v="33"/>
  </r>
  <r>
    <x v="2447"/>
    <x v="2447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n v="337"/>
    <b v="1"/>
    <x v="33"/>
    <n v="4.2720000000000002"/>
    <n v="31.691394658753708"/>
    <x v="7"/>
    <x v="33"/>
  </r>
  <r>
    <x v="2448"/>
    <x v="2448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n v="9"/>
    <b v="1"/>
    <x v="33"/>
    <n v="1.075"/>
    <n v="47.777777777777779"/>
    <x v="7"/>
    <x v="33"/>
  </r>
  <r>
    <x v="2449"/>
    <x v="2449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n v="120"/>
    <b v="1"/>
    <x v="33"/>
    <n v="1.08"/>
    <n v="90"/>
    <x v="7"/>
    <x v="33"/>
  </r>
  <r>
    <x v="2450"/>
    <x v="2450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n v="102"/>
    <b v="1"/>
    <x v="33"/>
    <n v="1.0153353333333335"/>
    <n v="149.31401960784314"/>
    <x v="7"/>
    <x v="33"/>
  </r>
  <r>
    <x v="2451"/>
    <x v="2451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n v="186"/>
    <b v="1"/>
    <x v="33"/>
    <n v="1.1545000000000001"/>
    <n v="62.06989247311828"/>
    <x v="7"/>
    <x v="33"/>
  </r>
  <r>
    <x v="2452"/>
    <x v="2452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n v="15"/>
    <b v="1"/>
    <x v="33"/>
    <n v="1.335"/>
    <n v="53.4"/>
    <x v="7"/>
    <x v="33"/>
  </r>
  <r>
    <x v="2453"/>
    <x v="2453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n v="67"/>
    <b v="1"/>
    <x v="33"/>
    <n v="1.5469999999999999"/>
    <n v="69.268656716417908"/>
    <x v="7"/>
    <x v="33"/>
  </r>
  <r>
    <x v="2454"/>
    <x v="2454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n v="130"/>
    <b v="1"/>
    <x v="33"/>
    <n v="1.0084571428571429"/>
    <n v="271.50769230769231"/>
    <x v="7"/>
    <x v="33"/>
  </r>
  <r>
    <x v="2455"/>
    <x v="2455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n v="16"/>
    <b v="1"/>
    <x v="33"/>
    <n v="1.82"/>
    <n v="34.125"/>
    <x v="7"/>
    <x v="33"/>
  </r>
  <r>
    <x v="2456"/>
    <x v="2456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n v="67"/>
    <b v="1"/>
    <x v="33"/>
    <n v="1.8086666666666666"/>
    <n v="40.492537313432834"/>
    <x v="7"/>
    <x v="33"/>
  </r>
  <r>
    <x v="2457"/>
    <x v="2457"/>
    <s v="If you love wine, and have ever dreamed of crafting your own. You can in 3 easy steps.  Sample~Sprinkle~Savor."/>
    <x v="165"/>
    <x v="1693"/>
    <x v="0"/>
    <x v="0"/>
    <s v="USD"/>
    <n v="1458826056"/>
    <n v="1456237656"/>
    <b v="0"/>
    <n v="124"/>
    <b v="1"/>
    <x v="33"/>
    <n v="1.0230434782608695"/>
    <n v="189.75806451612902"/>
    <x v="7"/>
    <x v="33"/>
  </r>
  <r>
    <x v="2458"/>
    <x v="2458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n v="80"/>
    <b v="1"/>
    <x v="33"/>
    <n v="1.1017999999999999"/>
    <n v="68.862499999999997"/>
    <x v="7"/>
    <x v="33"/>
  </r>
  <r>
    <x v="2459"/>
    <x v="2459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n v="282"/>
    <b v="1"/>
    <x v="33"/>
    <n v="1.0225"/>
    <n v="108.77659574468085"/>
    <x v="7"/>
    <x v="33"/>
  </r>
  <r>
    <x v="2460"/>
    <x v="2460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n v="68"/>
    <b v="1"/>
    <x v="33"/>
    <n v="1.0078823529411765"/>
    <n v="125.98529411764706"/>
    <x v="7"/>
    <x v="33"/>
  </r>
  <r>
    <x v="2461"/>
    <x v="2461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n v="86"/>
    <b v="1"/>
    <x v="14"/>
    <n v="1.038"/>
    <n v="90.523255813953483"/>
    <x v="4"/>
    <x v="14"/>
  </r>
  <r>
    <x v="2462"/>
    <x v="2462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n v="115"/>
    <b v="1"/>
    <x v="14"/>
    <n v="1.1070833333333334"/>
    <n v="28.880434782608695"/>
    <x v="4"/>
    <x v="14"/>
  </r>
  <r>
    <x v="2463"/>
    <x v="2463"/>
    <s v="Emma Ate The Lion's debut full length album"/>
    <x v="13"/>
    <x v="66"/>
    <x v="0"/>
    <x v="0"/>
    <s v="USD"/>
    <n v="1366138800"/>
    <n v="1362710425"/>
    <b v="0"/>
    <n v="75"/>
    <b v="1"/>
    <x v="14"/>
    <n v="1.1625000000000001"/>
    <n v="31"/>
    <x v="4"/>
    <x v="14"/>
  </r>
  <r>
    <x v="2464"/>
    <x v="2464"/>
    <s v="The Enemy Feathers are passing the proverbial hat to see if we can raise enough money to complete Our NEW EP"/>
    <x v="13"/>
    <x v="580"/>
    <x v="0"/>
    <x v="5"/>
    <s v="CAD"/>
    <n v="1443641340"/>
    <n v="1441143397"/>
    <b v="0"/>
    <n v="43"/>
    <b v="1"/>
    <x v="14"/>
    <n v="1.111"/>
    <n v="51.674418604651166"/>
    <x v="4"/>
    <x v="14"/>
  </r>
  <r>
    <x v="2465"/>
    <x v="2465"/>
    <s v="An indie band from Spokane, WA looking to master and package their first full length album."/>
    <x v="176"/>
    <x v="1698"/>
    <x v="0"/>
    <x v="0"/>
    <s v="USD"/>
    <n v="1348420548"/>
    <n v="1345828548"/>
    <b v="0"/>
    <n v="48"/>
    <b v="1"/>
    <x v="14"/>
    <n v="1.8014285714285714"/>
    <n v="26.270833333333332"/>
    <x v="4"/>
    <x v="14"/>
  </r>
  <r>
    <x v="2466"/>
    <x v="2466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n v="52"/>
    <b v="1"/>
    <x v="14"/>
    <n v="1"/>
    <n v="48.07692307692308"/>
    <x v="4"/>
    <x v="14"/>
  </r>
  <r>
    <x v="2467"/>
    <x v="2467"/>
    <s v="We've finished our first EP and we're taking it on the road in three weeks! Help us fund manufacturing?"/>
    <x v="28"/>
    <x v="1699"/>
    <x v="0"/>
    <x v="0"/>
    <s v="USD"/>
    <n v="1336669200"/>
    <n v="1335473931"/>
    <b v="0"/>
    <n v="43"/>
    <b v="1"/>
    <x v="14"/>
    <n v="1.1850000000000001"/>
    <n v="27.558139534883722"/>
    <x v="4"/>
    <x v="14"/>
  </r>
  <r>
    <x v="2468"/>
    <x v="2468"/>
    <s v="Please donate, support &amp; share this project so that I may be able to record my new EP this fall!"/>
    <x v="13"/>
    <x v="1700"/>
    <x v="0"/>
    <x v="0"/>
    <s v="USD"/>
    <n v="1351400400"/>
    <n v="1348285321"/>
    <b v="0"/>
    <n v="58"/>
    <b v="1"/>
    <x v="14"/>
    <n v="1.0721700000000001"/>
    <n v="36.97137931034483"/>
    <x v="4"/>
    <x v="14"/>
  </r>
  <r>
    <x v="2469"/>
    <x v="2469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n v="47"/>
    <b v="1"/>
    <x v="14"/>
    <n v="1.1366666666666667"/>
    <n v="29.021276595744681"/>
    <x v="4"/>
    <x v="14"/>
  </r>
  <r>
    <x v="2470"/>
    <x v="2470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n v="36"/>
    <b v="1"/>
    <x v="14"/>
    <n v="1.0316400000000001"/>
    <n v="28.65666666666667"/>
    <x v="4"/>
    <x v="14"/>
  </r>
  <r>
    <x v="2471"/>
    <x v="2471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n v="17"/>
    <b v="1"/>
    <x v="14"/>
    <n v="1.28"/>
    <n v="37.647058823529413"/>
    <x v="4"/>
    <x v="14"/>
  </r>
  <r>
    <x v="2472"/>
    <x v="2472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n v="104"/>
    <b v="1"/>
    <x v="14"/>
    <n v="1.3576026666666667"/>
    <n v="97.904038461538462"/>
    <x v="4"/>
    <x v="14"/>
  </r>
  <r>
    <x v="2473"/>
    <x v="2473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n v="47"/>
    <b v="1"/>
    <x v="14"/>
    <n v="1"/>
    <n v="42.553191489361701"/>
    <x v="4"/>
    <x v="14"/>
  </r>
  <r>
    <x v="2474"/>
    <x v="2474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n v="38"/>
    <b v="1"/>
    <x v="14"/>
    <n v="1.0000360000000001"/>
    <n v="131.58368421052631"/>
    <x v="4"/>
    <x v="14"/>
  </r>
  <r>
    <x v="2475"/>
    <x v="2475"/>
    <s v="Help BRANDTSON and DREAMOVERrecords press their 2004 record, &quot;Send Us A Signal&quot;."/>
    <x v="30"/>
    <x v="1705"/>
    <x v="0"/>
    <x v="0"/>
    <s v="USD"/>
    <n v="1278799200"/>
    <n v="1273647255"/>
    <b v="0"/>
    <n v="81"/>
    <b v="1"/>
    <x v="14"/>
    <n v="1.0471999999999999"/>
    <n v="32.320987654320987"/>
    <x v="4"/>
    <x v="14"/>
  </r>
  <r>
    <x v="2476"/>
    <x v="2476"/>
    <s v="Eleven songs, the accumulation of several memorable occurrences in a sleepy town; stories of fiction &amp; fact."/>
    <x v="50"/>
    <x v="1706"/>
    <x v="0"/>
    <x v="0"/>
    <s v="USD"/>
    <n v="1415004770"/>
    <n v="1412149970"/>
    <b v="0"/>
    <n v="55"/>
    <b v="1"/>
    <x v="14"/>
    <n v="1.050225"/>
    <n v="61.103999999999999"/>
    <x v="4"/>
    <x v="14"/>
  </r>
  <r>
    <x v="2477"/>
    <x v="823"/>
    <s v="Releasing my first album in August, and I need your help in order to get it done!"/>
    <x v="47"/>
    <x v="1707"/>
    <x v="0"/>
    <x v="0"/>
    <s v="USD"/>
    <n v="1344789345"/>
    <n v="1340901345"/>
    <b v="0"/>
    <n v="41"/>
    <b v="1"/>
    <x v="14"/>
    <n v="1.7133333333333334"/>
    <n v="31.341463414634145"/>
    <x v="4"/>
    <x v="14"/>
  </r>
  <r>
    <x v="2478"/>
    <x v="2477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n v="79"/>
    <b v="1"/>
    <x v="14"/>
    <n v="1.2749999999999999"/>
    <n v="129.1139240506329"/>
    <x v="4"/>
    <x v="14"/>
  </r>
  <r>
    <x v="2479"/>
    <x v="2478"/>
    <s v="Fake Natives is headed on tour this summer. Help them fill their tank with fossil fuels."/>
    <x v="43"/>
    <x v="1709"/>
    <x v="0"/>
    <x v="0"/>
    <s v="USD"/>
    <n v="1343440800"/>
    <n v="1342545994"/>
    <b v="0"/>
    <n v="16"/>
    <b v="1"/>
    <x v="14"/>
    <n v="1.3344333333333334"/>
    <n v="25.020624999999999"/>
    <x v="4"/>
    <x v="14"/>
  </r>
  <r>
    <x v="2480"/>
    <x v="2479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n v="8"/>
    <b v="1"/>
    <x v="14"/>
    <n v="1"/>
    <n v="250"/>
    <x v="4"/>
    <x v="14"/>
  </r>
  <r>
    <x v="2481"/>
    <x v="2480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n v="95"/>
    <b v="1"/>
    <x v="14"/>
    <n v="1.1291099999999998"/>
    <n v="47.541473684210523"/>
    <x v="4"/>
    <x v="14"/>
  </r>
  <r>
    <x v="2482"/>
    <x v="2481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n v="25"/>
    <b v="1"/>
    <x v="14"/>
    <n v="1.0009999999999999"/>
    <n v="40.04"/>
    <x v="4"/>
    <x v="14"/>
  </r>
  <r>
    <x v="2483"/>
    <x v="2482"/>
    <s v="Send Intangible Animal on our first West Coast Tour!!! The fate of the world rests in your hands."/>
    <x v="184"/>
    <x v="1711"/>
    <x v="0"/>
    <x v="0"/>
    <s v="USD"/>
    <n v="1335891603"/>
    <n v="1330711203"/>
    <b v="0"/>
    <n v="19"/>
    <b v="1"/>
    <x v="14"/>
    <n v="1.1372727272727272"/>
    <n v="65.84210526315789"/>
    <x v="4"/>
    <x v="14"/>
  </r>
  <r>
    <x v="2484"/>
    <x v="2483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n v="90"/>
    <b v="1"/>
    <x v="14"/>
    <n v="1.1931742857142855"/>
    <n v="46.401222222222216"/>
    <x v="4"/>
    <x v="14"/>
  </r>
  <r>
    <x v="2485"/>
    <x v="2484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n v="41"/>
    <b v="1"/>
    <x v="14"/>
    <n v="1.0325"/>
    <n v="50.365853658536587"/>
    <x v="4"/>
    <x v="14"/>
  </r>
  <r>
    <x v="2486"/>
    <x v="2485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n v="30"/>
    <b v="1"/>
    <x v="14"/>
    <n v="2.6566666666666667"/>
    <n v="26.566666666666666"/>
    <x v="4"/>
    <x v="14"/>
  </r>
  <r>
    <x v="2487"/>
    <x v="2486"/>
    <s v="Raise enough money to fund the copyright cost for the full length indie rock record we spent the year recording."/>
    <x v="15"/>
    <x v="1714"/>
    <x v="0"/>
    <x v="0"/>
    <s v="USD"/>
    <n v="1338083997"/>
    <n v="1335491997"/>
    <b v="0"/>
    <n v="38"/>
    <b v="1"/>
    <x v="14"/>
    <n v="1.0005066666666667"/>
    <n v="39.493684210526318"/>
    <x v="4"/>
    <x v="14"/>
  </r>
  <r>
    <x v="2488"/>
    <x v="2487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n v="65"/>
    <b v="1"/>
    <x v="14"/>
    <n v="1.0669999999999999"/>
    <n v="49.246153846153845"/>
    <x v="4"/>
    <x v="14"/>
  </r>
  <r>
    <x v="2489"/>
    <x v="2488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n v="75"/>
    <b v="1"/>
    <x v="14"/>
    <n v="1.3367142857142857"/>
    <n v="62.38"/>
    <x v="4"/>
    <x v="14"/>
  </r>
  <r>
    <x v="2490"/>
    <x v="2489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n v="16"/>
    <b v="1"/>
    <x v="14"/>
    <n v="1.214"/>
    <n v="37.9375"/>
    <x v="4"/>
    <x v="14"/>
  </r>
  <r>
    <x v="2491"/>
    <x v="2490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n v="10"/>
    <b v="1"/>
    <x v="14"/>
    <n v="1.032"/>
    <n v="51.6"/>
    <x v="4"/>
    <x v="14"/>
  </r>
  <r>
    <x v="2492"/>
    <x v="2491"/>
    <s v="We're a band from Hawaii trying to produce our first EP and we need help!"/>
    <x v="20"/>
    <x v="661"/>
    <x v="0"/>
    <x v="0"/>
    <s v="USD"/>
    <n v="1339840740"/>
    <n v="1335397188"/>
    <b v="0"/>
    <n v="27"/>
    <b v="1"/>
    <x v="14"/>
    <n v="1.25"/>
    <n v="27.777777777777779"/>
    <x v="4"/>
    <x v="14"/>
  </r>
  <r>
    <x v="2493"/>
    <x v="2492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n v="259"/>
    <b v="1"/>
    <x v="14"/>
    <n v="1.2869999999999999"/>
    <n v="99.382239382239376"/>
    <x v="4"/>
    <x v="14"/>
  </r>
  <r>
    <x v="2494"/>
    <x v="2493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n v="39"/>
    <b v="1"/>
    <x v="14"/>
    <n v="1.0100533333333332"/>
    <n v="38.848205128205123"/>
    <x v="4"/>
    <x v="14"/>
  </r>
  <r>
    <x v="2495"/>
    <x v="2494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n v="42"/>
    <b v="1"/>
    <x v="14"/>
    <n v="1.2753666666666665"/>
    <n v="45.548809523809524"/>
    <x v="4"/>
    <x v="14"/>
  </r>
  <r>
    <x v="2496"/>
    <x v="2495"/>
    <s v="Be a part of making the first Lynn Haven album, &quot;Fair Weather Friends.&quot;"/>
    <x v="12"/>
    <x v="44"/>
    <x v="0"/>
    <x v="0"/>
    <s v="USD"/>
    <n v="1364597692"/>
    <n v="1361577292"/>
    <b v="0"/>
    <n v="10"/>
    <b v="1"/>
    <x v="14"/>
    <n v="1"/>
    <n v="600"/>
    <x v="4"/>
    <x v="14"/>
  </r>
  <r>
    <x v="2497"/>
    <x v="2496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n v="56"/>
    <b v="1"/>
    <x v="14"/>
    <n v="1.127715"/>
    <n v="80.551071428571419"/>
    <x v="4"/>
    <x v="14"/>
  </r>
  <r>
    <x v="2498"/>
    <x v="2497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n v="20"/>
    <b v="1"/>
    <x v="14"/>
    <n v="1.056"/>
    <n v="52.8"/>
    <x v="4"/>
    <x v="14"/>
  </r>
  <r>
    <x v="2499"/>
    <x v="2498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n v="170"/>
    <b v="1"/>
    <x v="14"/>
    <n v="2.0262500000000001"/>
    <n v="47.676470588235297"/>
    <x v="4"/>
    <x v="14"/>
  </r>
  <r>
    <x v="2500"/>
    <x v="2499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n v="29"/>
    <b v="1"/>
    <x v="14"/>
    <n v="1.1333333333333333"/>
    <n v="23.448275862068964"/>
    <x v="4"/>
    <x v="14"/>
  </r>
  <r>
    <x v="2501"/>
    <x v="2500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n v="7"/>
    <b v="0"/>
    <x v="34"/>
    <n v="2.5545454545454545E-2"/>
    <n v="40.142857142857146"/>
    <x v="7"/>
    <x v="34"/>
  </r>
  <r>
    <x v="2502"/>
    <x v="2501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n v="5"/>
    <b v="0"/>
    <x v="34"/>
    <n v="7.8181818181818181E-4"/>
    <n v="17.2"/>
    <x v="7"/>
    <x v="34"/>
  </r>
  <r>
    <x v="2503"/>
    <x v="2502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n v="0"/>
    <b v="0"/>
    <x v="34"/>
    <n v="0"/>
    <e v="#DIV/0!"/>
    <x v="7"/>
    <x v="34"/>
  </r>
  <r>
    <x v="2504"/>
    <x v="2503"/>
    <s v="Halal Restaurant and Internet Cafe 20 percent of profits will go to building masjids."/>
    <x v="19"/>
    <x v="117"/>
    <x v="2"/>
    <x v="0"/>
    <s v="USD"/>
    <n v="1416014534"/>
    <n v="1413418934"/>
    <b v="0"/>
    <n v="0"/>
    <b v="0"/>
    <x v="34"/>
    <n v="0"/>
    <e v="#DIV/0!"/>
    <x v="7"/>
    <x v="34"/>
  </r>
  <r>
    <x v="2505"/>
    <x v="2504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n v="0"/>
    <b v="0"/>
    <x v="34"/>
    <n v="0"/>
    <e v="#DIV/0!"/>
    <x v="7"/>
    <x v="34"/>
  </r>
  <r>
    <x v="2506"/>
    <x v="2505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n v="2"/>
    <b v="0"/>
    <x v="34"/>
    <n v="6.0000000000000001E-3"/>
    <n v="15"/>
    <x v="7"/>
    <x v="34"/>
  </r>
  <r>
    <x v="2507"/>
    <x v="2506"/>
    <s v="Unique dishes for a unique city!."/>
    <x v="350"/>
    <x v="117"/>
    <x v="2"/>
    <x v="0"/>
    <s v="USD"/>
    <n v="1431308704"/>
    <n v="1428716704"/>
    <b v="0"/>
    <n v="0"/>
    <b v="0"/>
    <x v="34"/>
    <n v="0"/>
    <e v="#DIV/0!"/>
    <x v="7"/>
    <x v="34"/>
  </r>
  <r>
    <x v="2508"/>
    <x v="2507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n v="0"/>
    <b v="0"/>
    <x v="34"/>
    <n v="0"/>
    <e v="#DIV/0!"/>
    <x v="7"/>
    <x v="34"/>
  </r>
  <r>
    <x v="2509"/>
    <x v="2508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n v="28"/>
    <b v="0"/>
    <x v="34"/>
    <n v="1.0526315789473684E-2"/>
    <n v="35.714285714285715"/>
    <x v="7"/>
    <x v="34"/>
  </r>
  <r>
    <x v="2510"/>
    <x v="2509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n v="2"/>
    <b v="0"/>
    <x v="34"/>
    <n v="1.5E-3"/>
    <n v="37.5"/>
    <x v="7"/>
    <x v="34"/>
  </r>
  <r>
    <x v="2511"/>
    <x v="2510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n v="0"/>
    <b v="0"/>
    <x v="34"/>
    <n v="0"/>
    <e v="#DIV/0!"/>
    <x v="7"/>
    <x v="34"/>
  </r>
  <r>
    <x v="2512"/>
    <x v="2511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n v="0"/>
    <b v="0"/>
    <x v="34"/>
    <n v="0"/>
    <e v="#DIV/0!"/>
    <x v="7"/>
    <x v="34"/>
  </r>
  <r>
    <x v="2513"/>
    <x v="2512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n v="0"/>
    <b v="0"/>
    <x v="34"/>
    <n v="0"/>
    <e v="#DIV/0!"/>
    <x v="7"/>
    <x v="34"/>
  </r>
  <r>
    <x v="2514"/>
    <x v="2513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n v="4"/>
    <b v="0"/>
    <x v="34"/>
    <n v="1.7500000000000002E-2"/>
    <n v="52.5"/>
    <x v="7"/>
    <x v="34"/>
  </r>
  <r>
    <x v="2515"/>
    <x v="2514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n v="12"/>
    <b v="0"/>
    <x v="34"/>
    <n v="0.186"/>
    <n v="77.5"/>
    <x v="7"/>
    <x v="34"/>
  </r>
  <r>
    <x v="2516"/>
    <x v="2515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n v="0"/>
    <b v="0"/>
    <x v="34"/>
    <n v="0"/>
    <e v="#DIV/0!"/>
    <x v="7"/>
    <x v="34"/>
  </r>
  <r>
    <x v="2517"/>
    <x v="2516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n v="33"/>
    <b v="0"/>
    <x v="34"/>
    <n v="9.8166666666666666E-2"/>
    <n v="53.545454545454547"/>
    <x v="7"/>
    <x v="34"/>
  </r>
  <r>
    <x v="2518"/>
    <x v="2517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n v="0"/>
    <b v="0"/>
    <x v="34"/>
    <n v="0"/>
    <e v="#DIV/0!"/>
    <x v="7"/>
    <x v="34"/>
  </r>
  <r>
    <x v="2519"/>
    <x v="2518"/>
    <s v="Better than your mom's, better than Cracker Barrel, only at Kelli's Kitchen (all from scratch)."/>
    <x v="60"/>
    <x v="654"/>
    <x v="2"/>
    <x v="0"/>
    <s v="USD"/>
    <n v="1405741404"/>
    <n v="1403149404"/>
    <b v="0"/>
    <n v="4"/>
    <b v="0"/>
    <x v="34"/>
    <n v="4.3333333333333331E-4"/>
    <n v="16.25"/>
    <x v="7"/>
    <x v="34"/>
  </r>
  <r>
    <x v="2520"/>
    <x v="2519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n v="0"/>
    <b v="0"/>
    <x v="34"/>
    <n v="0"/>
    <e v="#DIV/0!"/>
    <x v="7"/>
    <x v="34"/>
  </r>
  <r>
    <x v="2521"/>
    <x v="2520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n v="132"/>
    <b v="1"/>
    <x v="35"/>
    <n v="1.0948792000000001"/>
    <n v="103.68174242424243"/>
    <x v="4"/>
    <x v="35"/>
  </r>
  <r>
    <x v="2522"/>
    <x v="2521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n v="27"/>
    <b v="1"/>
    <x v="35"/>
    <n v="1"/>
    <n v="185.18518518518519"/>
    <x v="4"/>
    <x v="35"/>
  </r>
  <r>
    <x v="2523"/>
    <x v="2522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n v="26"/>
    <b v="1"/>
    <x v="35"/>
    <n v="1.5644444444444445"/>
    <n v="54.153846153846153"/>
    <x v="4"/>
    <x v="35"/>
  </r>
  <r>
    <x v="2524"/>
    <x v="2523"/>
    <s v="We're bringing some of our favorite music from the past 10 years to disc for the first time ever."/>
    <x v="51"/>
    <x v="1731"/>
    <x v="0"/>
    <x v="0"/>
    <s v="USD"/>
    <n v="1419136200"/>
    <n v="1416338557"/>
    <b v="0"/>
    <n v="43"/>
    <b v="1"/>
    <x v="35"/>
    <n v="1.016"/>
    <n v="177.2093023255814"/>
    <x v="4"/>
    <x v="35"/>
  </r>
  <r>
    <x v="2525"/>
    <x v="2524"/>
    <s v="Husband and wife operatic team specializing in German opera. Fundraising for an audition tour of Germany."/>
    <x v="6"/>
    <x v="1732"/>
    <x v="0"/>
    <x v="0"/>
    <s v="USD"/>
    <n v="1340914571"/>
    <n v="1338322571"/>
    <b v="0"/>
    <n v="80"/>
    <b v="1"/>
    <x v="35"/>
    <n v="1.00325"/>
    <n v="100.325"/>
    <x v="4"/>
    <x v="35"/>
  </r>
  <r>
    <x v="2526"/>
    <x v="2525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n v="33"/>
    <b v="1"/>
    <x v="35"/>
    <n v="1.1294999999999999"/>
    <n v="136.90909090909091"/>
    <x v="4"/>
    <x v="35"/>
  </r>
  <r>
    <x v="2527"/>
    <x v="2526"/>
    <s v="Five Programs of Benjamin Britten's vocal works featuring over 20 extraordinary vocalists and pianists."/>
    <x v="23"/>
    <x v="1734"/>
    <x v="0"/>
    <x v="0"/>
    <s v="USD"/>
    <n v="1382068740"/>
    <n v="1380477691"/>
    <b v="0"/>
    <n v="71"/>
    <b v="1"/>
    <x v="35"/>
    <n v="1.02125"/>
    <n v="57.535211267605632"/>
    <x v="4"/>
    <x v="35"/>
  </r>
  <r>
    <x v="2528"/>
    <x v="2527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n v="81"/>
    <b v="1"/>
    <x v="35"/>
    <n v="1.0724974999999999"/>
    <n v="52.962839506172834"/>
    <x v="4"/>
    <x v="35"/>
  </r>
  <r>
    <x v="2529"/>
    <x v="2528"/>
    <s v="Opera. Short. New."/>
    <x v="12"/>
    <x v="1736"/>
    <x v="0"/>
    <x v="0"/>
    <s v="USD"/>
    <n v="1332636975"/>
    <n v="1328752575"/>
    <b v="0"/>
    <n v="76"/>
    <b v="1"/>
    <x v="35"/>
    <n v="1.0428333333333333"/>
    <n v="82.328947368421055"/>
    <x v="4"/>
    <x v="35"/>
  </r>
  <r>
    <x v="2530"/>
    <x v="2529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n v="48"/>
    <b v="1"/>
    <x v="35"/>
    <n v="1"/>
    <n v="135.41666666666666"/>
    <x v="4"/>
    <x v="35"/>
  </r>
  <r>
    <x v="2531"/>
    <x v="2530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n v="61"/>
    <b v="1"/>
    <x v="35"/>
    <n v="1.004"/>
    <n v="74.06557377049181"/>
    <x v="4"/>
    <x v="35"/>
  </r>
  <r>
    <x v="2532"/>
    <x v="2531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n v="60"/>
    <b v="1"/>
    <x v="35"/>
    <n v="1.26125"/>
    <n v="84.083333333333329"/>
    <x v="4"/>
    <x v="35"/>
  </r>
  <r>
    <x v="2533"/>
    <x v="2532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n v="136"/>
    <b v="1"/>
    <x v="35"/>
    <n v="1.1066666666666667"/>
    <n v="61.029411764705884"/>
    <x v="4"/>
    <x v="35"/>
  </r>
  <r>
    <x v="2534"/>
    <x v="2533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n v="14"/>
    <b v="1"/>
    <x v="35"/>
    <n v="1.05"/>
    <n v="150"/>
    <x v="4"/>
    <x v="35"/>
  </r>
  <r>
    <x v="2535"/>
    <x v="2534"/>
    <s v="Mark Hayes: Requiem Recording"/>
    <x v="22"/>
    <x v="1741"/>
    <x v="0"/>
    <x v="0"/>
    <s v="USD"/>
    <n v="1417463945"/>
    <n v="1414781945"/>
    <b v="0"/>
    <n v="78"/>
    <b v="1"/>
    <x v="35"/>
    <n v="1.03775"/>
    <n v="266.08974358974359"/>
    <x v="4"/>
    <x v="35"/>
  </r>
  <r>
    <x v="2536"/>
    <x v="2535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n v="4"/>
    <b v="1"/>
    <x v="35"/>
    <n v="1.1599999999999999"/>
    <n v="7.25"/>
    <x v="4"/>
    <x v="35"/>
  </r>
  <r>
    <x v="2537"/>
    <x v="2536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n v="11"/>
    <b v="1"/>
    <x v="35"/>
    <n v="1.1000000000000001"/>
    <n v="100"/>
    <x v="4"/>
    <x v="35"/>
  </r>
  <r>
    <x v="2538"/>
    <x v="2537"/>
    <s v="I will record 2 of Tomaso Albinoni's concertos for 2 oboes playing both parts myself."/>
    <x v="102"/>
    <x v="1743"/>
    <x v="0"/>
    <x v="0"/>
    <s v="USD"/>
    <n v="1361681940"/>
    <n v="1359029661"/>
    <b v="0"/>
    <n v="185"/>
    <b v="1"/>
    <x v="35"/>
    <n v="1.130176111111111"/>
    <n v="109.96308108108107"/>
    <x v="4"/>
    <x v="35"/>
  </r>
  <r>
    <x v="2539"/>
    <x v="2538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n v="59"/>
    <b v="1"/>
    <x v="35"/>
    <n v="1.0024999999999999"/>
    <n v="169.91525423728814"/>
    <x v="4"/>
    <x v="35"/>
  </r>
  <r>
    <x v="2540"/>
    <x v="2539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n v="27"/>
    <b v="1"/>
    <x v="35"/>
    <n v="1.034"/>
    <n v="95.740740740740748"/>
    <x v="4"/>
    <x v="35"/>
  </r>
  <r>
    <x v="2541"/>
    <x v="2540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n v="63"/>
    <b v="1"/>
    <x v="35"/>
    <n v="1.0702857142857143"/>
    <n v="59.460317460317462"/>
    <x v="4"/>
    <x v="35"/>
  </r>
  <r>
    <x v="2542"/>
    <x v="2541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n v="13"/>
    <b v="1"/>
    <x v="35"/>
    <n v="1.0357142857142858"/>
    <n v="55.769230769230766"/>
    <x v="4"/>
    <x v="35"/>
  </r>
  <r>
    <x v="2543"/>
    <x v="2542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n v="13"/>
    <b v="1"/>
    <x v="35"/>
    <n v="1.5640000000000001"/>
    <n v="30.076923076923077"/>
    <x v="4"/>
    <x v="35"/>
  </r>
  <r>
    <x v="2544"/>
    <x v="2543"/>
    <s v="Bringing choral music and performance opportunities to under-served youth in West Philadelphia"/>
    <x v="10"/>
    <x v="1749"/>
    <x v="0"/>
    <x v="0"/>
    <s v="USD"/>
    <n v="1341750569"/>
    <n v="1339158569"/>
    <b v="0"/>
    <n v="57"/>
    <b v="1"/>
    <x v="35"/>
    <n v="1.0082"/>
    <n v="88.438596491228068"/>
    <x v="4"/>
    <x v="35"/>
  </r>
  <r>
    <x v="2545"/>
    <x v="2544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n v="61"/>
    <b v="1"/>
    <x v="35"/>
    <n v="1.9530000000000001"/>
    <n v="64.032786885245898"/>
    <x v="4"/>
    <x v="35"/>
  </r>
  <r>
    <x v="2546"/>
    <x v="2545"/>
    <s v="We want to release an album of choral music by acclaimed Finnish composer Jaakko MÃ¤ntyjÃ¤rvi in 2014"/>
    <x v="8"/>
    <x v="1751"/>
    <x v="0"/>
    <x v="0"/>
    <s v="USD"/>
    <n v="1380949200"/>
    <n v="1378586179"/>
    <b v="0"/>
    <n v="65"/>
    <b v="1"/>
    <x v="35"/>
    <n v="1.1171428571428572"/>
    <n v="60.153846153846153"/>
    <x v="4"/>
    <x v="35"/>
  </r>
  <r>
    <x v="2547"/>
    <x v="2546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n v="134"/>
    <b v="1"/>
    <x v="35"/>
    <n v="1.1985454545454546"/>
    <n v="49.194029850746269"/>
    <x v="4"/>
    <x v="35"/>
  </r>
  <r>
    <x v="2548"/>
    <x v="2547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n v="37"/>
    <b v="1"/>
    <x v="35"/>
    <n v="1.0185"/>
    <n v="165.16216216216216"/>
    <x v="4"/>
    <x v="35"/>
  </r>
  <r>
    <x v="2549"/>
    <x v="2548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n v="37"/>
    <b v="1"/>
    <x v="35"/>
    <n v="1.0280254777070064"/>
    <n v="43.621621621621621"/>
    <x v="4"/>
    <x v="35"/>
  </r>
  <r>
    <x v="2550"/>
    <x v="2549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n v="150"/>
    <b v="1"/>
    <x v="35"/>
    <n v="1.0084615384615385"/>
    <n v="43.7"/>
    <x v="4"/>
    <x v="35"/>
  </r>
  <r>
    <x v="2551"/>
    <x v="2550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n v="56"/>
    <b v="1"/>
    <x v="35"/>
    <n v="1.0273469387755103"/>
    <n v="67.419642857142861"/>
    <x v="4"/>
    <x v="35"/>
  </r>
  <r>
    <x v="2552"/>
    <x v="2551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n v="18"/>
    <b v="1"/>
    <x v="35"/>
    <n v="1.0649999999999999"/>
    <n v="177.5"/>
    <x v="4"/>
    <x v="35"/>
  </r>
  <r>
    <x v="2553"/>
    <x v="2552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n v="60"/>
    <b v="1"/>
    <x v="35"/>
    <n v="1.5553333333333332"/>
    <n v="38.883333333333333"/>
    <x v="4"/>
    <x v="35"/>
  </r>
  <r>
    <x v="2554"/>
    <x v="2553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n v="67"/>
    <b v="1"/>
    <x v="35"/>
    <n v="1.228"/>
    <n v="54.985074626865675"/>
    <x v="4"/>
    <x v="35"/>
  </r>
  <r>
    <x v="2555"/>
    <x v="2554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n v="35"/>
    <b v="1"/>
    <x v="35"/>
    <n v="1.0734999999999999"/>
    <n v="61.342857142857142"/>
    <x v="4"/>
    <x v="35"/>
  </r>
  <r>
    <x v="2556"/>
    <x v="2555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n v="34"/>
    <b v="1"/>
    <x v="35"/>
    <n v="1.0550335570469798"/>
    <n v="23.117647058823529"/>
    <x v="4"/>
    <x v="35"/>
  </r>
  <r>
    <x v="2557"/>
    <x v="2556"/>
    <s v="Raising money for our concert tour of Switzerland and Germany in June/July 2014"/>
    <x v="42"/>
    <x v="1761"/>
    <x v="0"/>
    <x v="1"/>
    <s v="GBP"/>
    <n v="1400176386"/>
    <n v="1397584386"/>
    <b v="0"/>
    <n v="36"/>
    <b v="1"/>
    <x v="35"/>
    <n v="1.1844444444444444"/>
    <n v="29.611111111111111"/>
    <x v="4"/>
    <x v="35"/>
  </r>
  <r>
    <x v="2558"/>
    <x v="2557"/>
    <s v="The Hopkins Sinfonia is looking for your support to run our 2015 Season made up of five concerts."/>
    <x v="21"/>
    <x v="1762"/>
    <x v="0"/>
    <x v="2"/>
    <s v="AUD"/>
    <n v="1430488740"/>
    <n v="1427747906"/>
    <b v="0"/>
    <n v="18"/>
    <b v="1"/>
    <x v="35"/>
    <n v="1.0888"/>
    <n v="75.611111111111114"/>
    <x v="4"/>
    <x v="35"/>
  </r>
  <r>
    <x v="2559"/>
    <x v="2558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n v="25"/>
    <b v="1"/>
    <x v="35"/>
    <n v="1.1125"/>
    <n v="35.6"/>
    <x v="4"/>
    <x v="35"/>
  </r>
  <r>
    <x v="2560"/>
    <x v="2559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n v="21"/>
    <b v="1"/>
    <x v="35"/>
    <n v="1.0009999999999999"/>
    <n v="143"/>
    <x v="4"/>
    <x v="35"/>
  </r>
  <r>
    <x v="2561"/>
    <x v="2560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n v="0"/>
    <b v="0"/>
    <x v="19"/>
    <n v="0"/>
    <e v="#DIV/0!"/>
    <x v="7"/>
    <x v="19"/>
  </r>
  <r>
    <x v="2562"/>
    <x v="2561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n v="3"/>
    <b v="0"/>
    <x v="19"/>
    <n v="7.4999999999999997E-3"/>
    <n v="25"/>
    <x v="7"/>
    <x v="19"/>
  </r>
  <r>
    <x v="2563"/>
    <x v="2562"/>
    <s v="Michigan based bubble tea and specialty ice cream food truck"/>
    <x v="22"/>
    <x v="117"/>
    <x v="1"/>
    <x v="0"/>
    <s v="USD"/>
    <n v="1438226451"/>
    <n v="1433042451"/>
    <b v="0"/>
    <n v="0"/>
    <b v="0"/>
    <x v="19"/>
    <n v="0"/>
    <e v="#DIV/0!"/>
    <x v="7"/>
    <x v="19"/>
  </r>
  <r>
    <x v="2564"/>
    <x v="2563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n v="0"/>
    <b v="0"/>
    <x v="19"/>
    <n v="0"/>
    <e v="#DIV/0!"/>
    <x v="7"/>
    <x v="19"/>
  </r>
  <r>
    <x v="2565"/>
    <x v="2564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n v="1"/>
    <b v="0"/>
    <x v="19"/>
    <n v="0.01"/>
    <n v="100"/>
    <x v="7"/>
    <x v="19"/>
  </r>
  <r>
    <x v="2566"/>
    <x v="2565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n v="0"/>
    <b v="0"/>
    <x v="19"/>
    <n v="0"/>
    <e v="#DIV/0!"/>
    <x v="7"/>
    <x v="19"/>
  </r>
  <r>
    <x v="2567"/>
    <x v="2566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n v="2"/>
    <b v="0"/>
    <x v="19"/>
    <n v="2.6666666666666666E-3"/>
    <n v="60"/>
    <x v="7"/>
    <x v="19"/>
  </r>
  <r>
    <x v="2568"/>
    <x v="2567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n v="1"/>
    <b v="0"/>
    <x v="19"/>
    <n v="5.0000000000000001E-3"/>
    <n v="50"/>
    <x v="7"/>
    <x v="19"/>
  </r>
  <r>
    <x v="2569"/>
    <x v="2568"/>
    <s v="With your help, I would be able to get a truck and start the process of getting it ready for the 2016 season."/>
    <x v="115"/>
    <x v="1011"/>
    <x v="1"/>
    <x v="0"/>
    <s v="USD"/>
    <n v="1442457112"/>
    <n v="1439865112"/>
    <b v="0"/>
    <n v="2"/>
    <b v="0"/>
    <x v="19"/>
    <n v="2.2307692307692306E-2"/>
    <n v="72.5"/>
    <x v="7"/>
    <x v="19"/>
  </r>
  <r>
    <x v="2570"/>
    <x v="2569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n v="2"/>
    <b v="0"/>
    <x v="19"/>
    <n v="8.4285714285714294E-3"/>
    <n v="29.5"/>
    <x v="7"/>
    <x v="19"/>
  </r>
  <r>
    <x v="2571"/>
    <x v="2570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n v="4"/>
    <b v="0"/>
    <x v="19"/>
    <n v="2.5000000000000001E-3"/>
    <n v="62.5"/>
    <x v="7"/>
    <x v="19"/>
  </r>
  <r>
    <x v="2572"/>
    <x v="2571"/>
    <s v="Mesquite smoked brisket nachos, food truck style, with homemade salsa to make your taste buds dance."/>
    <x v="11"/>
    <x v="117"/>
    <x v="1"/>
    <x v="0"/>
    <s v="USD"/>
    <n v="1428893517"/>
    <n v="1426301517"/>
    <b v="0"/>
    <n v="0"/>
    <b v="0"/>
    <x v="19"/>
    <n v="0"/>
    <e v="#DIV/0!"/>
    <x v="7"/>
    <x v="19"/>
  </r>
  <r>
    <x v="2573"/>
    <x v="2572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n v="0"/>
    <b v="0"/>
    <x v="19"/>
    <n v="0"/>
    <e v="#DIV/0!"/>
    <x v="7"/>
    <x v="19"/>
  </r>
  <r>
    <x v="2574"/>
    <x v="2573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n v="0"/>
    <b v="0"/>
    <x v="19"/>
    <n v="0"/>
    <e v="#DIV/0!"/>
    <x v="7"/>
    <x v="19"/>
  </r>
  <r>
    <x v="2575"/>
    <x v="2574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n v="0"/>
    <b v="0"/>
    <x v="19"/>
    <n v="0"/>
    <e v="#DIV/0!"/>
    <x v="7"/>
    <x v="19"/>
  </r>
  <r>
    <x v="2576"/>
    <x v="2575"/>
    <s v="A New Twist with an American and Philippine fast food Mobile Trailer."/>
    <x v="3"/>
    <x v="117"/>
    <x v="1"/>
    <x v="0"/>
    <s v="USD"/>
    <n v="1428707647"/>
    <n v="1424823247"/>
    <b v="0"/>
    <n v="0"/>
    <b v="0"/>
    <x v="19"/>
    <n v="0"/>
    <e v="#DIV/0!"/>
    <x v="7"/>
    <x v="19"/>
  </r>
  <r>
    <x v="2577"/>
    <x v="2576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n v="0"/>
    <b v="0"/>
    <x v="19"/>
    <n v="0"/>
    <e v="#DIV/0!"/>
    <x v="7"/>
    <x v="19"/>
  </r>
  <r>
    <x v="2578"/>
    <x v="2577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n v="0"/>
    <b v="0"/>
    <x v="19"/>
    <n v="0"/>
    <e v="#DIV/0!"/>
    <x v="7"/>
    <x v="19"/>
  </r>
  <r>
    <x v="2579"/>
    <x v="2578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n v="12"/>
    <b v="0"/>
    <x v="19"/>
    <n v="1.3849999999999999E-3"/>
    <n v="23.083333333333332"/>
    <x v="7"/>
    <x v="19"/>
  </r>
  <r>
    <x v="2580"/>
    <x v="2579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n v="2"/>
    <b v="0"/>
    <x v="19"/>
    <n v="6.0000000000000001E-3"/>
    <n v="25.5"/>
    <x v="7"/>
    <x v="19"/>
  </r>
  <r>
    <x v="2581"/>
    <x v="2580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n v="11"/>
    <b v="0"/>
    <x v="19"/>
    <n v="0.106"/>
    <n v="48.18181818181818"/>
    <x v="7"/>
    <x v="19"/>
  </r>
  <r>
    <x v="2582"/>
    <x v="2581"/>
    <s v="The place where chicken meets liquor for the first time!"/>
    <x v="161"/>
    <x v="116"/>
    <x v="2"/>
    <x v="0"/>
    <s v="USD"/>
    <n v="1477784634"/>
    <n v="1475192634"/>
    <b v="0"/>
    <n v="1"/>
    <b v="0"/>
    <x v="19"/>
    <n v="1.1111111111111112E-5"/>
    <n v="1"/>
    <x v="7"/>
    <x v="19"/>
  </r>
  <r>
    <x v="2583"/>
    <x v="2582"/>
    <s v="Crazy Daisy will become the newest member of the food truck distributors in Kansas City, Missouri."/>
    <x v="28"/>
    <x v="139"/>
    <x v="2"/>
    <x v="0"/>
    <s v="USD"/>
    <n v="1426526880"/>
    <n v="1421346480"/>
    <b v="0"/>
    <n v="5"/>
    <b v="0"/>
    <x v="19"/>
    <n v="5.0000000000000001E-3"/>
    <n v="1"/>
    <x v="7"/>
    <x v="19"/>
  </r>
  <r>
    <x v="2584"/>
    <x v="2583"/>
    <s v="Bringing quality food to the masses using local premium ingredients, but at a food truck price!"/>
    <x v="3"/>
    <x v="117"/>
    <x v="2"/>
    <x v="0"/>
    <s v="USD"/>
    <n v="1434341369"/>
    <n v="1431749369"/>
    <b v="0"/>
    <n v="0"/>
    <b v="0"/>
    <x v="19"/>
    <n v="0"/>
    <e v="#DIV/0!"/>
    <x v="7"/>
    <x v="19"/>
  </r>
  <r>
    <x v="2585"/>
    <x v="2584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n v="1"/>
    <b v="0"/>
    <x v="19"/>
    <n v="1.6666666666666668E-3"/>
    <n v="50"/>
    <x v="7"/>
    <x v="19"/>
  </r>
  <r>
    <x v="2586"/>
    <x v="2585"/>
    <s v="I would like to bring fresh salad and food to the streets of London at a reasonable price."/>
    <x v="9"/>
    <x v="139"/>
    <x v="2"/>
    <x v="1"/>
    <s v="GBP"/>
    <n v="1451030136"/>
    <n v="1448438136"/>
    <b v="0"/>
    <n v="1"/>
    <b v="0"/>
    <x v="19"/>
    <n v="1.6666666666666668E-3"/>
    <n v="5"/>
    <x v="7"/>
    <x v="19"/>
  </r>
  <r>
    <x v="2587"/>
    <x v="2586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n v="6"/>
    <b v="0"/>
    <x v="19"/>
    <n v="2.4340000000000001E-2"/>
    <n v="202.83333333333334"/>
    <x v="7"/>
    <x v="19"/>
  </r>
  <r>
    <x v="2588"/>
    <x v="2587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n v="8"/>
    <b v="0"/>
    <x v="19"/>
    <n v="3.8833333333333331E-2"/>
    <n v="29.125"/>
    <x v="7"/>
    <x v="19"/>
  </r>
  <r>
    <x v="2589"/>
    <x v="2588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n v="1"/>
    <b v="0"/>
    <x v="19"/>
    <n v="1E-4"/>
    <n v="5"/>
    <x v="7"/>
    <x v="19"/>
  </r>
  <r>
    <x v="2590"/>
    <x v="2589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n v="0"/>
    <b v="0"/>
    <x v="19"/>
    <n v="0"/>
    <e v="#DIV/0!"/>
    <x v="7"/>
    <x v="19"/>
  </r>
  <r>
    <x v="2591"/>
    <x v="2590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n v="2"/>
    <b v="0"/>
    <x v="19"/>
    <n v="1.7333333333333333E-2"/>
    <n v="13"/>
    <x v="7"/>
    <x v="19"/>
  </r>
  <r>
    <x v="2592"/>
    <x v="2591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n v="1"/>
    <b v="0"/>
    <x v="19"/>
    <n v="1.6666666666666668E-3"/>
    <n v="50"/>
    <x v="7"/>
    <x v="19"/>
  </r>
  <r>
    <x v="2593"/>
    <x v="2592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n v="0"/>
    <b v="0"/>
    <x v="19"/>
    <n v="0"/>
    <e v="#DIV/0!"/>
    <x v="7"/>
    <x v="19"/>
  </r>
  <r>
    <x v="2594"/>
    <x v="2593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n v="1"/>
    <b v="0"/>
    <x v="19"/>
    <n v="1.2500000000000001E-5"/>
    <n v="1"/>
    <x v="7"/>
    <x v="19"/>
  </r>
  <r>
    <x v="2595"/>
    <x v="2594"/>
    <s v="Looking to put the best baked goods in Bowling Green on wheels"/>
    <x v="36"/>
    <x v="1767"/>
    <x v="2"/>
    <x v="0"/>
    <s v="USD"/>
    <n v="1487915500"/>
    <n v="1485323500"/>
    <b v="0"/>
    <n v="19"/>
    <b v="0"/>
    <x v="19"/>
    <n v="0.12166666666666667"/>
    <n v="96.05263157894737"/>
    <x v="7"/>
    <x v="19"/>
  </r>
  <r>
    <x v="2596"/>
    <x v="2595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n v="27"/>
    <b v="0"/>
    <x v="19"/>
    <n v="0.23588571428571428"/>
    <n v="305.77777777777777"/>
    <x v="7"/>
    <x v="19"/>
  </r>
  <r>
    <x v="2597"/>
    <x v="2596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n v="7"/>
    <b v="0"/>
    <x v="19"/>
    <n v="5.6666666666666664E-2"/>
    <n v="12.142857142857142"/>
    <x v="7"/>
    <x v="19"/>
  </r>
  <r>
    <x v="2598"/>
    <x v="2597"/>
    <s v="I'm ready to make Tulsa happy and aware that love and kindness go hand in hand with good food!"/>
    <x v="9"/>
    <x v="1769"/>
    <x v="2"/>
    <x v="0"/>
    <s v="USD"/>
    <n v="1443039001"/>
    <n v="1440447001"/>
    <b v="0"/>
    <n v="14"/>
    <b v="0"/>
    <x v="19"/>
    <n v="0.39"/>
    <n v="83.571428571428569"/>
    <x v="7"/>
    <x v="19"/>
  </r>
  <r>
    <x v="2599"/>
    <x v="2598"/>
    <s v="The Empty Ramekins Catering Group is looking for your help to start up in Miami Florida!!!!"/>
    <x v="354"/>
    <x v="456"/>
    <x v="2"/>
    <x v="0"/>
    <s v="USD"/>
    <n v="1407089147"/>
    <n v="1403201147"/>
    <b v="0"/>
    <n v="5"/>
    <b v="0"/>
    <x v="19"/>
    <n v="9.9546510341776348E-3"/>
    <n v="18"/>
    <x v="7"/>
    <x v="19"/>
  </r>
  <r>
    <x v="2600"/>
    <x v="2599"/>
    <s v="On Sunday November 8, 2015 our food truck burned to the ground. Please help us get rebuilt."/>
    <x v="63"/>
    <x v="1505"/>
    <x v="2"/>
    <x v="0"/>
    <s v="USD"/>
    <n v="1458938200"/>
    <n v="1453757800"/>
    <b v="0"/>
    <n v="30"/>
    <b v="0"/>
    <x v="19"/>
    <n v="6.9320000000000007E-2"/>
    <n v="115.53333333333333"/>
    <x v="7"/>
    <x v="19"/>
  </r>
  <r>
    <x v="2601"/>
    <x v="2600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n v="151"/>
    <b v="1"/>
    <x v="36"/>
    <n v="6.6139999999999999"/>
    <n v="21.900662251655628"/>
    <x v="2"/>
    <x v="36"/>
  </r>
  <r>
    <x v="2602"/>
    <x v="2601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n v="489"/>
    <b v="1"/>
    <x v="36"/>
    <n v="3.2609166666666667"/>
    <n v="80.022494887525568"/>
    <x v="2"/>
    <x v="36"/>
  </r>
  <r>
    <x v="2603"/>
    <x v="2602"/>
    <s v="I will be building a mock space station and simulate living on Mars for two weeks."/>
    <x v="257"/>
    <x v="702"/>
    <x v="0"/>
    <x v="0"/>
    <s v="USD"/>
    <n v="1387835654"/>
    <n v="1386626054"/>
    <b v="1"/>
    <n v="50"/>
    <b v="1"/>
    <x v="36"/>
    <n v="1.0148571428571429"/>
    <n v="35.520000000000003"/>
    <x v="2"/>
    <x v="36"/>
  </r>
  <r>
    <x v="2604"/>
    <x v="2603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n v="321"/>
    <b v="1"/>
    <x v="36"/>
    <n v="1.0421799999999999"/>
    <n v="64.933333333333323"/>
    <x v="2"/>
    <x v="36"/>
  </r>
  <r>
    <x v="2605"/>
    <x v="2604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n v="1762"/>
    <b v="1"/>
    <x v="36"/>
    <n v="1.0742157000000001"/>
    <n v="60.965703745743475"/>
    <x v="2"/>
    <x v="36"/>
  </r>
  <r>
    <x v="2606"/>
    <x v="2605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n v="385"/>
    <b v="1"/>
    <x v="36"/>
    <n v="1.1005454545454545"/>
    <n v="31.444155844155844"/>
    <x v="2"/>
    <x v="36"/>
  </r>
  <r>
    <x v="2607"/>
    <x v="2606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n v="398"/>
    <b v="1"/>
    <x v="36"/>
    <n v="4.077"/>
    <n v="81.949748743718587"/>
    <x v="2"/>
    <x v="36"/>
  </r>
  <r>
    <x v="2608"/>
    <x v="2607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n v="304"/>
    <b v="1"/>
    <x v="36"/>
    <n v="2.2392500000000002"/>
    <n v="58.92763157894737"/>
    <x v="2"/>
    <x v="36"/>
  </r>
  <r>
    <x v="2609"/>
    <x v="2608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n v="676"/>
    <b v="1"/>
    <x v="36"/>
    <n v="3.038011142857143"/>
    <n v="157.29347633136095"/>
    <x v="2"/>
    <x v="36"/>
  </r>
  <r>
    <x v="2610"/>
    <x v="2609"/>
    <s v="Preserve the telescope that Clyde Tombaugh used to discover Pluto for generations to come!"/>
    <x v="355"/>
    <x v="1778"/>
    <x v="0"/>
    <x v="0"/>
    <s v="USD"/>
    <n v="1471849140"/>
    <n v="1468444125"/>
    <b v="1"/>
    <n v="577"/>
    <b v="1"/>
    <x v="36"/>
    <n v="1.4132510432681749"/>
    <n v="55.758509532062391"/>
    <x v="2"/>
    <x v="36"/>
  </r>
  <r>
    <x v="2611"/>
    <x v="2610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n v="3663"/>
    <b v="1"/>
    <x v="36"/>
    <n v="27.906363636363636"/>
    <n v="83.802893802893806"/>
    <x v="2"/>
    <x v="36"/>
  </r>
  <r>
    <x v="2612"/>
    <x v="2611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n v="294"/>
    <b v="1"/>
    <x v="36"/>
    <n v="1.7176130000000001"/>
    <n v="58.422210884353746"/>
    <x v="2"/>
    <x v="36"/>
  </r>
  <r>
    <x v="2613"/>
    <x v="2612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n v="28"/>
    <b v="1"/>
    <x v="36"/>
    <n v="1.0101333333333333"/>
    <n v="270.57142857142856"/>
    <x v="2"/>
    <x v="36"/>
  </r>
  <r>
    <x v="2614"/>
    <x v="2613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n v="100"/>
    <b v="1"/>
    <x v="36"/>
    <n v="1.02"/>
    <n v="107.1"/>
    <x v="2"/>
    <x v="36"/>
  </r>
  <r>
    <x v="2615"/>
    <x v="2614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n v="72"/>
    <b v="1"/>
    <x v="36"/>
    <n v="1.6976511744127936"/>
    <n v="47.180555555555557"/>
    <x v="2"/>
    <x v="36"/>
  </r>
  <r>
    <x v="2616"/>
    <x v="2615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n v="238"/>
    <b v="1"/>
    <x v="36"/>
    <n v="1.14534"/>
    <n v="120.30882352941177"/>
    <x v="2"/>
    <x v="36"/>
  </r>
  <r>
    <x v="2617"/>
    <x v="2616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n v="159"/>
    <b v="1"/>
    <x v="36"/>
    <n v="8.7759999999999998"/>
    <n v="27.59748427672956"/>
    <x v="2"/>
    <x v="36"/>
  </r>
  <r>
    <x v="2618"/>
    <x v="2617"/>
    <s v="LTD ED COLLECTIBLE SPACE ART FEAT. ASTRONAUTS"/>
    <x v="36"/>
    <x v="1786"/>
    <x v="0"/>
    <x v="0"/>
    <s v="USD"/>
    <n v="1449000061"/>
    <n v="1443812461"/>
    <b v="1"/>
    <n v="77"/>
    <b v="1"/>
    <x v="36"/>
    <n v="1.0538666666666667"/>
    <n v="205.2987012987013"/>
    <x v="2"/>
    <x v="36"/>
  </r>
  <r>
    <x v="2619"/>
    <x v="2618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n v="53"/>
    <b v="1"/>
    <x v="36"/>
    <n v="1.8839999999999999"/>
    <n v="35.547169811320757"/>
    <x v="2"/>
    <x v="36"/>
  </r>
  <r>
    <x v="2620"/>
    <x v="2619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n v="1251"/>
    <b v="1"/>
    <x v="36"/>
    <n v="1.436523076923077"/>
    <n v="74.639488409272587"/>
    <x v="2"/>
    <x v="36"/>
  </r>
  <r>
    <x v="2621"/>
    <x v="2620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n v="465"/>
    <b v="1"/>
    <x v="36"/>
    <n v="1.4588000000000001"/>
    <n v="47.058064516129029"/>
    <x v="2"/>
    <x v="36"/>
  </r>
  <r>
    <x v="2622"/>
    <x v="2621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n v="74"/>
    <b v="1"/>
    <x v="36"/>
    <n v="1.3118399999999999"/>
    <n v="26.591351351351353"/>
    <x v="2"/>
    <x v="36"/>
  </r>
  <r>
    <x v="2623"/>
    <x v="2622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n v="62"/>
    <b v="1"/>
    <x v="36"/>
    <n v="1.1399999999999999"/>
    <n v="36.774193548387096"/>
    <x v="2"/>
    <x v="36"/>
  </r>
  <r>
    <x v="2624"/>
    <x v="2623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n v="3468"/>
    <b v="1"/>
    <x v="36"/>
    <n v="13.794206249999998"/>
    <n v="31.820544982698959"/>
    <x v="2"/>
    <x v="36"/>
  </r>
  <r>
    <x v="2625"/>
    <x v="2624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n v="52"/>
    <b v="1"/>
    <x v="36"/>
    <n v="9.56"/>
    <n v="27.576923076923077"/>
    <x v="2"/>
    <x v="36"/>
  </r>
  <r>
    <x v="2626"/>
    <x v="2625"/>
    <s v="Support the accreditation of our online STEM Mentoring Program with the International Mentoring Association"/>
    <x v="30"/>
    <x v="1794"/>
    <x v="0"/>
    <x v="0"/>
    <s v="USD"/>
    <n v="1433343869"/>
    <n v="1430751869"/>
    <b v="0"/>
    <n v="50"/>
    <b v="1"/>
    <x v="36"/>
    <n v="1.1200000000000001"/>
    <n v="56"/>
    <x v="2"/>
    <x v="36"/>
  </r>
  <r>
    <x v="2627"/>
    <x v="2626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n v="45"/>
    <b v="1"/>
    <x v="36"/>
    <n v="6.4666666666666668"/>
    <n v="21.555555555555557"/>
    <x v="2"/>
    <x v="36"/>
  </r>
  <r>
    <x v="2628"/>
    <x v="2627"/>
    <s v="A high school freshman is sending pie into space and you can be a part of it.  GO SCIENCE!!!"/>
    <x v="357"/>
    <x v="1796"/>
    <x v="0"/>
    <x v="0"/>
    <s v="USD"/>
    <n v="1417389067"/>
    <n v="1415661067"/>
    <b v="0"/>
    <n v="21"/>
    <b v="1"/>
    <x v="36"/>
    <n v="1.1036948748510131"/>
    <n v="44.095238095238095"/>
    <x v="2"/>
    <x v="36"/>
  </r>
  <r>
    <x v="2629"/>
    <x v="2628"/>
    <s v="The first international contest to let students shape the future of interstellar travel."/>
    <x v="10"/>
    <x v="1797"/>
    <x v="0"/>
    <x v="1"/>
    <s v="GBP"/>
    <n v="1431608122"/>
    <n v="1429016122"/>
    <b v="0"/>
    <n v="100"/>
    <b v="1"/>
    <x v="36"/>
    <n v="1.2774000000000001"/>
    <n v="63.87"/>
    <x v="2"/>
    <x v="36"/>
  </r>
  <r>
    <x v="2630"/>
    <x v="2629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n v="81"/>
    <b v="1"/>
    <x v="36"/>
    <n v="1.579"/>
    <n v="38.987654320987652"/>
    <x v="2"/>
    <x v="36"/>
  </r>
  <r>
    <x v="2631"/>
    <x v="2630"/>
    <s v="Starship Congress 2015 is a deep-space &amp; interstellar science summit staged by Icarus Interstellar."/>
    <x v="22"/>
    <x v="1799"/>
    <x v="0"/>
    <x v="0"/>
    <s v="USD"/>
    <n v="1440907427"/>
    <n v="1438488227"/>
    <b v="0"/>
    <n v="286"/>
    <b v="1"/>
    <x v="36"/>
    <n v="1.1466525000000001"/>
    <n v="80.185489510489504"/>
    <x v="2"/>
    <x v="36"/>
  </r>
  <r>
    <x v="2632"/>
    <x v="2631"/>
    <s v="Students from 3 universities are designing a dual stage rocket to test experimental rocket technology."/>
    <x v="358"/>
    <x v="1800"/>
    <x v="0"/>
    <x v="0"/>
    <s v="USD"/>
    <n v="1464485339"/>
    <n v="1462325339"/>
    <b v="0"/>
    <n v="42"/>
    <b v="1"/>
    <x v="36"/>
    <n v="1.3700934579439252"/>
    <n v="34.904761904761905"/>
    <x v="2"/>
    <x v="36"/>
  </r>
  <r>
    <x v="2633"/>
    <x v="2632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n v="199"/>
    <b v="1"/>
    <x v="36"/>
    <n v="3.5461999999999998"/>
    <n v="89.100502512562812"/>
    <x v="2"/>
    <x v="36"/>
  </r>
  <r>
    <x v="2634"/>
    <x v="2633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n v="25"/>
    <b v="1"/>
    <x v="36"/>
    <n v="1.0602150537634409"/>
    <n v="39.44"/>
    <x v="2"/>
    <x v="36"/>
  </r>
  <r>
    <x v="2635"/>
    <x v="2634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n v="84"/>
    <b v="1"/>
    <x v="36"/>
    <n v="1"/>
    <n v="136.9047619047619"/>
    <x v="2"/>
    <x v="36"/>
  </r>
  <r>
    <x v="2636"/>
    <x v="2635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n v="50"/>
    <b v="1"/>
    <x v="36"/>
    <n v="1.873"/>
    <n v="37.46"/>
    <x v="2"/>
    <x v="36"/>
  </r>
  <r>
    <x v="2637"/>
    <x v="2636"/>
    <s v="Help us collect the data to solve the mystery of the century: Is light slowing down?"/>
    <x v="2"/>
    <x v="1805"/>
    <x v="0"/>
    <x v="0"/>
    <s v="USD"/>
    <n v="1476277875"/>
    <n v="1474895475"/>
    <b v="0"/>
    <n v="26"/>
    <b v="1"/>
    <x v="36"/>
    <n v="1.6619999999999999"/>
    <n v="31.96153846153846"/>
    <x v="2"/>
    <x v="36"/>
  </r>
  <r>
    <x v="2638"/>
    <x v="2637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n v="14"/>
    <b v="1"/>
    <x v="36"/>
    <n v="1.0172910662824208"/>
    <n v="25.214285714285715"/>
    <x v="2"/>
    <x v="36"/>
  </r>
  <r>
    <x v="2639"/>
    <x v="2638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n v="49"/>
    <b v="1"/>
    <x v="36"/>
    <n v="1.64"/>
    <n v="10.040816326530612"/>
    <x v="2"/>
    <x v="36"/>
  </r>
  <r>
    <x v="2640"/>
    <x v="2639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n v="69"/>
    <b v="1"/>
    <x v="36"/>
    <n v="1.0566666666666666"/>
    <n v="45.94202898550725"/>
    <x v="2"/>
    <x v="36"/>
  </r>
  <r>
    <x v="2641"/>
    <x v="2640"/>
    <s v="Building a Flying saucer that has Artificial Intelligent made from sea shell."/>
    <x v="15"/>
    <x v="493"/>
    <x v="2"/>
    <x v="0"/>
    <s v="USD"/>
    <n v="1410811740"/>
    <n v="1409341863"/>
    <b v="0"/>
    <n v="1"/>
    <b v="0"/>
    <x v="36"/>
    <n v="0.01"/>
    <n v="15"/>
    <x v="2"/>
    <x v="36"/>
  </r>
  <r>
    <x v="2642"/>
    <x v="2641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n v="0"/>
    <b v="0"/>
    <x v="36"/>
    <n v="0"/>
    <e v="#DIV/0!"/>
    <x v="2"/>
    <x v="36"/>
  </r>
  <r>
    <x v="2643"/>
    <x v="2642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n v="1501"/>
    <b v="0"/>
    <x v="36"/>
    <n v="0.33559730999999998"/>
    <n v="223.58248500999335"/>
    <x v="2"/>
    <x v="36"/>
  </r>
  <r>
    <x v="2644"/>
    <x v="2643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n v="52"/>
    <b v="0"/>
    <x v="36"/>
    <n v="2.053E-2"/>
    <n v="39.480769230769234"/>
    <x v="2"/>
    <x v="36"/>
  </r>
  <r>
    <x v="2645"/>
    <x v="2644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n v="23"/>
    <b v="0"/>
    <x v="36"/>
    <n v="0.105"/>
    <n v="91.304347826086953"/>
    <x v="2"/>
    <x v="36"/>
  </r>
  <r>
    <x v="2646"/>
    <x v="2645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n v="535"/>
    <b v="0"/>
    <x v="36"/>
    <n v="8.4172839999999999E-2"/>
    <n v="78.666205607476627"/>
    <x v="2"/>
    <x v="36"/>
  </r>
  <r>
    <x v="2647"/>
    <x v="2646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n v="3"/>
    <b v="0"/>
    <x v="36"/>
    <n v="1.44E-2"/>
    <n v="12"/>
    <x v="2"/>
    <x v="36"/>
  </r>
  <r>
    <x v="2648"/>
    <x v="2647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n v="6"/>
    <b v="0"/>
    <x v="36"/>
    <n v="8.8333333333333337E-3"/>
    <n v="17.666666666666668"/>
    <x v="2"/>
    <x v="36"/>
  </r>
  <r>
    <x v="2649"/>
    <x v="2648"/>
    <s v="They have launched a Kickstarter."/>
    <x v="152"/>
    <x v="1811"/>
    <x v="1"/>
    <x v="0"/>
    <s v="USD"/>
    <n v="1454370941"/>
    <n v="1449186941"/>
    <b v="0"/>
    <n v="3"/>
    <b v="0"/>
    <x v="36"/>
    <n v="9.9200000000000004E-4"/>
    <n v="41.333333333333336"/>
    <x v="2"/>
    <x v="36"/>
  </r>
  <r>
    <x v="2650"/>
    <x v="2649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n v="5"/>
    <b v="0"/>
    <x v="36"/>
    <n v="5.966666666666667E-3"/>
    <n v="71.599999999999994"/>
    <x v="2"/>
    <x v="36"/>
  </r>
  <r>
    <x v="2651"/>
    <x v="2650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n v="17"/>
    <b v="0"/>
    <x v="36"/>
    <n v="1.8689285714285714E-2"/>
    <n v="307.8235294117647"/>
    <x v="2"/>
    <x v="36"/>
  </r>
  <r>
    <x v="2652"/>
    <x v="2651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n v="11"/>
    <b v="0"/>
    <x v="36"/>
    <n v="8.8500000000000002E-3"/>
    <n v="80.454545454545453"/>
    <x v="2"/>
    <x v="36"/>
  </r>
  <r>
    <x v="2653"/>
    <x v="2652"/>
    <s v="DREAM BIG. Explore the universe through STEAM education. (Science, Technology, Engineering, Art, Mathematics)"/>
    <x v="362"/>
    <x v="1814"/>
    <x v="1"/>
    <x v="0"/>
    <s v="USD"/>
    <n v="1402632000"/>
    <n v="1399909127"/>
    <b v="0"/>
    <n v="70"/>
    <b v="0"/>
    <x v="36"/>
    <n v="0.1152156862745098"/>
    <n v="83.942857142857136"/>
    <x v="2"/>
    <x v="36"/>
  </r>
  <r>
    <x v="2654"/>
    <x v="2653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n v="6"/>
    <b v="0"/>
    <x v="36"/>
    <n v="5.1000000000000004E-4"/>
    <n v="8.5"/>
    <x v="2"/>
    <x v="36"/>
  </r>
  <r>
    <x v="2655"/>
    <x v="2654"/>
    <s v="Thank you for your support!"/>
    <x v="36"/>
    <x v="1815"/>
    <x v="1"/>
    <x v="0"/>
    <s v="USD"/>
    <n v="1455048000"/>
    <n v="1452631647"/>
    <b v="0"/>
    <n v="43"/>
    <b v="0"/>
    <x v="36"/>
    <n v="0.21033333333333334"/>
    <n v="73.372093023255815"/>
    <x v="2"/>
    <x v="36"/>
  </r>
  <r>
    <x v="2656"/>
    <x v="2655"/>
    <s v="MoonWatcher will be bringing the Moon closer to all of us."/>
    <x v="60"/>
    <x v="1816"/>
    <x v="1"/>
    <x v="0"/>
    <s v="USD"/>
    <n v="1489345200"/>
    <n v="1485966688"/>
    <b v="0"/>
    <n v="152"/>
    <b v="0"/>
    <x v="36"/>
    <n v="0.11436666666666667"/>
    <n v="112.86184210526316"/>
    <x v="2"/>
    <x v="36"/>
  </r>
  <r>
    <x v="2657"/>
    <x v="2656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n v="59"/>
    <b v="0"/>
    <x v="36"/>
    <n v="0.18737933333333334"/>
    <n v="95.277627118644077"/>
    <x v="2"/>
    <x v="36"/>
  </r>
  <r>
    <x v="2658"/>
    <x v="2657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n v="4"/>
    <b v="0"/>
    <x v="36"/>
    <n v="9.2857142857142856E-4"/>
    <n v="22.75"/>
    <x v="2"/>
    <x v="36"/>
  </r>
  <r>
    <x v="2659"/>
    <x v="2658"/>
    <s v="test"/>
    <x v="197"/>
    <x v="1819"/>
    <x v="1"/>
    <x v="0"/>
    <s v="USD"/>
    <n v="1429321210"/>
    <n v="1426729210"/>
    <b v="0"/>
    <n v="10"/>
    <b v="0"/>
    <x v="36"/>
    <n v="2.720408163265306E-2"/>
    <n v="133.30000000000001"/>
    <x v="2"/>
    <x v="36"/>
  </r>
  <r>
    <x v="2660"/>
    <x v="2659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n v="5"/>
    <b v="0"/>
    <x v="36"/>
    <n v="9.5E-4"/>
    <n v="3.8"/>
    <x v="2"/>
    <x v="36"/>
  </r>
  <r>
    <x v="2661"/>
    <x v="2660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n v="60"/>
    <b v="1"/>
    <x v="37"/>
    <n v="1.0289999999999999"/>
    <n v="85.75"/>
    <x v="2"/>
    <x v="37"/>
  </r>
  <r>
    <x v="2662"/>
    <x v="2661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n v="80"/>
    <b v="1"/>
    <x v="37"/>
    <n v="1.0680000000000001"/>
    <n v="267"/>
    <x v="2"/>
    <x v="37"/>
  </r>
  <r>
    <x v="2663"/>
    <x v="2662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n v="56"/>
    <b v="1"/>
    <x v="37"/>
    <n v="1.0459624999999999"/>
    <n v="373.55803571428572"/>
    <x v="2"/>
    <x v="37"/>
  </r>
  <r>
    <x v="2664"/>
    <x v="2663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n v="104"/>
    <b v="1"/>
    <x v="37"/>
    <n v="1.0342857142857143"/>
    <n v="174.03846153846155"/>
    <x v="2"/>
    <x v="37"/>
  </r>
  <r>
    <x v="2665"/>
    <x v="2664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n v="46"/>
    <b v="1"/>
    <x v="37"/>
    <n v="1.2314285714285715"/>
    <n v="93.695652173913047"/>
    <x v="2"/>
    <x v="37"/>
  </r>
  <r>
    <x v="2666"/>
    <x v="2665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n v="206"/>
    <b v="1"/>
    <x v="37"/>
    <n v="1.592951"/>
    <n v="77.327718446601949"/>
    <x v="2"/>
    <x v="37"/>
  </r>
  <r>
    <x v="2667"/>
    <x v="2666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n v="18"/>
    <b v="1"/>
    <x v="37"/>
    <n v="1.1066666666666667"/>
    <n v="92.222222222222229"/>
    <x v="2"/>
    <x v="37"/>
  </r>
  <r>
    <x v="2668"/>
    <x v="2667"/>
    <s v="Creativity on the go! |_x000a_CrÃ©ativitÃ© en mouvement !"/>
    <x v="28"/>
    <x v="1240"/>
    <x v="0"/>
    <x v="5"/>
    <s v="CAD"/>
    <n v="1447079520"/>
    <n v="1443449265"/>
    <b v="0"/>
    <n v="28"/>
    <b v="1"/>
    <x v="37"/>
    <n v="1.7070000000000001"/>
    <n v="60.964285714285715"/>
    <x v="2"/>
    <x v="37"/>
  </r>
  <r>
    <x v="2669"/>
    <x v="2668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n v="11"/>
    <b v="1"/>
    <x v="37"/>
    <n v="1.25125"/>
    <n v="91"/>
    <x v="2"/>
    <x v="37"/>
  </r>
  <r>
    <x v="2670"/>
    <x v="2669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n v="60"/>
    <b v="0"/>
    <x v="37"/>
    <n v="6.4158609339642042E-2"/>
    <n v="41.583333333333336"/>
    <x v="2"/>
    <x v="37"/>
  </r>
  <r>
    <x v="2671"/>
    <x v="2670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n v="84"/>
    <b v="0"/>
    <x v="37"/>
    <n v="0.11344"/>
    <n v="33.761904761904759"/>
    <x v="2"/>
    <x v="37"/>
  </r>
  <r>
    <x v="2672"/>
    <x v="2671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n v="47"/>
    <b v="0"/>
    <x v="37"/>
    <n v="0.33189999999999997"/>
    <n v="70.61702127659575"/>
    <x v="2"/>
    <x v="37"/>
  </r>
  <r>
    <x v="2673"/>
    <x v="2672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n v="66"/>
    <b v="0"/>
    <x v="37"/>
    <n v="0.27579999999999999"/>
    <n v="167.15151515151516"/>
    <x v="2"/>
    <x v="37"/>
  </r>
  <r>
    <x v="2674"/>
    <x v="2673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n v="171"/>
    <b v="0"/>
    <x v="37"/>
    <n v="0.62839999999999996"/>
    <n v="128.61988304093566"/>
    <x v="2"/>
    <x v="37"/>
  </r>
  <r>
    <x v="2675"/>
    <x v="2674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n v="29"/>
    <b v="0"/>
    <x v="37"/>
    <n v="7.5880000000000003E-2"/>
    <n v="65.41379310344827"/>
    <x v="2"/>
    <x v="37"/>
  </r>
  <r>
    <x v="2676"/>
    <x v="2675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n v="9"/>
    <b v="0"/>
    <x v="37"/>
    <n v="0.50380952380952382"/>
    <n v="117.55555555555556"/>
    <x v="2"/>
    <x v="37"/>
  </r>
  <r>
    <x v="2677"/>
    <x v="2676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n v="27"/>
    <b v="0"/>
    <x v="37"/>
    <n v="0.17512820512820512"/>
    <n v="126.48148148148148"/>
    <x v="2"/>
    <x v="37"/>
  </r>
  <r>
    <x v="2678"/>
    <x v="2677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n v="2"/>
    <b v="0"/>
    <x v="37"/>
    <n v="1.3750000000000001E-4"/>
    <n v="550"/>
    <x v="2"/>
    <x v="37"/>
  </r>
  <r>
    <x v="2679"/>
    <x v="2678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n v="3"/>
    <b v="0"/>
    <x v="37"/>
    <n v="3.3E-3"/>
    <n v="44"/>
    <x v="2"/>
    <x v="37"/>
  </r>
  <r>
    <x v="2680"/>
    <x v="2679"/>
    <s v="iHeartPillow, Connecting loved ones"/>
    <x v="261"/>
    <x v="1836"/>
    <x v="2"/>
    <x v="3"/>
    <s v="EUR"/>
    <n v="1459915491"/>
    <n v="1457327091"/>
    <b v="0"/>
    <n v="4"/>
    <b v="0"/>
    <x v="37"/>
    <n v="8.6250000000000007E-3"/>
    <n v="69"/>
    <x v="2"/>
    <x v="37"/>
  </r>
  <r>
    <x v="2681"/>
    <x v="2680"/>
    <s v="Jolly's Hot Dogs: A beef hot dog topped with deliciously seasoned ground beef, mustard and minced onions."/>
    <x v="6"/>
    <x v="434"/>
    <x v="2"/>
    <x v="0"/>
    <s v="USD"/>
    <n v="1405027750"/>
    <n v="1402867750"/>
    <b v="0"/>
    <n v="2"/>
    <b v="0"/>
    <x v="19"/>
    <n v="6.875E-3"/>
    <n v="27.5"/>
    <x v="7"/>
    <x v="19"/>
  </r>
  <r>
    <x v="2682"/>
    <x v="2681"/>
    <s v="Gourmet Toast is the culinary combination, neigh, perfection of America's most under-utilized snack: Toast."/>
    <x v="12"/>
    <x v="1837"/>
    <x v="2"/>
    <x v="0"/>
    <s v="USD"/>
    <n v="1416635940"/>
    <n v="1413838540"/>
    <b v="0"/>
    <n v="20"/>
    <b v="0"/>
    <x v="19"/>
    <n v="0.28299999999999997"/>
    <n v="84.9"/>
    <x v="7"/>
    <x v="19"/>
  </r>
  <r>
    <x v="2683"/>
    <x v="2682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n v="3"/>
    <b v="0"/>
    <x v="19"/>
    <n v="2.3999999999999998E-3"/>
    <n v="12"/>
    <x v="7"/>
    <x v="19"/>
  </r>
  <r>
    <x v="2684"/>
    <x v="2683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n v="4"/>
    <b v="0"/>
    <x v="19"/>
    <n v="1.1428571428571429E-2"/>
    <n v="200"/>
    <x v="7"/>
    <x v="19"/>
  </r>
  <r>
    <x v="2685"/>
    <x v="2684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n v="1"/>
    <b v="0"/>
    <x v="19"/>
    <n v="2.0000000000000001E-4"/>
    <n v="10"/>
    <x v="7"/>
    <x v="19"/>
  </r>
  <r>
    <x v="2686"/>
    <x v="2685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n v="0"/>
    <b v="0"/>
    <x v="19"/>
    <n v="0"/>
    <e v="#DIV/0!"/>
    <x v="7"/>
    <x v="19"/>
  </r>
  <r>
    <x v="2687"/>
    <x v="2686"/>
    <s v="Your American Pizzas, Wings, Stuffed Gouda Burger, Sweet &amp; Russet Potato Fries served on a food Truck!!"/>
    <x v="36"/>
    <x v="117"/>
    <x v="2"/>
    <x v="0"/>
    <s v="USD"/>
    <n v="1435591318"/>
    <n v="1432999318"/>
    <b v="0"/>
    <n v="0"/>
    <b v="0"/>
    <x v="19"/>
    <n v="0"/>
    <e v="#DIV/0!"/>
    <x v="7"/>
    <x v="19"/>
  </r>
  <r>
    <x v="2688"/>
    <x v="2687"/>
    <s v="The amazing gourmet Mac N Cheez Food Truck Campaigne!"/>
    <x v="63"/>
    <x v="1838"/>
    <x v="2"/>
    <x v="0"/>
    <s v="USD"/>
    <n v="1424746800"/>
    <n v="1422067870"/>
    <b v="0"/>
    <n v="14"/>
    <b v="0"/>
    <x v="19"/>
    <n v="1.48E-3"/>
    <n v="5.2857142857142856"/>
    <x v="7"/>
    <x v="19"/>
  </r>
  <r>
    <x v="2689"/>
    <x v="2688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n v="1"/>
    <b v="0"/>
    <x v="19"/>
    <n v="2.8571428571428571E-5"/>
    <n v="1"/>
    <x v="7"/>
    <x v="19"/>
  </r>
  <r>
    <x v="2690"/>
    <x v="2689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n v="118"/>
    <b v="0"/>
    <x v="19"/>
    <n v="0.107325"/>
    <n v="72.762711864406782"/>
    <x v="7"/>
    <x v="19"/>
  </r>
  <r>
    <x v="2691"/>
    <x v="2690"/>
    <s v="A Great New local Food Truck serving up ethnic fusion inspired eats in Ottawa."/>
    <x v="99"/>
    <x v="428"/>
    <x v="2"/>
    <x v="5"/>
    <s v="CAD"/>
    <n v="1431278557"/>
    <n v="1427390557"/>
    <b v="0"/>
    <n v="2"/>
    <b v="0"/>
    <x v="19"/>
    <n v="5.3846153846153844E-4"/>
    <n v="17.5"/>
    <x v="7"/>
    <x v="19"/>
  </r>
  <r>
    <x v="2692"/>
    <x v="2691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n v="1"/>
    <b v="0"/>
    <x v="19"/>
    <n v="7.1428571428571426E-3"/>
    <n v="25"/>
    <x v="7"/>
    <x v="19"/>
  </r>
  <r>
    <x v="2693"/>
    <x v="2692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n v="3"/>
    <b v="0"/>
    <x v="19"/>
    <n v="8.0000000000000002E-3"/>
    <n v="13.333333333333334"/>
    <x v="7"/>
    <x v="19"/>
  </r>
  <r>
    <x v="2694"/>
    <x v="2693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n v="1"/>
    <b v="0"/>
    <x v="19"/>
    <n v="3.3333333333333335E-5"/>
    <n v="1"/>
    <x v="7"/>
    <x v="19"/>
  </r>
  <r>
    <x v="2695"/>
    <x v="2694"/>
    <s v="I am creating food magic on the go! Amazing food isn't just for sitdown restaraunts anymore!"/>
    <x v="36"/>
    <x v="1840"/>
    <x v="2"/>
    <x v="0"/>
    <s v="USD"/>
    <n v="1428981718"/>
    <n v="1423801318"/>
    <b v="0"/>
    <n v="3"/>
    <b v="0"/>
    <x v="19"/>
    <n v="4.7333333333333333E-3"/>
    <n v="23.666666666666668"/>
    <x v="7"/>
    <x v="19"/>
  </r>
  <r>
    <x v="2696"/>
    <x v="2695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n v="38"/>
    <b v="0"/>
    <x v="19"/>
    <n v="5.6500000000000002E-2"/>
    <n v="89.21052631578948"/>
    <x v="7"/>
    <x v="19"/>
  </r>
  <r>
    <x v="2697"/>
    <x v="2696"/>
    <s v="Stuffed waffles made from Dough. Sweet, savory, salty and then stuffed with meats, fruits, and sauces!"/>
    <x v="165"/>
    <x v="1842"/>
    <x v="2"/>
    <x v="0"/>
    <s v="USD"/>
    <n v="1438552800"/>
    <n v="1435876423"/>
    <b v="0"/>
    <n v="52"/>
    <b v="0"/>
    <x v="19"/>
    <n v="0.26352173913043481"/>
    <n v="116.55769230769231"/>
    <x v="7"/>
    <x v="19"/>
  </r>
  <r>
    <x v="2698"/>
    <x v="2697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n v="2"/>
    <b v="0"/>
    <x v="19"/>
    <n v="3.2512500000000002E-3"/>
    <n v="13.005000000000001"/>
    <x v="7"/>
    <x v="19"/>
  </r>
  <r>
    <x v="2699"/>
    <x v="2698"/>
    <s v="Hi, I want make my first bakery. Food truck was great, but I not have a car licence. So, help me to be my dream!"/>
    <x v="365"/>
    <x v="117"/>
    <x v="2"/>
    <x v="5"/>
    <s v="CAD"/>
    <n v="1407533463"/>
    <n v="1404941463"/>
    <b v="0"/>
    <n v="0"/>
    <b v="0"/>
    <x v="19"/>
    <n v="0"/>
    <e v="#DIV/0!"/>
    <x v="7"/>
    <x v="19"/>
  </r>
  <r>
    <x v="2700"/>
    <x v="2699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n v="4"/>
    <b v="0"/>
    <x v="19"/>
    <n v="7.0007000700070005E-3"/>
    <n v="17.5"/>
    <x v="7"/>
    <x v="19"/>
  </r>
  <r>
    <x v="2701"/>
    <x v="2700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n v="46"/>
    <b v="0"/>
    <x v="38"/>
    <n v="0.46176470588235297"/>
    <n v="34.130434782608695"/>
    <x v="1"/>
    <x v="38"/>
  </r>
  <r>
    <x v="2702"/>
    <x v="2701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n v="26"/>
    <b v="0"/>
    <x v="38"/>
    <n v="0.34410000000000002"/>
    <n v="132.34615384615384"/>
    <x v="1"/>
    <x v="38"/>
  </r>
  <r>
    <x v="2703"/>
    <x v="2702"/>
    <s v="Â¡Tu nuevo espacio cultural multidisciplinario en el centro de Pachuca, Hidalgo"/>
    <x v="79"/>
    <x v="1845"/>
    <x v="3"/>
    <x v="14"/>
    <s v="MXN"/>
    <n v="1490196830"/>
    <n v="1485016430"/>
    <b v="0"/>
    <n v="45"/>
    <b v="0"/>
    <x v="38"/>
    <n v="1.0375000000000001"/>
    <n v="922.22222222222217"/>
    <x v="1"/>
    <x v="38"/>
  </r>
  <r>
    <x v="2704"/>
    <x v="2703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n v="7"/>
    <b v="0"/>
    <x v="38"/>
    <n v="6.0263157894736845E-2"/>
    <n v="163.57142857142858"/>
    <x v="1"/>
    <x v="38"/>
  </r>
  <r>
    <x v="2705"/>
    <x v="2704"/>
    <s v="Help light the lights at the historic Fischer Theatre in Danville, IL."/>
    <x v="281"/>
    <x v="1846"/>
    <x v="3"/>
    <x v="0"/>
    <s v="USD"/>
    <n v="1490389158"/>
    <n v="1486504758"/>
    <b v="0"/>
    <n v="8"/>
    <b v="0"/>
    <x v="38"/>
    <n v="0.10539393939393939"/>
    <n v="217.375"/>
    <x v="1"/>
    <x v="38"/>
  </r>
  <r>
    <x v="2706"/>
    <x v="2705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n v="263"/>
    <b v="1"/>
    <x v="38"/>
    <n v="1.1229714285714285"/>
    <n v="149.44486692015209"/>
    <x v="1"/>
    <x v="38"/>
  </r>
  <r>
    <x v="2707"/>
    <x v="2706"/>
    <s v="A new performance space in Seattle. A place for artists, comedians, and audiences to meet and collaborate!"/>
    <x v="6"/>
    <x v="1848"/>
    <x v="0"/>
    <x v="0"/>
    <s v="USD"/>
    <n v="1369637940"/>
    <n v="1367088443"/>
    <b v="1"/>
    <n v="394"/>
    <b v="1"/>
    <x v="38"/>
    <n v="3.50844625"/>
    <n v="71.237487309644663"/>
    <x v="1"/>
    <x v="38"/>
  </r>
  <r>
    <x v="2708"/>
    <x v="2707"/>
    <s v="Angel Comedy Club: A permanent home for Londonâ€™s loveliest comedy night - a community comedy club"/>
    <x v="22"/>
    <x v="1849"/>
    <x v="0"/>
    <x v="1"/>
    <s v="GBP"/>
    <n v="1469119526"/>
    <n v="1463935526"/>
    <b v="1"/>
    <n v="1049"/>
    <b v="1"/>
    <x v="38"/>
    <n v="2.3321535"/>
    <n v="44.464318398474738"/>
    <x v="1"/>
    <x v="38"/>
  </r>
  <r>
    <x v="2709"/>
    <x v="2708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n v="308"/>
    <b v="1"/>
    <x v="38"/>
    <n v="1.01606"/>
    <n v="164.94480519480518"/>
    <x v="1"/>
    <x v="38"/>
  </r>
  <r>
    <x v="2710"/>
    <x v="2709"/>
    <s v="Building Brooklyn's own creative venue for circus, theater and events of all types."/>
    <x v="127"/>
    <x v="1851"/>
    <x v="0"/>
    <x v="0"/>
    <s v="USD"/>
    <n v="1407549600"/>
    <n v="1404797428"/>
    <b v="1"/>
    <n v="1088"/>
    <b v="1"/>
    <x v="38"/>
    <n v="1.5390035000000002"/>
    <n v="84.871516544117654"/>
    <x v="1"/>
    <x v="38"/>
  </r>
  <r>
    <x v="2711"/>
    <x v="2710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n v="73"/>
    <b v="1"/>
    <x v="38"/>
    <n v="1.007161125319693"/>
    <n v="53.945205479452056"/>
    <x v="1"/>
    <x v="38"/>
  </r>
  <r>
    <x v="2712"/>
    <x v="2711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n v="143"/>
    <b v="1"/>
    <x v="38"/>
    <n v="1.3138181818181818"/>
    <n v="50.531468531468533"/>
    <x v="1"/>
    <x v="38"/>
  </r>
  <r>
    <x v="2713"/>
    <x v="2712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n v="1420"/>
    <b v="1"/>
    <x v="38"/>
    <n v="1.0224133333333334"/>
    <n v="108.00140845070422"/>
    <x v="1"/>
    <x v="38"/>
  </r>
  <r>
    <x v="2714"/>
    <x v="2713"/>
    <s v="The Crane will be the new home for independent theater in Northeast Minneapolis"/>
    <x v="31"/>
    <x v="1855"/>
    <x v="0"/>
    <x v="0"/>
    <s v="USD"/>
    <n v="1476486000"/>
    <n v="1474040596"/>
    <b v="1"/>
    <n v="305"/>
    <b v="1"/>
    <x v="38"/>
    <n v="1.1635599999999999"/>
    <n v="95.373770491803285"/>
    <x v="1"/>
    <x v="38"/>
  </r>
  <r>
    <x v="2715"/>
    <x v="2714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n v="551"/>
    <b v="1"/>
    <x v="38"/>
    <n v="2.6462241666666664"/>
    <n v="57.631016333938291"/>
    <x v="1"/>
    <x v="38"/>
  </r>
  <r>
    <x v="2716"/>
    <x v="2715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n v="187"/>
    <b v="1"/>
    <x v="38"/>
    <n v="1.1998010000000001"/>
    <n v="64.160481283422456"/>
    <x v="1"/>
    <x v="38"/>
  </r>
  <r>
    <x v="2717"/>
    <x v="2716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n v="325"/>
    <b v="1"/>
    <x v="38"/>
    <n v="1.2010400000000001"/>
    <n v="92.387692307692305"/>
    <x v="1"/>
    <x v="38"/>
  </r>
  <r>
    <x v="2718"/>
    <x v="2717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n v="148"/>
    <b v="1"/>
    <x v="38"/>
    <n v="1.0358333333333334"/>
    <n v="125.97972972972973"/>
    <x v="1"/>
    <x v="38"/>
  </r>
  <r>
    <x v="2719"/>
    <x v="2718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n v="69"/>
    <b v="1"/>
    <x v="38"/>
    <n v="1.0883333333333334"/>
    <n v="94.637681159420296"/>
    <x v="1"/>
    <x v="38"/>
  </r>
  <r>
    <x v="2720"/>
    <x v="2719"/>
    <s v="An improv, sketch and experimental comedy and cocktail venue in downtown Grand Rapids, Michigan"/>
    <x v="31"/>
    <x v="1861"/>
    <x v="0"/>
    <x v="0"/>
    <s v="USD"/>
    <n v="1478866253"/>
    <n v="1476270653"/>
    <b v="0"/>
    <n v="173"/>
    <b v="1"/>
    <x v="38"/>
    <n v="1.1812400000000001"/>
    <n v="170.69942196531792"/>
    <x v="1"/>
    <x v="38"/>
  </r>
  <r>
    <x v="2721"/>
    <x v="2720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n v="269"/>
    <b v="1"/>
    <x v="30"/>
    <n v="14.62"/>
    <n v="40.762081784386616"/>
    <x v="2"/>
    <x v="30"/>
  </r>
  <r>
    <x v="2722"/>
    <x v="2721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n v="185"/>
    <b v="1"/>
    <x v="30"/>
    <n v="2.5253999999999999"/>
    <n v="68.254054054054052"/>
    <x v="2"/>
    <x v="30"/>
  </r>
  <r>
    <x v="2723"/>
    <x v="2722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n v="176"/>
    <b v="1"/>
    <x v="30"/>
    <n v="1.4005000000000001"/>
    <n v="95.48863636363636"/>
    <x v="2"/>
    <x v="30"/>
  </r>
  <r>
    <x v="2724"/>
    <x v="2723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n v="1019"/>
    <b v="1"/>
    <x v="30"/>
    <n v="2.9687520259319289"/>
    <n v="7.1902649656526005"/>
    <x v="2"/>
    <x v="30"/>
  </r>
  <r>
    <x v="2725"/>
    <x v="2724"/>
    <s v="Best Net Zero energy solution for new or existing house (no more heating or electricity bills)."/>
    <x v="79"/>
    <x v="1866"/>
    <x v="0"/>
    <x v="5"/>
    <s v="CAD"/>
    <n v="1488390735"/>
    <n v="1484070735"/>
    <b v="0"/>
    <n v="113"/>
    <b v="1"/>
    <x v="30"/>
    <n v="1.445425"/>
    <n v="511.65486725663715"/>
    <x v="2"/>
    <x v="30"/>
  </r>
  <r>
    <x v="2726"/>
    <x v="2725"/>
    <s v="Krimston TWO: iPhone Dual SIM Case"/>
    <x v="57"/>
    <x v="1867"/>
    <x v="0"/>
    <x v="0"/>
    <s v="USD"/>
    <n v="1461333311"/>
    <n v="1458741311"/>
    <b v="0"/>
    <n v="404"/>
    <b v="1"/>
    <x v="30"/>
    <n v="1.05745"/>
    <n v="261.74504950495049"/>
    <x v="2"/>
    <x v="30"/>
  </r>
  <r>
    <x v="2727"/>
    <x v="2726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n v="707"/>
    <b v="1"/>
    <x v="30"/>
    <n v="4.9321000000000002"/>
    <n v="69.760961810466767"/>
    <x v="2"/>
    <x v="30"/>
  </r>
  <r>
    <x v="2728"/>
    <x v="2727"/>
    <s v="SSD, WiFi, RTC w/Battery and high power USB all in one shield."/>
    <x v="36"/>
    <x v="1869"/>
    <x v="0"/>
    <x v="0"/>
    <s v="USD"/>
    <n v="1451485434"/>
    <n v="1448461434"/>
    <b v="0"/>
    <n v="392"/>
    <b v="1"/>
    <x v="30"/>
    <n v="2.0182666666666669"/>
    <n v="77.229591836734699"/>
    <x v="2"/>
    <x v="30"/>
  </r>
  <r>
    <x v="2729"/>
    <x v="2728"/>
    <s v="A luggage that is more than a luggage! It is what you want it to be."/>
    <x v="51"/>
    <x v="1870"/>
    <x v="0"/>
    <x v="0"/>
    <s v="USD"/>
    <n v="1430459197"/>
    <n v="1427867197"/>
    <b v="0"/>
    <n v="23"/>
    <b v="1"/>
    <x v="30"/>
    <n v="1.0444"/>
    <n v="340.56521739130437"/>
    <x v="2"/>
    <x v="30"/>
  </r>
  <r>
    <x v="2730"/>
    <x v="2729"/>
    <s v="The world's most powerful portable speaker and guitar amplifier. Turns any surface into a speaker."/>
    <x v="100"/>
    <x v="1871"/>
    <x v="0"/>
    <x v="0"/>
    <s v="USD"/>
    <n v="1366635575"/>
    <n v="1363611575"/>
    <b v="0"/>
    <n v="682"/>
    <b v="1"/>
    <x v="30"/>
    <n v="1.7029262962962963"/>
    <n v="67.417903225806455"/>
    <x v="2"/>
    <x v="30"/>
  </r>
  <r>
    <x v="2731"/>
    <x v="2730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n v="37"/>
    <b v="1"/>
    <x v="30"/>
    <n v="1.0430333333333333"/>
    <n v="845.70270270270271"/>
    <x v="2"/>
    <x v="30"/>
  </r>
  <r>
    <x v="2732"/>
    <x v="2731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n v="146"/>
    <b v="1"/>
    <x v="30"/>
    <n v="1.1825000000000001"/>
    <n v="97.191780821917803"/>
    <x v="2"/>
    <x v="30"/>
  </r>
  <r>
    <x v="2733"/>
    <x v="2732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n v="119"/>
    <b v="1"/>
    <x v="30"/>
    <n v="1.07538"/>
    <n v="451.84033613445376"/>
    <x v="2"/>
    <x v="30"/>
  </r>
  <r>
    <x v="2734"/>
    <x v="2733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n v="163"/>
    <b v="1"/>
    <x v="30"/>
    <n v="22603"/>
    <n v="138.66871165644173"/>
    <x v="2"/>
    <x v="30"/>
  </r>
  <r>
    <x v="2735"/>
    <x v="2734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n v="339"/>
    <b v="1"/>
    <x v="30"/>
    <n v="9.7813466666666677"/>
    <n v="21.640147492625371"/>
    <x v="2"/>
    <x v="30"/>
  </r>
  <r>
    <x v="2736"/>
    <x v="2735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n v="58"/>
    <b v="1"/>
    <x v="30"/>
    <n v="1.2290000000000001"/>
    <n v="169.51724137931035"/>
    <x v="2"/>
    <x v="30"/>
  </r>
  <r>
    <x v="2737"/>
    <x v="2736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n v="456"/>
    <b v="1"/>
    <x v="30"/>
    <n v="2.4606080000000001"/>
    <n v="161.88210526315791"/>
    <x v="2"/>
    <x v="30"/>
  </r>
  <r>
    <x v="2738"/>
    <x v="2737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n v="15"/>
    <b v="1"/>
    <x v="30"/>
    <n v="1.4794"/>
    <n v="493.13333333333333"/>
    <x v="2"/>
    <x v="30"/>
  </r>
  <r>
    <x v="2739"/>
    <x v="2738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n v="191"/>
    <b v="1"/>
    <x v="30"/>
    <n v="3.8409090909090908"/>
    <n v="22.120418848167539"/>
    <x v="2"/>
    <x v="30"/>
  </r>
  <r>
    <x v="2740"/>
    <x v="2739"/>
    <s v="I am interested in testing the plant yields of this vertical garden as well as some other applications"/>
    <x v="43"/>
    <x v="622"/>
    <x v="0"/>
    <x v="0"/>
    <s v="USD"/>
    <n v="1426117552"/>
    <n v="1423529152"/>
    <b v="0"/>
    <n v="17"/>
    <b v="1"/>
    <x v="30"/>
    <n v="1.0333333333333334"/>
    <n v="18.235294117647058"/>
    <x v="2"/>
    <x v="30"/>
  </r>
  <r>
    <x v="2741"/>
    <x v="2740"/>
    <s v="Help me publish my 1st children's book as an aspiring author!"/>
    <x v="6"/>
    <x v="428"/>
    <x v="2"/>
    <x v="0"/>
    <s v="USD"/>
    <n v="1413770820"/>
    <n v="1412005602"/>
    <b v="0"/>
    <n v="4"/>
    <b v="0"/>
    <x v="39"/>
    <n v="4.3750000000000004E-3"/>
    <n v="8.75"/>
    <x v="3"/>
    <x v="39"/>
  </r>
  <r>
    <x v="2742"/>
    <x v="2741"/>
    <s v="The pachyderms at the Denver Zoo are moving. Follow along on the convoluted journey to their new home."/>
    <x v="30"/>
    <x v="1881"/>
    <x v="2"/>
    <x v="0"/>
    <s v="USD"/>
    <n v="1337102187"/>
    <n v="1335892587"/>
    <b v="0"/>
    <n v="18"/>
    <b v="0"/>
    <x v="39"/>
    <n v="0.29239999999999999"/>
    <n v="40.611111111111114"/>
    <x v="3"/>
    <x v="39"/>
  </r>
  <r>
    <x v="2743"/>
    <x v="2742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n v="0"/>
    <b v="0"/>
    <x v="39"/>
    <n v="0"/>
    <e v="#DIV/0!"/>
    <x v="3"/>
    <x v="39"/>
  </r>
  <r>
    <x v="2744"/>
    <x v="2743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n v="22"/>
    <b v="0"/>
    <x v="39"/>
    <n v="5.2187499999999998E-2"/>
    <n v="37.954545454545453"/>
    <x v="3"/>
    <x v="39"/>
  </r>
  <r>
    <x v="2745"/>
    <x v="2744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n v="49"/>
    <b v="0"/>
    <x v="39"/>
    <n v="0.21887499999999999"/>
    <n v="35.734693877551024"/>
    <x v="3"/>
    <x v="39"/>
  </r>
  <r>
    <x v="2746"/>
    <x v="2745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n v="19"/>
    <b v="0"/>
    <x v="39"/>
    <n v="0.26700000000000002"/>
    <n v="42.157894736842103"/>
    <x v="3"/>
    <x v="39"/>
  </r>
  <r>
    <x v="2747"/>
    <x v="2746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n v="4"/>
    <b v="0"/>
    <x v="39"/>
    <n v="0.28000000000000003"/>
    <n v="35"/>
    <x v="3"/>
    <x v="39"/>
  </r>
  <r>
    <x v="2748"/>
    <x v="2747"/>
    <s v="Interactive Book with Audio to learn the Ojibwe Language for Children.  Website, Ebook and more!"/>
    <x v="10"/>
    <x v="500"/>
    <x v="2"/>
    <x v="0"/>
    <s v="USD"/>
    <n v="1472835802"/>
    <n v="1470243802"/>
    <b v="0"/>
    <n v="4"/>
    <b v="0"/>
    <x v="39"/>
    <n v="1.06E-2"/>
    <n v="13.25"/>
    <x v="3"/>
    <x v="39"/>
  </r>
  <r>
    <x v="2749"/>
    <x v="2748"/>
    <s v="Self-publishing my children's book."/>
    <x v="3"/>
    <x v="178"/>
    <x v="2"/>
    <x v="0"/>
    <s v="USD"/>
    <n v="1428171037"/>
    <n v="1425582637"/>
    <b v="0"/>
    <n v="2"/>
    <b v="0"/>
    <x v="39"/>
    <n v="1.0999999999999999E-2"/>
    <n v="55"/>
    <x v="3"/>
    <x v="39"/>
  </r>
  <r>
    <x v="2750"/>
    <x v="2749"/>
    <s v="This is a journal where parents daily write something positive about their child.  Places for pictures, too."/>
    <x v="369"/>
    <x v="117"/>
    <x v="2"/>
    <x v="0"/>
    <s v="USD"/>
    <n v="1341086400"/>
    <n v="1340055345"/>
    <b v="0"/>
    <n v="0"/>
    <b v="0"/>
    <x v="39"/>
    <n v="0"/>
    <e v="#DIV/0!"/>
    <x v="3"/>
    <x v="39"/>
  </r>
  <r>
    <x v="2751"/>
    <x v="2750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n v="0"/>
    <b v="0"/>
    <x v="39"/>
    <n v="0"/>
    <e v="#DIV/0!"/>
    <x v="3"/>
    <x v="39"/>
  </r>
  <r>
    <x v="2752"/>
    <x v="2751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n v="14"/>
    <b v="0"/>
    <x v="39"/>
    <n v="0.11458333333333333"/>
    <n v="39.285714285714285"/>
    <x v="3"/>
    <x v="39"/>
  </r>
  <r>
    <x v="2753"/>
    <x v="2752"/>
    <s v="Written by my daughter and myself, illustrated by Jack Wiens. Everything is complete except for publishing."/>
    <x v="13"/>
    <x v="163"/>
    <x v="2"/>
    <x v="0"/>
    <s v="USD"/>
    <n v="1346017023"/>
    <n v="1343425023"/>
    <b v="0"/>
    <n v="8"/>
    <b v="0"/>
    <x v="39"/>
    <n v="0.19"/>
    <n v="47.5"/>
    <x v="3"/>
    <x v="39"/>
  </r>
  <r>
    <x v="2754"/>
    <x v="2753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n v="0"/>
    <b v="0"/>
    <x v="39"/>
    <n v="0"/>
    <e v="#DIV/0!"/>
    <x v="3"/>
    <x v="39"/>
  </r>
  <r>
    <x v="2755"/>
    <x v="2754"/>
    <s v="Colourful and imaginative book app for children, will be relished especially by those with Irish roots."/>
    <x v="2"/>
    <x v="92"/>
    <x v="2"/>
    <x v="17"/>
    <s v="EUR"/>
    <n v="1428519527"/>
    <n v="1425927527"/>
    <b v="0"/>
    <n v="15"/>
    <b v="0"/>
    <x v="39"/>
    <n v="0.52"/>
    <n v="17.333333333333332"/>
    <x v="3"/>
    <x v="39"/>
  </r>
  <r>
    <x v="2756"/>
    <x v="2755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n v="33"/>
    <b v="0"/>
    <x v="39"/>
    <n v="0.1048"/>
    <n v="31.757575757575758"/>
    <x v="3"/>
    <x v="39"/>
  </r>
  <r>
    <x v="2757"/>
    <x v="2756"/>
    <s v="A children's letter book that Lampoons Hillary Clinton"/>
    <x v="15"/>
    <x v="115"/>
    <x v="2"/>
    <x v="0"/>
    <s v="USD"/>
    <n v="1470498332"/>
    <n v="1469202332"/>
    <b v="0"/>
    <n v="2"/>
    <b v="0"/>
    <x v="39"/>
    <n v="6.6666666666666671E-3"/>
    <n v="5"/>
    <x v="3"/>
    <x v="39"/>
  </r>
  <r>
    <x v="2758"/>
    <x v="2757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n v="6"/>
    <b v="0"/>
    <x v="39"/>
    <n v="0.11700000000000001"/>
    <n v="39"/>
    <x v="3"/>
    <x v="39"/>
  </r>
  <r>
    <x v="2759"/>
    <x v="2758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n v="2"/>
    <b v="0"/>
    <x v="39"/>
    <n v="0.105"/>
    <n v="52.5"/>
    <x v="3"/>
    <x v="39"/>
  </r>
  <r>
    <x v="2760"/>
    <x v="2759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n v="0"/>
    <b v="0"/>
    <x v="39"/>
    <n v="0"/>
    <e v="#DIV/0!"/>
    <x v="3"/>
    <x v="39"/>
  </r>
  <r>
    <x v="2761"/>
    <x v="2760"/>
    <s v="Help me give away 500 copies of my picture book so more kids will know US geography!"/>
    <x v="10"/>
    <x v="1275"/>
    <x v="2"/>
    <x v="0"/>
    <s v="USD"/>
    <n v="1357176693"/>
    <n v="1354584693"/>
    <b v="0"/>
    <n v="4"/>
    <b v="0"/>
    <x v="39"/>
    <n v="7.1999999999999998E-3"/>
    <n v="9"/>
    <x v="3"/>
    <x v="39"/>
  </r>
  <r>
    <x v="2762"/>
    <x v="2761"/>
    <s v="How-to book of toys and games constructed from materials found in nature, recyclable and easily available."/>
    <x v="53"/>
    <x v="379"/>
    <x v="2"/>
    <x v="0"/>
    <s v="USD"/>
    <n v="1332114795"/>
    <n v="1326934395"/>
    <b v="0"/>
    <n v="1"/>
    <b v="0"/>
    <x v="39"/>
    <n v="7.6923076923076927E-3"/>
    <n v="25"/>
    <x v="3"/>
    <x v="39"/>
  </r>
  <r>
    <x v="2763"/>
    <x v="2762"/>
    <s v="How Santa finds childrens homes without getting lost by following certain stars."/>
    <x v="371"/>
    <x v="456"/>
    <x v="2"/>
    <x v="0"/>
    <s v="USD"/>
    <n v="1369403684"/>
    <n v="1365515684"/>
    <b v="0"/>
    <n v="3"/>
    <b v="0"/>
    <x v="39"/>
    <n v="2.2842639593908631E-3"/>
    <n v="30"/>
    <x v="3"/>
    <x v="39"/>
  </r>
  <r>
    <x v="2764"/>
    <x v="2763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n v="4"/>
    <b v="0"/>
    <x v="39"/>
    <n v="1.125E-2"/>
    <n v="11.25"/>
    <x v="3"/>
    <x v="39"/>
  </r>
  <r>
    <x v="2765"/>
    <x v="2764"/>
    <s v="I am writing an illustrated book for children ages 3 to 7 that meshes technology in everyday life stories."/>
    <x v="23"/>
    <x v="117"/>
    <x v="2"/>
    <x v="0"/>
    <s v="USD"/>
    <n v="1351432428"/>
    <n v="1350050028"/>
    <b v="0"/>
    <n v="0"/>
    <b v="0"/>
    <x v="39"/>
    <n v="0"/>
    <e v="#DIV/0!"/>
    <x v="3"/>
    <x v="39"/>
  </r>
  <r>
    <x v="2766"/>
    <x v="2765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n v="4"/>
    <b v="0"/>
    <x v="39"/>
    <n v="0.02"/>
    <n v="25"/>
    <x v="3"/>
    <x v="39"/>
  </r>
  <r>
    <x v="2767"/>
    <x v="2766"/>
    <s v="An animated bedtime story with Dedka, Babka and the rest of the family working together on a BIG problem"/>
    <x v="23"/>
    <x v="1172"/>
    <x v="2"/>
    <x v="5"/>
    <s v="CAD"/>
    <n v="1439766050"/>
    <n v="1434582050"/>
    <b v="0"/>
    <n v="3"/>
    <b v="0"/>
    <x v="39"/>
    <n v="8.5000000000000006E-3"/>
    <n v="11.333333333333334"/>
    <x v="3"/>
    <x v="39"/>
  </r>
  <r>
    <x v="2768"/>
    <x v="2767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n v="34"/>
    <b v="0"/>
    <x v="39"/>
    <n v="0.14314285714285716"/>
    <n v="29.470588235294116"/>
    <x v="3"/>
    <x v="39"/>
  </r>
  <r>
    <x v="2769"/>
    <x v="2768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n v="2"/>
    <b v="0"/>
    <x v="39"/>
    <n v="2.5000000000000001E-3"/>
    <n v="1"/>
    <x v="3"/>
    <x v="39"/>
  </r>
  <r>
    <x v="2770"/>
    <x v="2769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n v="33"/>
    <b v="0"/>
    <x v="39"/>
    <n v="0.1041125"/>
    <n v="63.098484848484851"/>
    <x v="3"/>
    <x v="39"/>
  </r>
  <r>
    <x v="2771"/>
    <x v="2770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n v="0"/>
    <b v="0"/>
    <x v="39"/>
    <n v="0"/>
    <e v="#DIV/0!"/>
    <x v="3"/>
    <x v="39"/>
  </r>
  <r>
    <x v="2772"/>
    <x v="2771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n v="0"/>
    <b v="0"/>
    <x v="39"/>
    <n v="0"/>
    <e v="#DIV/0!"/>
    <x v="3"/>
    <x v="39"/>
  </r>
  <r>
    <x v="2773"/>
    <x v="2772"/>
    <s v="Parents know the pain of rereading bad bedtime stories. I want to write stories that all ages will enjoy"/>
    <x v="373"/>
    <x v="116"/>
    <x v="2"/>
    <x v="5"/>
    <s v="CAD"/>
    <n v="1461530721"/>
    <n v="1460666721"/>
    <b v="0"/>
    <n v="1"/>
    <b v="0"/>
    <x v="39"/>
    <n v="1.8867924528301887E-3"/>
    <n v="1"/>
    <x v="3"/>
    <x v="39"/>
  </r>
  <r>
    <x v="2774"/>
    <x v="2773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n v="13"/>
    <b v="0"/>
    <x v="39"/>
    <n v="0.14249999999999999"/>
    <n v="43.846153846153847"/>
    <x v="3"/>
    <x v="39"/>
  </r>
  <r>
    <x v="2775"/>
    <x v="2774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n v="2"/>
    <b v="0"/>
    <x v="39"/>
    <n v="0.03"/>
    <n v="75"/>
    <x v="3"/>
    <x v="39"/>
  </r>
  <r>
    <x v="2776"/>
    <x v="2775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n v="36"/>
    <b v="0"/>
    <x v="39"/>
    <n v="7.8809523809523815E-2"/>
    <n v="45.972222222222221"/>
    <x v="3"/>
    <x v="39"/>
  </r>
  <r>
    <x v="2777"/>
    <x v="2776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n v="1"/>
    <b v="0"/>
    <x v="39"/>
    <n v="3.3333333333333335E-3"/>
    <n v="10"/>
    <x v="3"/>
    <x v="39"/>
  </r>
  <r>
    <x v="2778"/>
    <x v="2777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n v="15"/>
    <b v="0"/>
    <x v="39"/>
    <n v="0.25545454545454543"/>
    <n v="93.666666666666671"/>
    <x v="3"/>
    <x v="39"/>
  </r>
  <r>
    <x v="2779"/>
    <x v="2778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n v="1"/>
    <b v="0"/>
    <x v="39"/>
    <n v="2.12E-2"/>
    <n v="53"/>
    <x v="3"/>
    <x v="39"/>
  </r>
  <r>
    <x v="2780"/>
    <x v="2779"/>
    <s v="Turn the World with my kids, and then write a book with the advice for traveling with baby"/>
    <x v="57"/>
    <x v="117"/>
    <x v="2"/>
    <x v="13"/>
    <s v="EUR"/>
    <n v="1489142688"/>
    <n v="1486550688"/>
    <b v="0"/>
    <n v="0"/>
    <b v="0"/>
    <x v="39"/>
    <n v="0"/>
    <e v="#DIV/0!"/>
    <x v="3"/>
    <x v="39"/>
  </r>
  <r>
    <x v="2781"/>
    <x v="2780"/>
    <s v="STRIKE, DANCE AND RISE with us at the University of Utah to end violence against women and girls!"/>
    <x v="21"/>
    <x v="1887"/>
    <x v="0"/>
    <x v="0"/>
    <s v="USD"/>
    <n v="1423724400"/>
    <n v="1421274954"/>
    <b v="0"/>
    <n v="28"/>
    <b v="1"/>
    <x v="6"/>
    <n v="1.0528"/>
    <n v="47"/>
    <x v="1"/>
    <x v="6"/>
  </r>
  <r>
    <x v="2782"/>
    <x v="2781"/>
    <s v="The premiere theatre troupe in SE Michigan offering acting opportunities for the 50+ actor."/>
    <x v="28"/>
    <x v="647"/>
    <x v="0"/>
    <x v="0"/>
    <s v="USD"/>
    <n v="1424149140"/>
    <n v="1421964718"/>
    <b v="0"/>
    <n v="18"/>
    <b v="1"/>
    <x v="6"/>
    <n v="1.2"/>
    <n v="66.666666666666671"/>
    <x v="1"/>
    <x v="6"/>
  </r>
  <r>
    <x v="2783"/>
    <x v="2782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n v="61"/>
    <b v="1"/>
    <x v="6"/>
    <n v="1.145"/>
    <n v="18.770491803278688"/>
    <x v="1"/>
    <x v="6"/>
  </r>
  <r>
    <x v="2784"/>
    <x v="2783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n v="108"/>
    <b v="1"/>
    <x v="6"/>
    <n v="1.19"/>
    <n v="66.111111111111114"/>
    <x v="1"/>
    <x v="6"/>
  </r>
  <r>
    <x v="2785"/>
    <x v="2784"/>
    <s v="Bare Theatre and Raleigh Little Theatre present Shakespeare's epic, set in a post-apocalyptic dystopia."/>
    <x v="10"/>
    <x v="1888"/>
    <x v="0"/>
    <x v="0"/>
    <s v="USD"/>
    <n v="1470430800"/>
    <n v="1467865967"/>
    <b v="0"/>
    <n v="142"/>
    <b v="1"/>
    <x v="6"/>
    <n v="1.0468"/>
    <n v="36.859154929577464"/>
    <x v="1"/>
    <x v="6"/>
  </r>
  <r>
    <x v="2786"/>
    <x v="2785"/>
    <s v="A heart-melting farce about sex, art and the lovelorn lay-abouts of London-town."/>
    <x v="30"/>
    <x v="1889"/>
    <x v="0"/>
    <x v="1"/>
    <s v="GBP"/>
    <n v="1404913180"/>
    <n v="1403703580"/>
    <b v="0"/>
    <n v="74"/>
    <b v="1"/>
    <x v="6"/>
    <n v="1.1783999999999999"/>
    <n v="39.810810810810814"/>
    <x v="1"/>
    <x v="6"/>
  </r>
  <r>
    <x v="2787"/>
    <x v="2786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n v="38"/>
    <b v="1"/>
    <x v="6"/>
    <n v="1.1970000000000001"/>
    <n v="31.5"/>
    <x v="1"/>
    <x v="6"/>
  </r>
  <r>
    <x v="2788"/>
    <x v="2787"/>
    <s v="MOVING FORWARD! WE HAVE REACHED GOAL BUT HAVE MORE TIME!! PLEASE CONSIDER PLEDGING."/>
    <x v="13"/>
    <x v="420"/>
    <x v="0"/>
    <x v="0"/>
    <s v="USD"/>
    <n v="1469811043"/>
    <n v="1467219043"/>
    <b v="0"/>
    <n v="20"/>
    <b v="1"/>
    <x v="6"/>
    <n v="1.0249999999999999"/>
    <n v="102.5"/>
    <x v="1"/>
    <x v="6"/>
  </r>
  <r>
    <x v="2789"/>
    <x v="2788"/>
    <s v="BNT's Biggest Adventure So Far: Our 2015 full length production!"/>
    <x v="9"/>
    <x v="1891"/>
    <x v="0"/>
    <x v="0"/>
    <s v="USD"/>
    <n v="1426132800"/>
    <n v="1424477934"/>
    <b v="0"/>
    <n v="24"/>
    <b v="1"/>
    <x v="6"/>
    <n v="1.0116666666666667"/>
    <n v="126.45833333333333"/>
    <x v="1"/>
    <x v="6"/>
  </r>
  <r>
    <x v="2790"/>
    <x v="2789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n v="66"/>
    <b v="1"/>
    <x v="6"/>
    <n v="1.0533333333333332"/>
    <n v="47.878787878787875"/>
    <x v="1"/>
    <x v="6"/>
  </r>
  <r>
    <x v="2791"/>
    <x v="2790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n v="28"/>
    <b v="1"/>
    <x v="6"/>
    <n v="1.0249999999999999"/>
    <n v="73.214285714285708"/>
    <x v="1"/>
    <x v="6"/>
  </r>
  <r>
    <x v="2792"/>
    <x v="2791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n v="24"/>
    <b v="1"/>
    <x v="6"/>
    <n v="1.0760000000000001"/>
    <n v="89.666666666666671"/>
    <x v="1"/>
    <x v="6"/>
  </r>
  <r>
    <x v="2793"/>
    <x v="2792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n v="73"/>
    <b v="1"/>
    <x v="6"/>
    <n v="1.105675"/>
    <n v="151.4623287671233"/>
    <x v="1"/>
    <x v="6"/>
  </r>
  <r>
    <x v="2794"/>
    <x v="2793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n v="3"/>
    <b v="1"/>
    <x v="6"/>
    <n v="1.5"/>
    <n v="25"/>
    <x v="1"/>
    <x v="6"/>
  </r>
  <r>
    <x v="2795"/>
    <x v="2794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n v="20"/>
    <b v="1"/>
    <x v="6"/>
    <n v="1.0428571428571429"/>
    <n v="36.5"/>
    <x v="1"/>
    <x v="6"/>
  </r>
  <r>
    <x v="2796"/>
    <x v="2795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n v="21"/>
    <b v="1"/>
    <x v="6"/>
    <n v="1.155"/>
    <n v="44"/>
    <x v="1"/>
    <x v="6"/>
  </r>
  <r>
    <x v="2797"/>
    <x v="2796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n v="94"/>
    <b v="1"/>
    <x v="6"/>
    <n v="1.02645125"/>
    <n v="87.357553191489373"/>
    <x v="1"/>
    <x v="6"/>
  </r>
  <r>
    <x v="2798"/>
    <x v="2797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n v="139"/>
    <b v="1"/>
    <x v="6"/>
    <n v="1.014"/>
    <n v="36.474820143884891"/>
    <x v="1"/>
    <x v="6"/>
  </r>
  <r>
    <x v="2799"/>
    <x v="2798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n v="130"/>
    <b v="1"/>
    <x v="6"/>
    <n v="1.1663479999999999"/>
    <n v="44.859538461538463"/>
    <x v="1"/>
    <x v="6"/>
  </r>
  <r>
    <x v="2800"/>
    <x v="2799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n v="31"/>
    <b v="1"/>
    <x v="6"/>
    <n v="1.33"/>
    <n v="42.903225806451616"/>
    <x v="1"/>
    <x v="6"/>
  </r>
  <r>
    <x v="2801"/>
    <x v="2800"/>
    <s v="Arise Theatre Company's production of August Strindberg's expressionist masterpiece 'A Dream Play'."/>
    <x v="2"/>
    <x v="1898"/>
    <x v="0"/>
    <x v="2"/>
    <s v="AUD"/>
    <n v="1412938800"/>
    <n v="1411019409"/>
    <b v="0"/>
    <n v="13"/>
    <b v="1"/>
    <x v="6"/>
    <n v="1.3320000000000001"/>
    <n v="51.230769230769234"/>
    <x v="1"/>
    <x v="6"/>
  </r>
  <r>
    <x v="2802"/>
    <x v="2801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n v="90"/>
    <b v="1"/>
    <x v="6"/>
    <n v="1.0183333333333333"/>
    <n v="33.944444444444443"/>
    <x v="1"/>
    <x v="6"/>
  </r>
  <r>
    <x v="2803"/>
    <x v="2802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n v="141"/>
    <b v="1"/>
    <x v="6"/>
    <n v="1.2795000000000001"/>
    <n v="90.744680851063833"/>
    <x v="1"/>
    <x v="6"/>
  </r>
  <r>
    <x v="2804"/>
    <x v="2803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n v="23"/>
    <b v="1"/>
    <x v="6"/>
    <n v="1.1499999999999999"/>
    <n v="50"/>
    <x v="1"/>
    <x v="6"/>
  </r>
  <r>
    <x v="2805"/>
    <x v="2804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n v="18"/>
    <b v="1"/>
    <x v="6"/>
    <n v="1.1000000000000001"/>
    <n v="24.444444444444443"/>
    <x v="1"/>
    <x v="6"/>
  </r>
  <r>
    <x v="2806"/>
    <x v="2805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n v="76"/>
    <b v="1"/>
    <x v="6"/>
    <n v="1.121"/>
    <n v="44.25"/>
    <x v="1"/>
    <x v="6"/>
  </r>
  <r>
    <x v="2807"/>
    <x v="2806"/>
    <s v="Bringing Shakespeare back to the Playwrights"/>
    <x v="10"/>
    <x v="540"/>
    <x v="0"/>
    <x v="0"/>
    <s v="USD"/>
    <n v="1435611438"/>
    <n v="1433019438"/>
    <b v="0"/>
    <n v="93"/>
    <b v="1"/>
    <x v="6"/>
    <n v="1.26"/>
    <n v="67.741935483870961"/>
    <x v="1"/>
    <x v="6"/>
  </r>
  <r>
    <x v="2808"/>
    <x v="2807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n v="69"/>
    <b v="1"/>
    <x v="6"/>
    <n v="1.0024444444444445"/>
    <n v="65.376811594202906"/>
    <x v="1"/>
    <x v="6"/>
  </r>
  <r>
    <x v="2809"/>
    <x v="2808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n v="21"/>
    <b v="1"/>
    <x v="6"/>
    <n v="1.024"/>
    <n v="121.9047619047619"/>
    <x v="1"/>
    <x v="6"/>
  </r>
  <r>
    <x v="2810"/>
    <x v="2809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n v="57"/>
    <b v="1"/>
    <x v="6"/>
    <n v="1.0820000000000001"/>
    <n v="47.456140350877192"/>
    <x v="1"/>
    <x v="6"/>
  </r>
  <r>
    <x v="2811"/>
    <x v="2810"/>
    <s v="Ray Gunn and Starburst is an audio sci-fi/comedy sending up the tropes of classic and pulp science-fiction."/>
    <x v="3"/>
    <x v="1906"/>
    <x v="0"/>
    <x v="1"/>
    <s v="GBP"/>
    <n v="1424692503"/>
    <n v="1422100503"/>
    <b v="0"/>
    <n v="108"/>
    <b v="1"/>
    <x v="6"/>
    <n v="1.0026999999999999"/>
    <n v="92.842592592592595"/>
    <x v="1"/>
    <x v="6"/>
  </r>
  <r>
    <x v="2812"/>
    <x v="2811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n v="83"/>
    <b v="1"/>
    <x v="6"/>
    <n v="1.133"/>
    <n v="68.253012048192772"/>
    <x v="1"/>
    <x v="6"/>
  </r>
  <r>
    <x v="2813"/>
    <x v="2812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n v="96"/>
    <b v="1"/>
    <x v="6"/>
    <n v="1.2757571428571428"/>
    <n v="37.209583333333335"/>
    <x v="1"/>
    <x v="6"/>
  </r>
  <r>
    <x v="2814"/>
    <x v="2813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n v="64"/>
    <b v="1"/>
    <x v="6"/>
    <n v="1.0773333333333333"/>
    <n v="25.25"/>
    <x v="1"/>
    <x v="6"/>
  </r>
  <r>
    <x v="2815"/>
    <x v="2814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n v="14"/>
    <b v="1"/>
    <x v="6"/>
    <n v="2.42"/>
    <n v="43.214285714285715"/>
    <x v="1"/>
    <x v="6"/>
  </r>
  <r>
    <x v="2816"/>
    <x v="2815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n v="169"/>
    <b v="1"/>
    <x v="6"/>
    <n v="1.4156666666666666"/>
    <n v="25.130177514792898"/>
    <x v="1"/>
    <x v="6"/>
  </r>
  <r>
    <x v="2817"/>
    <x v="2816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n v="33"/>
    <b v="1"/>
    <x v="6"/>
    <n v="1.3"/>
    <n v="23.636363636363637"/>
    <x v="1"/>
    <x v="6"/>
  </r>
  <r>
    <x v="2818"/>
    <x v="2817"/>
    <s v="Joe West and his wonderful theater company THEATER OF DEATH present original plays both horrific and comical."/>
    <x v="3"/>
    <x v="1912"/>
    <x v="0"/>
    <x v="0"/>
    <s v="USD"/>
    <n v="1443018086"/>
    <n v="1441290086"/>
    <b v="0"/>
    <n v="102"/>
    <b v="1"/>
    <x v="6"/>
    <n v="1.0603"/>
    <n v="103.95098039215686"/>
    <x v="1"/>
    <x v="6"/>
  </r>
  <r>
    <x v="2819"/>
    <x v="2818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n v="104"/>
    <b v="1"/>
    <x v="6"/>
    <n v="1.048"/>
    <n v="50.384615384615387"/>
    <x v="1"/>
    <x v="6"/>
  </r>
  <r>
    <x v="2820"/>
    <x v="2819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n v="20"/>
    <b v="1"/>
    <x v="6"/>
    <n v="1.36"/>
    <n v="13.6"/>
    <x v="1"/>
    <x v="6"/>
  </r>
  <r>
    <x v="2821"/>
    <x v="2820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n v="35"/>
    <b v="1"/>
    <x v="6"/>
    <n v="1"/>
    <n v="28.571428571428573"/>
    <x v="1"/>
    <x v="6"/>
  </r>
  <r>
    <x v="2822"/>
    <x v="2821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n v="94"/>
    <b v="1"/>
    <x v="6"/>
    <n v="1"/>
    <n v="63.829787234042556"/>
    <x v="1"/>
    <x v="6"/>
  </r>
  <r>
    <x v="2823"/>
    <x v="2822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n v="14"/>
    <b v="1"/>
    <x v="6"/>
    <n v="1.24"/>
    <n v="8.8571428571428577"/>
    <x v="1"/>
    <x v="6"/>
  </r>
  <r>
    <x v="2824"/>
    <x v="2823"/>
    <s v="I wrote a One Act play called The Rooftop for a Female Playwright's festival. Every little bit helps!"/>
    <x v="81"/>
    <x v="1158"/>
    <x v="0"/>
    <x v="0"/>
    <s v="USD"/>
    <n v="1434159780"/>
    <n v="1431412196"/>
    <b v="0"/>
    <n v="15"/>
    <b v="1"/>
    <x v="6"/>
    <n v="1.1692307692307693"/>
    <n v="50.666666666666664"/>
    <x v="1"/>
    <x v="6"/>
  </r>
  <r>
    <x v="2825"/>
    <x v="2824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n v="51"/>
    <b v="1"/>
    <x v="6"/>
    <n v="1.0333333333333334"/>
    <n v="60.784313725490193"/>
    <x v="1"/>
    <x v="6"/>
  </r>
  <r>
    <x v="2826"/>
    <x v="2825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n v="19"/>
    <b v="1"/>
    <x v="6"/>
    <n v="1.0774999999999999"/>
    <n v="113.42105263157895"/>
    <x v="1"/>
    <x v="6"/>
  </r>
  <r>
    <x v="2827"/>
    <x v="2826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n v="23"/>
    <b v="1"/>
    <x v="6"/>
    <n v="1.2024999999999999"/>
    <n v="104.56521739130434"/>
    <x v="1"/>
    <x v="6"/>
  </r>
  <r>
    <x v="2828"/>
    <x v="2827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n v="97"/>
    <b v="1"/>
    <x v="6"/>
    <n v="1.0037894736842106"/>
    <n v="98.30927835051547"/>
    <x v="1"/>
    <x v="6"/>
  </r>
  <r>
    <x v="2829"/>
    <x v="2828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n v="76"/>
    <b v="1"/>
    <x v="6"/>
    <n v="1.0651999999999999"/>
    <n v="35.039473684210527"/>
    <x v="1"/>
    <x v="6"/>
  </r>
  <r>
    <x v="2830"/>
    <x v="2829"/>
    <s v="Avalon is a new South African Township play and Nakhtik is a  danced political lecture."/>
    <x v="9"/>
    <x v="142"/>
    <x v="0"/>
    <x v="0"/>
    <s v="USD"/>
    <n v="1399867140"/>
    <n v="1398802148"/>
    <b v="0"/>
    <n v="11"/>
    <b v="1"/>
    <x v="6"/>
    <n v="1"/>
    <n v="272.72727272727275"/>
    <x v="1"/>
    <x v="6"/>
  </r>
  <r>
    <x v="2831"/>
    <x v="2830"/>
    <s v="We each wrote a play and would like to produce them for you for nothing more than art's sake!"/>
    <x v="9"/>
    <x v="1918"/>
    <x v="0"/>
    <x v="0"/>
    <s v="USD"/>
    <n v="1437076070"/>
    <n v="1434484070"/>
    <b v="0"/>
    <n v="52"/>
    <b v="1"/>
    <x v="6"/>
    <n v="1.1066666666666667"/>
    <n v="63.846153846153847"/>
    <x v="1"/>
    <x v="6"/>
  </r>
  <r>
    <x v="2832"/>
    <x v="2831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n v="95"/>
    <b v="1"/>
    <x v="6"/>
    <n v="1.1471959999999999"/>
    <n v="30.189368421052631"/>
    <x v="1"/>
    <x v="6"/>
  </r>
  <r>
    <x v="2833"/>
    <x v="2832"/>
    <s v="A new play about exploring outer space"/>
    <x v="200"/>
    <x v="1920"/>
    <x v="0"/>
    <x v="0"/>
    <s v="USD"/>
    <n v="1444528800"/>
    <n v="1442804633"/>
    <b v="0"/>
    <n v="35"/>
    <b v="1"/>
    <x v="6"/>
    <n v="1.0825925925925926"/>
    <n v="83.51428571428572"/>
    <x v="1"/>
    <x v="6"/>
  </r>
  <r>
    <x v="2834"/>
    <x v="2833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n v="21"/>
    <b v="1"/>
    <x v="6"/>
    <n v="1.7"/>
    <n v="64.761904761904759"/>
    <x v="1"/>
    <x v="6"/>
  </r>
  <r>
    <x v="2835"/>
    <x v="2834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n v="93"/>
    <b v="1"/>
    <x v="6"/>
    <n v="1.8709899999999999"/>
    <n v="20.118172043010752"/>
    <x v="1"/>
    <x v="6"/>
  </r>
  <r>
    <x v="2836"/>
    <x v="2835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n v="11"/>
    <b v="1"/>
    <x v="6"/>
    <n v="1.0777777777777777"/>
    <n v="44.090909090909093"/>
    <x v="1"/>
    <x v="6"/>
  </r>
  <r>
    <x v="2837"/>
    <x v="2836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n v="21"/>
    <b v="1"/>
    <x v="6"/>
    <n v="1"/>
    <n v="40.476190476190474"/>
    <x v="1"/>
    <x v="6"/>
  </r>
  <r>
    <x v="2838"/>
    <x v="2837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n v="54"/>
    <b v="1"/>
    <x v="6"/>
    <n v="1.2024999999999999"/>
    <n v="44.537037037037038"/>
    <x v="1"/>
    <x v="6"/>
  </r>
  <r>
    <x v="2839"/>
    <x v="2838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n v="31"/>
    <b v="1"/>
    <x v="6"/>
    <n v="1.1142857142857143"/>
    <n v="125.80645161290323"/>
    <x v="1"/>
    <x v="6"/>
  </r>
  <r>
    <x v="2840"/>
    <x v="2839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n v="132"/>
    <b v="1"/>
    <x v="6"/>
    <n v="1.04"/>
    <n v="19.696969696969695"/>
    <x v="1"/>
    <x v="6"/>
  </r>
  <r>
    <x v="2841"/>
    <x v="2840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n v="1"/>
    <b v="0"/>
    <x v="6"/>
    <n v="0.01"/>
    <n v="10"/>
    <x v="1"/>
    <x v="6"/>
  </r>
  <r>
    <x v="2842"/>
    <x v="2841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n v="0"/>
    <b v="0"/>
    <x v="6"/>
    <n v="0"/>
    <e v="#DIV/0!"/>
    <x v="1"/>
    <x v="6"/>
  </r>
  <r>
    <x v="2843"/>
    <x v="2842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n v="0"/>
    <b v="0"/>
    <x v="6"/>
    <n v="0"/>
    <e v="#DIV/0!"/>
    <x v="1"/>
    <x v="6"/>
  </r>
  <r>
    <x v="2844"/>
    <x v="2843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n v="1"/>
    <b v="0"/>
    <x v="6"/>
    <n v="5.4545454545454543E-2"/>
    <n v="30"/>
    <x v="1"/>
    <x v="6"/>
  </r>
  <r>
    <x v="2845"/>
    <x v="2844"/>
    <s v="The Maderati: A bitingly witty absurdest comedy, which pokes wickedly perceptive fun at NY artist lifestyle."/>
    <x v="51"/>
    <x v="1924"/>
    <x v="2"/>
    <x v="0"/>
    <s v="USD"/>
    <n v="1433723033"/>
    <n v="1428539033"/>
    <b v="0"/>
    <n v="39"/>
    <b v="0"/>
    <x v="6"/>
    <n v="0.31546666666666667"/>
    <n v="60.666666666666664"/>
    <x v="1"/>
    <x v="6"/>
  </r>
  <r>
    <x v="2846"/>
    <x v="2845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n v="0"/>
    <b v="0"/>
    <x v="6"/>
    <n v="0"/>
    <e v="#DIV/0!"/>
    <x v="1"/>
    <x v="6"/>
  </r>
  <r>
    <x v="2847"/>
    <x v="2846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n v="0"/>
    <b v="0"/>
    <x v="6"/>
    <n v="0"/>
    <e v="#DIV/0!"/>
    <x v="1"/>
    <x v="6"/>
  </r>
  <r>
    <x v="2848"/>
    <x v="2847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n v="3"/>
    <b v="0"/>
    <x v="6"/>
    <n v="2E-3"/>
    <n v="23.333333333333332"/>
    <x v="1"/>
    <x v="6"/>
  </r>
  <r>
    <x v="2849"/>
    <x v="2848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n v="1"/>
    <b v="0"/>
    <x v="6"/>
    <n v="0.01"/>
    <n v="5"/>
    <x v="1"/>
    <x v="6"/>
  </r>
  <r>
    <x v="2850"/>
    <x v="2849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n v="13"/>
    <b v="0"/>
    <x v="6"/>
    <n v="3.8875E-2"/>
    <n v="23.923076923076923"/>
    <x v="1"/>
    <x v="6"/>
  </r>
  <r>
    <x v="2851"/>
    <x v="2850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n v="0"/>
    <b v="0"/>
    <x v="6"/>
    <n v="0"/>
    <e v="#DIV/0!"/>
    <x v="1"/>
    <x v="6"/>
  </r>
  <r>
    <x v="2852"/>
    <x v="2851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n v="6"/>
    <b v="0"/>
    <x v="6"/>
    <n v="1.9E-2"/>
    <n v="15.833333333333334"/>
    <x v="1"/>
    <x v="6"/>
  </r>
  <r>
    <x v="2853"/>
    <x v="2852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n v="0"/>
    <b v="0"/>
    <x v="6"/>
    <n v="0"/>
    <e v="#DIV/0!"/>
    <x v="1"/>
    <x v="6"/>
  </r>
  <r>
    <x v="2854"/>
    <x v="2853"/>
    <s v="Almost Random Theatre's play about a candidate - with no policies - who is seeking election in May 2015"/>
    <x v="28"/>
    <x v="1926"/>
    <x v="2"/>
    <x v="1"/>
    <s v="GBP"/>
    <n v="1431018719"/>
    <n v="1429290719"/>
    <b v="0"/>
    <n v="14"/>
    <b v="0"/>
    <x v="6"/>
    <n v="0.41699999999999998"/>
    <n v="29.785714285714285"/>
    <x v="1"/>
    <x v="6"/>
  </r>
  <r>
    <x v="2855"/>
    <x v="2854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n v="5"/>
    <b v="0"/>
    <x v="6"/>
    <n v="0.5"/>
    <n v="60"/>
    <x v="1"/>
    <x v="6"/>
  </r>
  <r>
    <x v="2856"/>
    <x v="2855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n v="6"/>
    <b v="0"/>
    <x v="6"/>
    <n v="4.8666666666666664E-2"/>
    <n v="24.333333333333332"/>
    <x v="1"/>
    <x v="6"/>
  </r>
  <r>
    <x v="2857"/>
    <x v="2856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n v="15"/>
    <b v="0"/>
    <x v="6"/>
    <n v="0.19736842105263158"/>
    <n v="500"/>
    <x v="1"/>
    <x v="6"/>
  </r>
  <r>
    <x v="2858"/>
    <x v="2857"/>
    <s v="Een Gay Party in het centrum van Amersfoort. _x000a_Een geweldige avond uit, met een show, optredens en DJ's."/>
    <x v="28"/>
    <x v="117"/>
    <x v="2"/>
    <x v="9"/>
    <s v="EUR"/>
    <n v="1417778880"/>
    <n v="1415711095"/>
    <b v="0"/>
    <n v="0"/>
    <b v="0"/>
    <x v="6"/>
    <n v="0"/>
    <e v="#DIV/0!"/>
    <x v="1"/>
    <x v="6"/>
  </r>
  <r>
    <x v="2859"/>
    <x v="2858"/>
    <s v="A theatre company that will create works to inspire young people and get everyone involved."/>
    <x v="13"/>
    <x v="428"/>
    <x v="2"/>
    <x v="2"/>
    <s v="AUD"/>
    <n v="1444984904"/>
    <n v="1439800904"/>
    <b v="0"/>
    <n v="1"/>
    <b v="0"/>
    <x v="6"/>
    <n v="1.7500000000000002E-2"/>
    <n v="35"/>
    <x v="1"/>
    <x v="6"/>
  </r>
  <r>
    <x v="2860"/>
    <x v="2859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n v="9"/>
    <b v="0"/>
    <x v="6"/>
    <n v="6.6500000000000004E-2"/>
    <n v="29.555555555555557"/>
    <x v="1"/>
    <x v="6"/>
  </r>
  <r>
    <x v="2861"/>
    <x v="2860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n v="3"/>
    <b v="0"/>
    <x v="6"/>
    <n v="0.32"/>
    <n v="26.666666666666668"/>
    <x v="1"/>
    <x v="6"/>
  </r>
  <r>
    <x v="2862"/>
    <x v="2861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n v="3"/>
    <b v="0"/>
    <x v="6"/>
    <n v="4.3307086614173228E-3"/>
    <n v="18.333333333333332"/>
    <x v="1"/>
    <x v="6"/>
  </r>
  <r>
    <x v="2863"/>
    <x v="2862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n v="1"/>
    <b v="0"/>
    <x v="6"/>
    <n v="4.0000000000000002E-4"/>
    <n v="20"/>
    <x v="1"/>
    <x v="6"/>
  </r>
  <r>
    <x v="2864"/>
    <x v="2863"/>
    <s v="Accessible, original theatre for all!"/>
    <x v="30"/>
    <x v="130"/>
    <x v="2"/>
    <x v="1"/>
    <s v="GBP"/>
    <n v="1437139080"/>
    <n v="1434552207"/>
    <b v="0"/>
    <n v="3"/>
    <b v="0"/>
    <x v="6"/>
    <n v="1.6E-2"/>
    <n v="13.333333333333334"/>
    <x v="1"/>
    <x v="6"/>
  </r>
  <r>
    <x v="2865"/>
    <x v="2864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n v="0"/>
    <b v="0"/>
    <x v="6"/>
    <n v="0"/>
    <e v="#DIV/0!"/>
    <x v="1"/>
    <x v="6"/>
  </r>
  <r>
    <x v="2866"/>
    <x v="2865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n v="2"/>
    <b v="0"/>
    <x v="6"/>
    <n v="8.9999999999999993E-3"/>
    <n v="22.5"/>
    <x v="1"/>
    <x v="6"/>
  </r>
  <r>
    <x v="2867"/>
    <x v="2866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n v="10"/>
    <b v="0"/>
    <x v="6"/>
    <n v="0.2016"/>
    <n v="50.4"/>
    <x v="1"/>
    <x v="6"/>
  </r>
  <r>
    <x v="2868"/>
    <x v="2867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n v="60"/>
    <b v="0"/>
    <x v="6"/>
    <n v="0.42011733333333334"/>
    <n v="105.02933333333334"/>
    <x v="1"/>
    <x v="6"/>
  </r>
  <r>
    <x v="2869"/>
    <x v="2868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n v="5"/>
    <b v="0"/>
    <x v="6"/>
    <n v="8.8500000000000002E-3"/>
    <n v="35.4"/>
    <x v="1"/>
    <x v="6"/>
  </r>
  <r>
    <x v="2870"/>
    <x v="2869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n v="9"/>
    <b v="0"/>
    <x v="6"/>
    <n v="0.15"/>
    <n v="83.333333333333329"/>
    <x v="1"/>
    <x v="6"/>
  </r>
  <r>
    <x v="2871"/>
    <x v="2870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n v="13"/>
    <b v="0"/>
    <x v="6"/>
    <n v="4.6699999999999998E-2"/>
    <n v="35.92307692307692"/>
    <x v="1"/>
    <x v="6"/>
  </r>
  <r>
    <x v="2872"/>
    <x v="2871"/>
    <s v="Local Theatre group in Loudoun County, Virginia. Looking for funds to start producing shows!"/>
    <x v="9"/>
    <x v="117"/>
    <x v="2"/>
    <x v="0"/>
    <s v="USD"/>
    <n v="1434768438"/>
    <n v="1429584438"/>
    <b v="0"/>
    <n v="0"/>
    <b v="0"/>
    <x v="6"/>
    <n v="0"/>
    <e v="#DIV/0!"/>
    <x v="1"/>
    <x v="6"/>
  </r>
  <r>
    <x v="2873"/>
    <x v="2872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n v="8"/>
    <b v="0"/>
    <x v="6"/>
    <n v="0.38119999999999998"/>
    <n v="119.125"/>
    <x v="1"/>
    <x v="6"/>
  </r>
  <r>
    <x v="2874"/>
    <x v="2873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n v="3"/>
    <b v="0"/>
    <x v="6"/>
    <n v="5.4199999999999998E-2"/>
    <n v="90.333333333333329"/>
    <x v="1"/>
    <x v="6"/>
  </r>
  <r>
    <x v="2875"/>
    <x v="2874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n v="3"/>
    <b v="0"/>
    <x v="6"/>
    <n v="3.5E-4"/>
    <n v="2.3333333333333335"/>
    <x v="1"/>
    <x v="6"/>
  </r>
  <r>
    <x v="2876"/>
    <x v="2875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n v="0"/>
    <b v="0"/>
    <x v="6"/>
    <n v="0"/>
    <e v="#DIV/0!"/>
    <x v="1"/>
    <x v="6"/>
  </r>
  <r>
    <x v="2877"/>
    <x v="2876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n v="6"/>
    <b v="0"/>
    <x v="6"/>
    <n v="0.10833333333333334"/>
    <n v="108.33333333333333"/>
    <x v="1"/>
    <x v="6"/>
  </r>
  <r>
    <x v="2878"/>
    <x v="2877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n v="4"/>
    <b v="0"/>
    <x v="6"/>
    <n v="2.1000000000000001E-2"/>
    <n v="15.75"/>
    <x v="1"/>
    <x v="6"/>
  </r>
  <r>
    <x v="2879"/>
    <x v="2878"/>
    <s v="She that fines a husband? Wait, is that right? Girl... you better check yourself, before you wreck yourself!"/>
    <x v="375"/>
    <x v="792"/>
    <x v="2"/>
    <x v="0"/>
    <s v="USD"/>
    <n v="1453310661"/>
    <n v="1450718661"/>
    <b v="0"/>
    <n v="1"/>
    <b v="0"/>
    <x v="6"/>
    <n v="2.5892857142857141E-3"/>
    <n v="29"/>
    <x v="1"/>
    <x v="6"/>
  </r>
  <r>
    <x v="2880"/>
    <x v="2879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n v="29"/>
    <b v="0"/>
    <x v="6"/>
    <n v="0.23333333333333334"/>
    <n v="96.551724137931032"/>
    <x v="1"/>
    <x v="6"/>
  </r>
  <r>
    <x v="2881"/>
    <x v="2880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n v="0"/>
    <b v="0"/>
    <x v="6"/>
    <n v="0"/>
    <e v="#DIV/0!"/>
    <x v="1"/>
    <x v="6"/>
  </r>
  <r>
    <x v="2882"/>
    <x v="2881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n v="4"/>
    <b v="0"/>
    <x v="6"/>
    <n v="0.33600000000000002"/>
    <n v="63"/>
    <x v="1"/>
    <x v="6"/>
  </r>
  <r>
    <x v="2883"/>
    <x v="2882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n v="5"/>
    <b v="0"/>
    <x v="6"/>
    <n v="0.1908"/>
    <n v="381.6"/>
    <x v="1"/>
    <x v="6"/>
  </r>
  <r>
    <x v="2884"/>
    <x v="2883"/>
    <s v="Come explore the dream world of Jim Morrison, rock singer, mystic, poet, shaman."/>
    <x v="101"/>
    <x v="1935"/>
    <x v="2"/>
    <x v="0"/>
    <s v="USD"/>
    <n v="1417800435"/>
    <n v="1415208435"/>
    <b v="0"/>
    <n v="4"/>
    <b v="0"/>
    <x v="6"/>
    <n v="4.1111111111111114E-3"/>
    <n v="46.25"/>
    <x v="1"/>
    <x v="6"/>
  </r>
  <r>
    <x v="2885"/>
    <x v="2884"/>
    <s v="An historic and proud work of Polish nationalistic literature performed on stage."/>
    <x v="44"/>
    <x v="176"/>
    <x v="2"/>
    <x v="0"/>
    <s v="USD"/>
    <n v="1426294201"/>
    <n v="1423705801"/>
    <b v="0"/>
    <n v="5"/>
    <b v="0"/>
    <x v="6"/>
    <n v="0.32500000000000001"/>
    <n v="26"/>
    <x v="1"/>
    <x v="6"/>
  </r>
  <r>
    <x v="2886"/>
    <x v="2885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n v="1"/>
    <b v="0"/>
    <x v="6"/>
    <n v="0.05"/>
    <n v="10"/>
    <x v="1"/>
    <x v="6"/>
  </r>
  <r>
    <x v="2887"/>
    <x v="2886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n v="1"/>
    <b v="0"/>
    <x v="6"/>
    <n v="1.6666666666666668E-3"/>
    <n v="5"/>
    <x v="1"/>
    <x v="6"/>
  </r>
  <r>
    <x v="2888"/>
    <x v="2887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n v="0"/>
    <b v="0"/>
    <x v="6"/>
    <n v="0"/>
    <e v="#DIV/0!"/>
    <x v="1"/>
    <x v="6"/>
  </r>
  <r>
    <x v="2889"/>
    <x v="2888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n v="14"/>
    <b v="0"/>
    <x v="6"/>
    <n v="0.38066666666666665"/>
    <n v="81.571428571428569"/>
    <x v="1"/>
    <x v="6"/>
  </r>
  <r>
    <x v="2890"/>
    <x v="2889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n v="3"/>
    <b v="0"/>
    <x v="6"/>
    <n v="1.0500000000000001E-2"/>
    <n v="7"/>
    <x v="1"/>
    <x v="6"/>
  </r>
  <r>
    <x v="2891"/>
    <x v="2890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n v="10"/>
    <b v="0"/>
    <x v="6"/>
    <n v="2.7300000000000001E-2"/>
    <n v="27.3"/>
    <x v="1"/>
    <x v="6"/>
  </r>
  <r>
    <x v="2892"/>
    <x v="2891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n v="17"/>
    <b v="0"/>
    <x v="6"/>
    <n v="9.0909090909090912E-2"/>
    <n v="29.411764705882351"/>
    <x v="1"/>
    <x v="6"/>
  </r>
  <r>
    <x v="2893"/>
    <x v="2892"/>
    <s v="Fundraising for REDISCOVERING KIA THE PLAY"/>
    <x v="10"/>
    <x v="379"/>
    <x v="2"/>
    <x v="0"/>
    <s v="USD"/>
    <n v="1420768800"/>
    <n v="1415644395"/>
    <b v="0"/>
    <n v="2"/>
    <b v="0"/>
    <x v="6"/>
    <n v="5.0000000000000001E-3"/>
    <n v="12.5"/>
    <x v="1"/>
    <x v="6"/>
  </r>
  <r>
    <x v="2894"/>
    <x v="2893"/>
    <s v="This Is A Story About A Woman A Man And A Woman"/>
    <x v="63"/>
    <x v="117"/>
    <x v="2"/>
    <x v="0"/>
    <s v="USD"/>
    <n v="1428100815"/>
    <n v="1422920415"/>
    <b v="0"/>
    <n v="0"/>
    <b v="0"/>
    <x v="6"/>
    <n v="0"/>
    <e v="#DIV/0!"/>
    <x v="1"/>
    <x v="6"/>
  </r>
  <r>
    <x v="2895"/>
    <x v="2894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n v="4"/>
    <b v="0"/>
    <x v="6"/>
    <n v="4.5999999999999999E-2"/>
    <n v="5.75"/>
    <x v="1"/>
    <x v="6"/>
  </r>
  <r>
    <x v="2896"/>
    <x v="2895"/>
    <s v="&quot;Miracle on 34th Street&quot; is about faith and believing in others. _x000a_We believe. Do you?"/>
    <x v="9"/>
    <x v="1370"/>
    <x v="2"/>
    <x v="0"/>
    <s v="USD"/>
    <n v="1481522400"/>
    <n v="1480283321"/>
    <b v="0"/>
    <n v="12"/>
    <b v="0"/>
    <x v="6"/>
    <n v="0.20833333333333334"/>
    <n v="52.083333333333336"/>
    <x v="1"/>
    <x v="6"/>
  </r>
  <r>
    <x v="2897"/>
    <x v="2896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n v="3"/>
    <b v="0"/>
    <x v="6"/>
    <n v="4.583333333333333E-2"/>
    <n v="183.33333333333334"/>
    <x v="1"/>
    <x v="6"/>
  </r>
  <r>
    <x v="2898"/>
    <x v="2897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n v="12"/>
    <b v="0"/>
    <x v="6"/>
    <n v="4.2133333333333335E-2"/>
    <n v="26.333333333333332"/>
    <x v="1"/>
    <x v="6"/>
  </r>
  <r>
    <x v="2899"/>
    <x v="2898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n v="0"/>
    <b v="0"/>
    <x v="6"/>
    <n v="0"/>
    <e v="#DIV/0!"/>
    <x v="1"/>
    <x v="6"/>
  </r>
  <r>
    <x v="2900"/>
    <x v="2899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n v="7"/>
    <b v="0"/>
    <x v="6"/>
    <n v="0.61909090909090914"/>
    <n v="486.42857142857144"/>
    <x v="1"/>
    <x v="6"/>
  </r>
  <r>
    <x v="2901"/>
    <x v="2900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n v="2"/>
    <b v="0"/>
    <x v="6"/>
    <n v="8.0000000000000002E-3"/>
    <n v="3"/>
    <x v="1"/>
    <x v="6"/>
  </r>
  <r>
    <x v="2902"/>
    <x v="2901"/>
    <s v="Help me honor and bring &quot;The American Soprano&quot; Leontyne Price back to the stage one more time."/>
    <x v="60"/>
    <x v="379"/>
    <x v="2"/>
    <x v="0"/>
    <s v="USD"/>
    <n v="1440412396"/>
    <n v="1437820396"/>
    <b v="0"/>
    <n v="1"/>
    <b v="0"/>
    <x v="6"/>
    <n v="1.6666666666666666E-4"/>
    <n v="25"/>
    <x v="1"/>
    <x v="6"/>
  </r>
  <r>
    <x v="2903"/>
    <x v="2902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n v="4"/>
    <b v="0"/>
    <x v="6"/>
    <n v="7.7999999999999996E-3"/>
    <n v="9.75"/>
    <x v="1"/>
    <x v="6"/>
  </r>
  <r>
    <x v="2904"/>
    <x v="2903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n v="4"/>
    <b v="0"/>
    <x v="6"/>
    <n v="0.05"/>
    <n v="18.75"/>
    <x v="1"/>
    <x v="6"/>
  </r>
  <r>
    <x v="2905"/>
    <x v="2904"/>
    <s v="Philly-based feminist theatre's inaugural production about a woman's friendship with an awesome lady cowboy."/>
    <x v="8"/>
    <x v="1940"/>
    <x v="2"/>
    <x v="0"/>
    <s v="USD"/>
    <n v="1473211313"/>
    <n v="1472001713"/>
    <b v="0"/>
    <n v="17"/>
    <b v="0"/>
    <x v="6"/>
    <n v="0.17771428571428571"/>
    <n v="36.588235294117645"/>
    <x v="1"/>
    <x v="6"/>
  </r>
  <r>
    <x v="2906"/>
    <x v="2905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n v="7"/>
    <b v="0"/>
    <x v="6"/>
    <n v="9.4166666666666662E-2"/>
    <n v="80.714285714285708"/>
    <x v="1"/>
    <x v="6"/>
  </r>
  <r>
    <x v="2907"/>
    <x v="2906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n v="2"/>
    <b v="0"/>
    <x v="6"/>
    <n v="8.0000000000000004E-4"/>
    <n v="1"/>
    <x v="1"/>
    <x v="6"/>
  </r>
  <r>
    <x v="2908"/>
    <x v="2907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n v="5"/>
    <b v="0"/>
    <x v="6"/>
    <n v="2.75E-2"/>
    <n v="52.8"/>
    <x v="1"/>
    <x v="6"/>
  </r>
  <r>
    <x v="2909"/>
    <x v="2908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n v="1"/>
    <b v="0"/>
    <x v="6"/>
    <n v="1.1111111111111112E-4"/>
    <n v="20"/>
    <x v="1"/>
    <x v="6"/>
  </r>
  <r>
    <x v="2910"/>
    <x v="2909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n v="1"/>
    <b v="0"/>
    <x v="6"/>
    <n v="3.3333333333333335E-5"/>
    <n v="1"/>
    <x v="1"/>
    <x v="6"/>
  </r>
  <r>
    <x v="2911"/>
    <x v="2910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n v="14"/>
    <b v="0"/>
    <x v="6"/>
    <n v="0.36499999999999999"/>
    <n v="46.928571428571431"/>
    <x v="1"/>
    <x v="6"/>
  </r>
  <r>
    <x v="2912"/>
    <x v="2911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n v="26"/>
    <b v="0"/>
    <x v="6"/>
    <n v="0.14058171745152354"/>
    <n v="78.07692307692308"/>
    <x v="1"/>
    <x v="6"/>
  </r>
  <r>
    <x v="2913"/>
    <x v="2912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n v="2"/>
    <b v="0"/>
    <x v="6"/>
    <n v="2.0000000000000001E-4"/>
    <n v="1"/>
    <x v="1"/>
    <x v="6"/>
  </r>
  <r>
    <x v="2914"/>
    <x v="2913"/>
    <s v="Hercules must complete four challenges in order to meet the father he never knew"/>
    <x v="31"/>
    <x v="116"/>
    <x v="2"/>
    <x v="1"/>
    <s v="GBP"/>
    <n v="1426365994"/>
    <n v="1421185594"/>
    <b v="0"/>
    <n v="1"/>
    <b v="0"/>
    <x v="6"/>
    <n v="4.0000000000000003E-5"/>
    <n v="1"/>
    <x v="1"/>
    <x v="6"/>
  </r>
  <r>
    <x v="2915"/>
    <x v="2914"/>
    <s v="An inclusive, cross community, multi-cultural theatre production for children aged 3 to 16 and their families"/>
    <x v="28"/>
    <x v="1945"/>
    <x v="2"/>
    <x v="1"/>
    <s v="GBP"/>
    <n v="1458117190"/>
    <n v="1455528790"/>
    <b v="0"/>
    <n v="3"/>
    <b v="0"/>
    <x v="6"/>
    <n v="0.61099999999999999"/>
    <n v="203.66666666666666"/>
    <x v="1"/>
    <x v="6"/>
  </r>
  <r>
    <x v="2916"/>
    <x v="2915"/>
    <s v="The moving dramatisation of one man's journey to find the truth behind the Libyan regime change."/>
    <x v="378"/>
    <x v="1011"/>
    <x v="2"/>
    <x v="1"/>
    <s v="GBP"/>
    <n v="1400498789"/>
    <n v="1398511589"/>
    <b v="0"/>
    <n v="7"/>
    <b v="0"/>
    <x v="6"/>
    <n v="7.8378378378378383E-2"/>
    <n v="20.714285714285715"/>
    <x v="1"/>
    <x v="6"/>
  </r>
  <r>
    <x v="2917"/>
    <x v="2916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n v="9"/>
    <b v="0"/>
    <x v="6"/>
    <n v="0.2185"/>
    <n v="48.555555555555557"/>
    <x v="1"/>
    <x v="6"/>
  </r>
  <r>
    <x v="2918"/>
    <x v="2917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n v="20"/>
    <b v="0"/>
    <x v="6"/>
    <n v="0.27239999999999998"/>
    <n v="68.099999999999994"/>
    <x v="1"/>
    <x v="6"/>
  </r>
  <r>
    <x v="2919"/>
    <x v="2918"/>
    <s v="A full staged reading of a new play about a boy who learns how to be happy from the most unexpected person."/>
    <x v="20"/>
    <x v="152"/>
    <x v="2"/>
    <x v="0"/>
    <s v="USD"/>
    <n v="1407250329"/>
    <n v="1404658329"/>
    <b v="0"/>
    <n v="6"/>
    <b v="0"/>
    <x v="6"/>
    <n v="8.5000000000000006E-2"/>
    <n v="8.5"/>
    <x v="1"/>
    <x v="6"/>
  </r>
  <r>
    <x v="2920"/>
    <x v="2919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n v="13"/>
    <b v="0"/>
    <x v="6"/>
    <n v="0.26840000000000003"/>
    <n v="51.615384615384613"/>
    <x v="1"/>
    <x v="6"/>
  </r>
  <r>
    <x v="2921"/>
    <x v="2920"/>
    <s v="I'm creating a cabaret in which all donations go directly to Broadway Cares/Equity Fights AIDS."/>
    <x v="213"/>
    <x v="1949"/>
    <x v="0"/>
    <x v="0"/>
    <s v="USD"/>
    <n v="1411679804"/>
    <n v="1409087804"/>
    <b v="0"/>
    <n v="3"/>
    <b v="1"/>
    <x v="40"/>
    <n v="1.29"/>
    <n v="43"/>
    <x v="1"/>
    <x v="40"/>
  </r>
  <r>
    <x v="2922"/>
    <x v="2921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n v="6"/>
    <b v="1"/>
    <x v="40"/>
    <n v="1"/>
    <n v="83.333333333333329"/>
    <x v="1"/>
    <x v="40"/>
  </r>
  <r>
    <x v="2923"/>
    <x v="2922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n v="10"/>
    <b v="1"/>
    <x v="40"/>
    <n v="1"/>
    <n v="30"/>
    <x v="1"/>
    <x v="40"/>
  </r>
  <r>
    <x v="2924"/>
    <x v="2923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n v="147"/>
    <b v="1"/>
    <x v="40"/>
    <n v="1.032"/>
    <n v="175.51020408163265"/>
    <x v="1"/>
    <x v="40"/>
  </r>
  <r>
    <x v="2925"/>
    <x v="2924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n v="199"/>
    <b v="1"/>
    <x v="40"/>
    <n v="1.0244597777777777"/>
    <n v="231.66175879396985"/>
    <x v="1"/>
    <x v="40"/>
  </r>
  <r>
    <x v="2926"/>
    <x v="2925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n v="50"/>
    <b v="1"/>
    <x v="40"/>
    <n v="1.25"/>
    <n v="75"/>
    <x v="1"/>
    <x v="40"/>
  </r>
  <r>
    <x v="2927"/>
    <x v="2926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n v="21"/>
    <b v="1"/>
    <x v="40"/>
    <n v="1.3083333333333333"/>
    <n v="112.14285714285714"/>
    <x v="1"/>
    <x v="40"/>
  </r>
  <r>
    <x v="2928"/>
    <x v="2927"/>
    <s v="This is a touring production for schools in the Treasure Valley!"/>
    <x v="28"/>
    <x v="325"/>
    <x v="0"/>
    <x v="0"/>
    <s v="USD"/>
    <n v="1457135846"/>
    <n v="1454543846"/>
    <b v="0"/>
    <n v="24"/>
    <b v="1"/>
    <x v="40"/>
    <n v="1"/>
    <n v="41.666666666666664"/>
    <x v="1"/>
    <x v="40"/>
  </r>
  <r>
    <x v="2929"/>
    <x v="2928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n v="32"/>
    <b v="1"/>
    <x v="40"/>
    <n v="1.02069375"/>
    <n v="255.17343750000001"/>
    <x v="1"/>
    <x v="40"/>
  </r>
  <r>
    <x v="2930"/>
    <x v="2929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n v="62"/>
    <b v="1"/>
    <x v="40"/>
    <n v="1.0092000000000001"/>
    <n v="162.7741935483871"/>
    <x v="1"/>
    <x v="40"/>
  </r>
  <r>
    <x v="2931"/>
    <x v="2930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n v="9"/>
    <b v="1"/>
    <x v="40"/>
    <n v="1.06"/>
    <n v="88.333333333333329"/>
    <x v="1"/>
    <x v="40"/>
  </r>
  <r>
    <x v="2932"/>
    <x v="2931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n v="38"/>
    <b v="1"/>
    <x v="40"/>
    <n v="1.0509677419354839"/>
    <n v="85.736842105263165"/>
    <x v="1"/>
    <x v="40"/>
  </r>
  <r>
    <x v="2933"/>
    <x v="2932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n v="54"/>
    <b v="1"/>
    <x v="40"/>
    <n v="1.0276000000000001"/>
    <n v="47.574074074074076"/>
    <x v="1"/>
    <x v="40"/>
  </r>
  <r>
    <x v="2934"/>
    <x v="2933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n v="37"/>
    <b v="1"/>
    <x v="40"/>
    <n v="1.08"/>
    <n v="72.972972972972968"/>
    <x v="1"/>
    <x v="40"/>
  </r>
  <r>
    <x v="2935"/>
    <x v="2934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n v="39"/>
    <b v="1"/>
    <x v="40"/>
    <n v="1.0088571428571429"/>
    <n v="90.538461538461533"/>
    <x v="1"/>
    <x v="40"/>
  </r>
  <r>
    <x v="2936"/>
    <x v="2935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n v="34"/>
    <b v="1"/>
    <x v="40"/>
    <n v="1.28"/>
    <n v="37.647058823529413"/>
    <x v="1"/>
    <x v="40"/>
  </r>
  <r>
    <x v="2937"/>
    <x v="2936"/>
    <s v="UCAS is a new British musical premiering at the Edinburgh Fringe Festival 2014."/>
    <x v="15"/>
    <x v="41"/>
    <x v="0"/>
    <x v="1"/>
    <s v="GBP"/>
    <n v="1405249113"/>
    <n v="1402657113"/>
    <b v="0"/>
    <n v="55"/>
    <b v="1"/>
    <x v="40"/>
    <n v="1.3333333333333333"/>
    <n v="36.363636363636367"/>
    <x v="1"/>
    <x v="40"/>
  </r>
  <r>
    <x v="2938"/>
    <x v="2937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n v="32"/>
    <b v="1"/>
    <x v="40"/>
    <n v="1.0137499999999999"/>
    <n v="126.71875"/>
    <x v="1"/>
    <x v="40"/>
  </r>
  <r>
    <x v="2939"/>
    <x v="2938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n v="25"/>
    <b v="1"/>
    <x v="40"/>
    <n v="1.0287500000000001"/>
    <n v="329.2"/>
    <x v="1"/>
    <x v="40"/>
  </r>
  <r>
    <x v="2940"/>
    <x v="2939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n v="33"/>
    <b v="1"/>
    <x v="40"/>
    <n v="1.0724"/>
    <n v="81.242424242424249"/>
    <x v="1"/>
    <x v="40"/>
  </r>
  <r>
    <x v="2941"/>
    <x v="2940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n v="1"/>
    <b v="0"/>
    <x v="38"/>
    <n v="4.0000000000000003E-5"/>
    <n v="1"/>
    <x v="1"/>
    <x v="38"/>
  </r>
  <r>
    <x v="2942"/>
    <x v="2941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n v="202"/>
    <b v="0"/>
    <x v="38"/>
    <n v="0.20424999999999999"/>
    <n v="202.22772277227722"/>
    <x v="1"/>
    <x v="38"/>
  </r>
  <r>
    <x v="2943"/>
    <x v="2942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n v="0"/>
    <b v="0"/>
    <x v="38"/>
    <n v="0"/>
    <e v="#DIV/0!"/>
    <x v="1"/>
    <x v="38"/>
  </r>
  <r>
    <x v="2944"/>
    <x v="2943"/>
    <s v="Our vision: build and operate a Theater Arts Center for south-central Washington state in Goldendale."/>
    <x v="3"/>
    <x v="173"/>
    <x v="2"/>
    <x v="0"/>
    <s v="USD"/>
    <n v="1433714198"/>
    <n v="1431122198"/>
    <b v="0"/>
    <n v="1"/>
    <b v="0"/>
    <x v="38"/>
    <n v="0.01"/>
    <n v="100"/>
    <x v="1"/>
    <x v="38"/>
  </r>
  <r>
    <x v="2945"/>
    <x v="2944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n v="0"/>
    <b v="0"/>
    <x v="38"/>
    <n v="0"/>
    <e v="#DIV/0!"/>
    <x v="1"/>
    <x v="38"/>
  </r>
  <r>
    <x v="2946"/>
    <x v="2945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n v="2"/>
    <b v="0"/>
    <x v="38"/>
    <n v="1E-3"/>
    <n v="1"/>
    <x v="1"/>
    <x v="38"/>
  </r>
  <r>
    <x v="2947"/>
    <x v="2946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n v="13"/>
    <b v="0"/>
    <x v="38"/>
    <n v="4.2880000000000001E-2"/>
    <n v="82.461538461538467"/>
    <x v="1"/>
    <x v="38"/>
  </r>
  <r>
    <x v="2948"/>
    <x v="2947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n v="9"/>
    <b v="0"/>
    <x v="38"/>
    <n v="4.8000000000000001E-5"/>
    <n v="2.6666666666666665"/>
    <x v="1"/>
    <x v="38"/>
  </r>
  <r>
    <x v="2949"/>
    <x v="2948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n v="2"/>
    <b v="0"/>
    <x v="38"/>
    <n v="2.5000000000000001E-2"/>
    <n v="12.5"/>
    <x v="1"/>
    <x v="38"/>
  </r>
  <r>
    <x v="2950"/>
    <x v="2949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n v="0"/>
    <b v="0"/>
    <x v="38"/>
    <n v="0"/>
    <e v="#DIV/0!"/>
    <x v="1"/>
    <x v="38"/>
  </r>
  <r>
    <x v="2951"/>
    <x v="2950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n v="58"/>
    <b v="0"/>
    <x v="38"/>
    <n v="2.1919999999999999E-2"/>
    <n v="18.896551724137932"/>
    <x v="1"/>
    <x v="38"/>
  </r>
  <r>
    <x v="2952"/>
    <x v="2951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n v="8"/>
    <b v="0"/>
    <x v="38"/>
    <n v="8.0250000000000002E-2"/>
    <n v="200.625"/>
    <x v="1"/>
    <x v="38"/>
  </r>
  <r>
    <x v="2953"/>
    <x v="2952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n v="3"/>
    <b v="0"/>
    <x v="38"/>
    <n v="1.5125E-3"/>
    <n v="201.66666666666666"/>
    <x v="1"/>
    <x v="38"/>
  </r>
  <r>
    <x v="2954"/>
    <x v="2953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n v="0"/>
    <b v="0"/>
    <x v="38"/>
    <n v="0"/>
    <e v="#DIV/0!"/>
    <x v="1"/>
    <x v="38"/>
  </r>
  <r>
    <x v="2955"/>
    <x v="2954"/>
    <s v="Stage Door Theater needs a stage for its current and future productions. Can you help?"/>
    <x v="38"/>
    <x v="526"/>
    <x v="1"/>
    <x v="0"/>
    <s v="USD"/>
    <n v="1434476849"/>
    <n v="1431884849"/>
    <b v="0"/>
    <n v="11"/>
    <b v="0"/>
    <x v="38"/>
    <n v="0.59583333333333333"/>
    <n v="65"/>
    <x v="1"/>
    <x v="38"/>
  </r>
  <r>
    <x v="2956"/>
    <x v="2955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n v="20"/>
    <b v="0"/>
    <x v="38"/>
    <n v="0.16734177215189874"/>
    <n v="66.099999999999994"/>
    <x v="1"/>
    <x v="38"/>
  </r>
  <r>
    <x v="2957"/>
    <x v="2956"/>
    <s v="Theatre in Tuscaloosa, AL built in the 1930s.  The headsets seem about that old. They are almost unusable."/>
    <x v="36"/>
    <x v="668"/>
    <x v="1"/>
    <x v="0"/>
    <s v="USD"/>
    <n v="1427498172"/>
    <n v="1422317772"/>
    <b v="0"/>
    <n v="3"/>
    <b v="0"/>
    <x v="38"/>
    <n v="1.8666666666666668E-2"/>
    <n v="93.333333333333329"/>
    <x v="1"/>
    <x v="38"/>
  </r>
  <r>
    <x v="2958"/>
    <x v="2957"/>
    <s v="Chicago Based Theater Company and Venue Dedicated to Social Justice and Mainstreaming the Palestinian Narrative"/>
    <x v="58"/>
    <x v="117"/>
    <x v="1"/>
    <x v="0"/>
    <s v="USD"/>
    <n v="1462729317"/>
    <n v="1457548917"/>
    <b v="0"/>
    <n v="0"/>
    <b v="0"/>
    <x v="38"/>
    <n v="0"/>
    <e v="#DIV/0!"/>
    <x v="1"/>
    <x v="38"/>
  </r>
  <r>
    <x v="2959"/>
    <x v="2958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n v="0"/>
    <b v="0"/>
    <x v="38"/>
    <n v="0"/>
    <e v="#DIV/0!"/>
    <x v="1"/>
    <x v="38"/>
  </r>
  <r>
    <x v="2960"/>
    <x v="2959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n v="0"/>
    <b v="0"/>
    <x v="38"/>
    <n v="0"/>
    <e v="#DIV/0!"/>
    <x v="1"/>
    <x v="38"/>
  </r>
  <r>
    <x v="2961"/>
    <x v="2960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n v="108"/>
    <b v="1"/>
    <x v="6"/>
    <n v="1.0962000000000001"/>
    <n v="50.75"/>
    <x v="1"/>
    <x v="6"/>
  </r>
  <r>
    <x v="2962"/>
    <x v="2961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n v="20"/>
    <b v="1"/>
    <x v="6"/>
    <n v="1.218"/>
    <n v="60.9"/>
    <x v="1"/>
    <x v="6"/>
  </r>
  <r>
    <x v="2963"/>
    <x v="2962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n v="98"/>
    <b v="1"/>
    <x v="6"/>
    <n v="1.0685"/>
    <n v="109.03061224489795"/>
    <x v="1"/>
    <x v="6"/>
  </r>
  <r>
    <x v="2964"/>
    <x v="2963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n v="196"/>
    <b v="1"/>
    <x v="6"/>
    <n v="1.0071379999999999"/>
    <n v="25.692295918367346"/>
    <x v="1"/>
    <x v="6"/>
  </r>
  <r>
    <x v="2965"/>
    <x v="2964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n v="39"/>
    <b v="1"/>
    <x v="6"/>
    <n v="1.0900000000000001"/>
    <n v="41.92307692307692"/>
    <x v="1"/>
    <x v="6"/>
  </r>
  <r>
    <x v="2966"/>
    <x v="2965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n v="128"/>
    <b v="1"/>
    <x v="6"/>
    <n v="1.1363000000000001"/>
    <n v="88.7734375"/>
    <x v="1"/>
    <x v="6"/>
  </r>
  <r>
    <x v="2967"/>
    <x v="2966"/>
    <s v="Scissortail is a story of loss, grief, and recovery based on the events of the 1995 Oklahoma City Bombing."/>
    <x v="10"/>
    <x v="1972"/>
    <x v="0"/>
    <x v="0"/>
    <s v="USD"/>
    <n v="1425872692"/>
    <n v="1423284292"/>
    <b v="0"/>
    <n v="71"/>
    <b v="1"/>
    <x v="6"/>
    <n v="1.1392"/>
    <n v="80.225352112676063"/>
    <x v="1"/>
    <x v="6"/>
  </r>
  <r>
    <x v="2968"/>
    <x v="2967"/>
    <s v="The Curse of the Babywoman is real â€” and it is coming to FringeNYC this August."/>
    <x v="8"/>
    <x v="1973"/>
    <x v="0"/>
    <x v="0"/>
    <s v="USD"/>
    <n v="1471406340"/>
    <n v="1470227660"/>
    <b v="0"/>
    <n v="47"/>
    <b v="1"/>
    <x v="6"/>
    <n v="1.06"/>
    <n v="78.936170212765958"/>
    <x v="1"/>
    <x v="6"/>
  </r>
  <r>
    <x v="2969"/>
    <x v="2968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n v="17"/>
    <b v="1"/>
    <x v="6"/>
    <n v="1.625"/>
    <n v="95.588235294117652"/>
    <x v="1"/>
    <x v="6"/>
  </r>
  <r>
    <x v="2970"/>
    <x v="2969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n v="91"/>
    <b v="1"/>
    <x v="6"/>
    <n v="1.06"/>
    <n v="69.890109890109883"/>
    <x v="1"/>
    <x v="6"/>
  </r>
  <r>
    <x v="2971"/>
    <x v="2970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n v="43"/>
    <b v="1"/>
    <x v="6"/>
    <n v="1.0015624999999999"/>
    <n v="74.534883720930239"/>
    <x v="1"/>
    <x v="6"/>
  </r>
  <r>
    <x v="2972"/>
    <x v="2971"/>
    <s v="A group of artists. A mythical art piece. A harrowing quest. And some margaritas."/>
    <x v="13"/>
    <x v="1975"/>
    <x v="0"/>
    <x v="0"/>
    <s v="USD"/>
    <n v="1480899600"/>
    <n v="1479609520"/>
    <b v="0"/>
    <n v="17"/>
    <b v="1"/>
    <x v="6"/>
    <n v="1.0535000000000001"/>
    <n v="123.94117647058823"/>
    <x v="1"/>
    <x v="6"/>
  </r>
  <r>
    <x v="2973"/>
    <x v="2972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n v="33"/>
    <b v="1"/>
    <x v="6"/>
    <n v="1.748"/>
    <n v="264.84848484848487"/>
    <x v="1"/>
    <x v="6"/>
  </r>
  <r>
    <x v="2974"/>
    <x v="2973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n v="87"/>
    <b v="1"/>
    <x v="6"/>
    <n v="1.02"/>
    <n v="58.620689655172413"/>
    <x v="1"/>
    <x v="6"/>
  </r>
  <r>
    <x v="2975"/>
    <x v="2974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n v="113"/>
    <b v="1"/>
    <x v="6"/>
    <n v="1.00125"/>
    <n v="70.884955752212392"/>
    <x v="1"/>
    <x v="6"/>
  </r>
  <r>
    <x v="2976"/>
    <x v="2975"/>
    <s v="A play that addresses an important social issue, brought to light by members of the UoM Drama Society."/>
    <x v="159"/>
    <x v="678"/>
    <x v="0"/>
    <x v="1"/>
    <s v="GBP"/>
    <n v="1457870400"/>
    <n v="1456421530"/>
    <b v="0"/>
    <n v="14"/>
    <b v="1"/>
    <x v="6"/>
    <n v="1.7142857142857142"/>
    <n v="8.5714285714285712"/>
    <x v="1"/>
    <x v="6"/>
  </r>
  <r>
    <x v="2977"/>
    <x v="2976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n v="30"/>
    <b v="1"/>
    <x v="6"/>
    <n v="1.1356666666666666"/>
    <n v="113.56666666666666"/>
    <x v="1"/>
    <x v="6"/>
  </r>
  <r>
    <x v="2978"/>
    <x v="2977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n v="16"/>
    <b v="1"/>
    <x v="6"/>
    <n v="1.2946666666666666"/>
    <n v="60.6875"/>
    <x v="1"/>
    <x v="6"/>
  </r>
  <r>
    <x v="2979"/>
    <x v="2978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n v="46"/>
    <b v="1"/>
    <x v="6"/>
    <n v="1.014"/>
    <n v="110.21739130434783"/>
    <x v="1"/>
    <x v="6"/>
  </r>
  <r>
    <x v="2980"/>
    <x v="2979"/>
    <s v="1 director, 4 actors, and a whole lotta determination. Help us bring this brilliant story to the heart of NYC!"/>
    <x v="9"/>
    <x v="1980"/>
    <x v="0"/>
    <x v="0"/>
    <s v="USD"/>
    <n v="1440381600"/>
    <n v="1438639130"/>
    <b v="0"/>
    <n v="24"/>
    <b v="1"/>
    <x v="6"/>
    <n v="1.0916666666666666"/>
    <n v="136.45833333333334"/>
    <x v="1"/>
    <x v="6"/>
  </r>
  <r>
    <x v="2981"/>
    <x v="2980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n v="97"/>
    <b v="1"/>
    <x v="38"/>
    <n v="1.28925"/>
    <n v="53.164948453608247"/>
    <x v="1"/>
    <x v="38"/>
  </r>
  <r>
    <x v="2982"/>
    <x v="2981"/>
    <s v="Renovating this historical landmark, into an arts venue and theatre space for the community."/>
    <x v="10"/>
    <x v="1982"/>
    <x v="0"/>
    <x v="1"/>
    <s v="GBP"/>
    <n v="1455208143"/>
    <n v="1452616143"/>
    <b v="1"/>
    <n v="59"/>
    <b v="1"/>
    <x v="38"/>
    <n v="1.0206"/>
    <n v="86.491525423728817"/>
    <x v="1"/>
    <x v="38"/>
  </r>
  <r>
    <x v="2983"/>
    <x v="2982"/>
    <s v="Dad's Garage Theatre Company needs your help buying our new, forever home by hitting our $150,000 STRETCH GOAL!"/>
    <x v="382"/>
    <x v="1983"/>
    <x v="0"/>
    <x v="0"/>
    <s v="USD"/>
    <n v="1415722236"/>
    <n v="1410534636"/>
    <b v="1"/>
    <n v="1095"/>
    <b v="1"/>
    <x v="38"/>
    <n v="1.465395775862069"/>
    <n v="155.23827397260274"/>
    <x v="1"/>
    <x v="38"/>
  </r>
  <r>
    <x v="2984"/>
    <x v="2983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n v="218"/>
    <b v="1"/>
    <x v="38"/>
    <n v="1.00352"/>
    <n v="115.08256880733946"/>
    <x v="1"/>
    <x v="38"/>
  </r>
  <r>
    <x v="2985"/>
    <x v="2984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n v="111"/>
    <b v="1"/>
    <x v="38"/>
    <n v="1.2164999999999999"/>
    <n v="109.5945945945946"/>
    <x v="1"/>
    <x v="38"/>
  </r>
  <r>
    <x v="2986"/>
    <x v="2985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n v="56"/>
    <b v="1"/>
    <x v="38"/>
    <n v="1.0549999999999999"/>
    <n v="45.214285714285715"/>
    <x v="1"/>
    <x v="38"/>
  </r>
  <r>
    <x v="2987"/>
    <x v="2986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n v="265"/>
    <b v="1"/>
    <x v="38"/>
    <n v="1.1040080000000001"/>
    <n v="104.15169811320754"/>
    <x v="1"/>
    <x v="38"/>
  </r>
  <r>
    <x v="2988"/>
    <x v="2987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n v="28"/>
    <b v="1"/>
    <x v="38"/>
    <n v="1"/>
    <n v="35.714285714285715"/>
    <x v="1"/>
    <x v="38"/>
  </r>
  <r>
    <x v="2989"/>
    <x v="2988"/>
    <s v="Bring the movies back to Bethel, Maine."/>
    <x v="22"/>
    <x v="1987"/>
    <x v="0"/>
    <x v="0"/>
    <s v="USD"/>
    <n v="1450673940"/>
    <n v="1448756962"/>
    <b v="0"/>
    <n v="364"/>
    <b v="1"/>
    <x v="38"/>
    <n v="1.76535"/>
    <n v="96.997252747252745"/>
    <x v="1"/>
    <x v="38"/>
  </r>
  <r>
    <x v="2990"/>
    <x v="2989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n v="27"/>
    <b v="1"/>
    <x v="38"/>
    <n v="1"/>
    <n v="370.37037037037038"/>
    <x v="1"/>
    <x v="38"/>
  </r>
  <r>
    <x v="2991"/>
    <x v="2990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n v="93"/>
    <b v="1"/>
    <x v="38"/>
    <n v="1.0329411764705883"/>
    <n v="94.408602150537632"/>
    <x v="1"/>
    <x v="38"/>
  </r>
  <r>
    <x v="2992"/>
    <x v="2991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n v="64"/>
    <b v="1"/>
    <x v="38"/>
    <n v="1.0449999999999999"/>
    <n v="48.984375"/>
    <x v="1"/>
    <x v="38"/>
  </r>
  <r>
    <x v="2993"/>
    <x v="2992"/>
    <s v="Help us build the Kitchen from Hell!"/>
    <x v="28"/>
    <x v="1141"/>
    <x v="0"/>
    <x v="0"/>
    <s v="USD"/>
    <n v="1455998867"/>
    <n v="1453406867"/>
    <b v="0"/>
    <n v="22"/>
    <b v="1"/>
    <x v="38"/>
    <n v="1.0029999999999999"/>
    <n v="45.590909090909093"/>
    <x v="1"/>
    <x v="38"/>
  </r>
  <r>
    <x v="2994"/>
    <x v="2993"/>
    <s v="Help the hosts of the infamous St. Michael sustain and create epic boat parties through Halloween and into 2015"/>
    <x v="43"/>
    <x v="1990"/>
    <x v="0"/>
    <x v="1"/>
    <s v="GBP"/>
    <n v="1412335772"/>
    <n v="1409743772"/>
    <b v="0"/>
    <n v="59"/>
    <b v="1"/>
    <x v="38"/>
    <n v="4.577466666666667"/>
    <n v="23.275254237288134"/>
    <x v="1"/>
    <x v="38"/>
  </r>
  <r>
    <x v="2995"/>
    <x v="2994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n v="249"/>
    <b v="1"/>
    <x v="38"/>
    <n v="1.0496000000000001"/>
    <n v="63.2289156626506"/>
    <x v="1"/>
    <x v="38"/>
  </r>
  <r>
    <x v="2996"/>
    <x v="2995"/>
    <s v="A permanent home for comedy in Connecticut in the heart of downtown Hartford."/>
    <x v="19"/>
    <x v="1992"/>
    <x v="0"/>
    <x v="0"/>
    <s v="USD"/>
    <n v="1432677240"/>
    <n v="1427493240"/>
    <b v="0"/>
    <n v="392"/>
    <b v="1"/>
    <x v="38"/>
    <n v="1.7194285714285715"/>
    <n v="153.5204081632653"/>
    <x v="1"/>
    <x v="38"/>
  </r>
  <r>
    <x v="2997"/>
    <x v="2996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n v="115"/>
    <b v="1"/>
    <x v="38"/>
    <n v="1.0373000000000001"/>
    <n v="90.2"/>
    <x v="1"/>
    <x v="38"/>
  </r>
  <r>
    <x v="2998"/>
    <x v="2997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n v="433"/>
    <b v="1"/>
    <x v="38"/>
    <n v="1.0302899999999999"/>
    <n v="118.97113163972287"/>
    <x v="1"/>
    <x v="38"/>
  </r>
  <r>
    <x v="2999"/>
    <x v="2998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n v="20"/>
    <b v="1"/>
    <x v="38"/>
    <n v="1.1888888888888889"/>
    <n v="80.25"/>
    <x v="1"/>
    <x v="38"/>
  </r>
  <r>
    <x v="3000"/>
    <x v="2999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n v="8"/>
    <b v="1"/>
    <x v="38"/>
    <n v="1"/>
    <n v="62.5"/>
    <x v="1"/>
    <x v="38"/>
  </r>
  <r>
    <x v="3001"/>
    <x v="3000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n v="175"/>
    <b v="1"/>
    <x v="38"/>
    <n v="3.1869988910451896"/>
    <n v="131.37719999999999"/>
    <x v="1"/>
    <x v="38"/>
  </r>
  <r>
    <x v="3002"/>
    <x v="3001"/>
    <s v="Make the workshop/ small stage space at Jimmy's No 43 even better than before!"/>
    <x v="39"/>
    <x v="1996"/>
    <x v="0"/>
    <x v="0"/>
    <s v="USD"/>
    <n v="1356552252"/>
    <n v="1353960252"/>
    <b v="0"/>
    <n v="104"/>
    <b v="1"/>
    <x v="38"/>
    <n v="1.0850614285714286"/>
    <n v="73.032980769230775"/>
    <x v="1"/>
    <x v="38"/>
  </r>
  <r>
    <x v="3003"/>
    <x v="3002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n v="17"/>
    <b v="1"/>
    <x v="38"/>
    <n v="1.0116666666666667"/>
    <n v="178.52941176470588"/>
    <x v="1"/>
    <x v="38"/>
  </r>
  <r>
    <x v="3004"/>
    <x v="3003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n v="277"/>
    <b v="1"/>
    <x v="38"/>
    <n v="1.12815"/>
    <n v="162.90974729241879"/>
    <x v="1"/>
    <x v="38"/>
  </r>
  <r>
    <x v="3005"/>
    <x v="3004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n v="118"/>
    <b v="1"/>
    <x v="38"/>
    <n v="1.2049622641509434"/>
    <n v="108.24237288135593"/>
    <x v="1"/>
    <x v="38"/>
  </r>
  <r>
    <x v="3006"/>
    <x v="3005"/>
    <s v="We're an affordable theatre and rental space that can be molded into anything by anyone."/>
    <x v="6"/>
    <x v="1999"/>
    <x v="0"/>
    <x v="5"/>
    <s v="CAD"/>
    <n v="1418580591"/>
    <n v="1415988591"/>
    <b v="0"/>
    <n v="97"/>
    <b v="1"/>
    <x v="38"/>
    <n v="1.0774999999999999"/>
    <n v="88.865979381443296"/>
    <x v="1"/>
    <x v="38"/>
  </r>
  <r>
    <x v="3007"/>
    <x v="3006"/>
    <s v="Consuite for 2015 CoreCon.  An adventure into insanity."/>
    <x v="20"/>
    <x v="1144"/>
    <x v="0"/>
    <x v="0"/>
    <s v="USD"/>
    <n v="1429938683"/>
    <n v="1428124283"/>
    <b v="0"/>
    <n v="20"/>
    <b v="1"/>
    <x v="38"/>
    <n v="1.8"/>
    <n v="54"/>
    <x v="1"/>
    <x v="38"/>
  </r>
  <r>
    <x v="3008"/>
    <x v="3007"/>
    <s v="Help fund Silver Spring Stage's HVAC costs for the upcoming year! Don't leave us out in the cold (pun intended)!"/>
    <x v="9"/>
    <x v="1891"/>
    <x v="0"/>
    <x v="0"/>
    <s v="USD"/>
    <n v="1453352719"/>
    <n v="1450760719"/>
    <b v="0"/>
    <n v="26"/>
    <b v="1"/>
    <x v="38"/>
    <n v="1.0116666666666667"/>
    <n v="116.73076923076923"/>
    <x v="1"/>
    <x v="38"/>
  </r>
  <r>
    <x v="3009"/>
    <x v="3008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n v="128"/>
    <b v="1"/>
    <x v="38"/>
    <n v="1.19756"/>
    <n v="233.8984375"/>
    <x v="1"/>
    <x v="38"/>
  </r>
  <r>
    <x v="3010"/>
    <x v="3009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n v="15"/>
    <b v="1"/>
    <x v="38"/>
    <n v="1.58"/>
    <n v="158"/>
    <x v="1"/>
    <x v="38"/>
  </r>
  <r>
    <x v="3011"/>
    <x v="3010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n v="25"/>
    <b v="1"/>
    <x v="38"/>
    <n v="1.2366666666666666"/>
    <n v="14.84"/>
    <x v="1"/>
    <x v="38"/>
  </r>
  <r>
    <x v="3012"/>
    <x v="3011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n v="55"/>
    <b v="1"/>
    <x v="38"/>
    <n v="1.1712499999999999"/>
    <n v="85.181818181818187"/>
    <x v="1"/>
    <x v="38"/>
  </r>
  <r>
    <x v="3013"/>
    <x v="3012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n v="107"/>
    <b v="1"/>
    <x v="38"/>
    <n v="1.5696000000000001"/>
    <n v="146.69158878504672"/>
    <x v="1"/>
    <x v="38"/>
  </r>
  <r>
    <x v="3014"/>
    <x v="3013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n v="557"/>
    <b v="1"/>
    <x v="38"/>
    <n v="1.13104"/>
    <n v="50.764811490125673"/>
    <x v="1"/>
    <x v="38"/>
  </r>
  <r>
    <x v="3015"/>
    <x v="3014"/>
    <s v="We're turning an old yogurt shop into a live theater in downtown Charleston.   Please help us hang our sign!"/>
    <x v="104"/>
    <x v="2005"/>
    <x v="0"/>
    <x v="0"/>
    <s v="USD"/>
    <n v="1402459200"/>
    <n v="1401125238"/>
    <b v="0"/>
    <n v="40"/>
    <b v="1"/>
    <x v="38"/>
    <n v="1.0317647058823529"/>
    <n v="87.7"/>
    <x v="1"/>
    <x v="38"/>
  </r>
  <r>
    <x v="3016"/>
    <x v="3015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n v="36"/>
    <b v="1"/>
    <x v="38"/>
    <n v="1.0261176470588236"/>
    <n v="242.27777777777777"/>
    <x v="1"/>
    <x v="38"/>
  </r>
  <r>
    <x v="3017"/>
    <x v="3016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n v="159"/>
    <b v="1"/>
    <x v="38"/>
    <n v="1.0584090909090909"/>
    <n v="146.44654088050314"/>
    <x v="1"/>
    <x v="38"/>
  </r>
  <r>
    <x v="3018"/>
    <x v="3017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n v="41"/>
    <b v="1"/>
    <x v="38"/>
    <n v="1.0071428571428571"/>
    <n v="103.17073170731707"/>
    <x v="1"/>
    <x v="38"/>
  </r>
  <r>
    <x v="3019"/>
    <x v="3018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n v="226"/>
    <b v="1"/>
    <x v="38"/>
    <n v="1.2123333333333333"/>
    <n v="80.464601769911511"/>
    <x v="1"/>
    <x v="38"/>
  </r>
  <r>
    <x v="3020"/>
    <x v="3019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n v="30"/>
    <b v="1"/>
    <x v="38"/>
    <n v="1.0057142857142858"/>
    <n v="234.66666666666666"/>
    <x v="1"/>
    <x v="38"/>
  </r>
  <r>
    <x v="3021"/>
    <x v="3020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n v="103"/>
    <b v="1"/>
    <x v="38"/>
    <n v="1.1602222222222223"/>
    <n v="50.689320388349515"/>
    <x v="1"/>
    <x v="38"/>
  </r>
  <r>
    <x v="3022"/>
    <x v="3021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n v="62"/>
    <b v="1"/>
    <x v="38"/>
    <n v="1.0087999999999999"/>
    <n v="162.70967741935485"/>
    <x v="1"/>
    <x v="38"/>
  </r>
  <r>
    <x v="3023"/>
    <x v="3022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n v="6"/>
    <b v="1"/>
    <x v="38"/>
    <n v="1.03"/>
    <n v="120.16666666666667"/>
    <x v="1"/>
    <x v="38"/>
  </r>
  <r>
    <x v="3024"/>
    <x v="3023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n v="182"/>
    <b v="1"/>
    <x v="38"/>
    <n v="2.4641999999999999"/>
    <n v="67.697802197802204"/>
    <x v="1"/>
    <x v="38"/>
  </r>
  <r>
    <x v="3025"/>
    <x v="3024"/>
    <s v="Be part of building Cardiff's first pub theatre, located right in the city centre. Launching January 2015."/>
    <x v="30"/>
    <x v="2015"/>
    <x v="0"/>
    <x v="1"/>
    <s v="GBP"/>
    <n v="1401465600"/>
    <n v="1399032813"/>
    <b v="0"/>
    <n v="145"/>
    <b v="1"/>
    <x v="38"/>
    <n v="3.0219999999999998"/>
    <n v="52.103448275862071"/>
    <x v="1"/>
    <x v="38"/>
  </r>
  <r>
    <x v="3026"/>
    <x v="3025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n v="25"/>
    <b v="1"/>
    <x v="38"/>
    <n v="1.4333333333333333"/>
    <n v="51.6"/>
    <x v="1"/>
    <x v="38"/>
  </r>
  <r>
    <x v="3027"/>
    <x v="3026"/>
    <s v="Wavy says let's LIGHT UP THE RAINBOW STAGE and as our stretch reward we'll throw all of us a PARTY!"/>
    <x v="79"/>
    <x v="2017"/>
    <x v="0"/>
    <x v="0"/>
    <s v="USD"/>
    <n v="1426866851"/>
    <n v="1424278451"/>
    <b v="0"/>
    <n v="320"/>
    <b v="1"/>
    <x v="38"/>
    <n v="1.3144"/>
    <n v="164.3"/>
    <x v="1"/>
    <x v="38"/>
  </r>
  <r>
    <x v="3028"/>
    <x v="3027"/>
    <s v="We have a space! Help us fill it with a stage, chairs, gear and audiences' laughter!"/>
    <x v="10"/>
    <x v="2018"/>
    <x v="0"/>
    <x v="0"/>
    <s v="USD"/>
    <n v="1471242025"/>
    <n v="1468650025"/>
    <b v="0"/>
    <n v="99"/>
    <b v="1"/>
    <x v="38"/>
    <n v="1.6801999999999999"/>
    <n v="84.858585858585855"/>
    <x v="1"/>
    <x v="38"/>
  </r>
  <r>
    <x v="3029"/>
    <x v="3028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n v="348"/>
    <b v="1"/>
    <x v="38"/>
    <n v="1.0967666666666667"/>
    <n v="94.548850574712645"/>
    <x v="1"/>
    <x v="38"/>
  </r>
  <r>
    <x v="3030"/>
    <x v="3029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n v="41"/>
    <b v="1"/>
    <x v="38"/>
    <n v="1.0668571428571429"/>
    <n v="45.536585365853661"/>
    <x v="1"/>
    <x v="38"/>
  </r>
  <r>
    <x v="3031"/>
    <x v="3030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n v="29"/>
    <b v="1"/>
    <x v="38"/>
    <n v="1"/>
    <n v="51.724137931034484"/>
    <x v="1"/>
    <x v="38"/>
  </r>
  <r>
    <x v="3032"/>
    <x v="3031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n v="25"/>
    <b v="1"/>
    <x v="38"/>
    <n v="1.272"/>
    <n v="50.88"/>
    <x v="1"/>
    <x v="38"/>
  </r>
  <r>
    <x v="3033"/>
    <x v="3032"/>
    <s v="Finally Stagelights will have a space of our very own!  Be a part of this exciting new adventure in Greensboro!!"/>
    <x v="9"/>
    <x v="2021"/>
    <x v="0"/>
    <x v="0"/>
    <s v="USD"/>
    <n v="1471487925"/>
    <n v="1468895925"/>
    <b v="0"/>
    <n v="23"/>
    <b v="1"/>
    <x v="38"/>
    <n v="1.4653333333333334"/>
    <n v="191.13043478260869"/>
    <x v="1"/>
    <x v="38"/>
  </r>
  <r>
    <x v="3034"/>
    <x v="3033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n v="1260"/>
    <b v="1"/>
    <x v="38"/>
    <n v="1.1253599999999999"/>
    <n v="89.314285714285717"/>
    <x v="1"/>
    <x v="38"/>
  </r>
  <r>
    <x v="3035"/>
    <x v="3034"/>
    <s v="Help create a permanent home for live comedy shows and classes in Downtown RVA."/>
    <x v="31"/>
    <x v="2023"/>
    <x v="0"/>
    <x v="0"/>
    <s v="USD"/>
    <n v="1367674009"/>
    <n v="1365082009"/>
    <b v="0"/>
    <n v="307"/>
    <b v="1"/>
    <x v="38"/>
    <n v="1.0878684000000001"/>
    <n v="88.588631921824103"/>
    <x v="1"/>
    <x v="38"/>
  </r>
  <r>
    <x v="3036"/>
    <x v="3035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n v="329"/>
    <b v="1"/>
    <x v="38"/>
    <n v="1.26732"/>
    <n v="96.300911854103347"/>
    <x v="1"/>
    <x v="38"/>
  </r>
  <r>
    <x v="3037"/>
    <x v="3036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n v="32"/>
    <b v="1"/>
    <x v="38"/>
    <n v="2.1320000000000001"/>
    <n v="33.3125"/>
    <x v="1"/>
    <x v="38"/>
  </r>
  <r>
    <x v="3038"/>
    <x v="3037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n v="27"/>
    <b v="1"/>
    <x v="38"/>
    <n v="1.0049999999999999"/>
    <n v="37.222222222222221"/>
    <x v="1"/>
    <x v="38"/>
  </r>
  <r>
    <x v="3039"/>
    <x v="3038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n v="236"/>
    <b v="1"/>
    <x v="38"/>
    <n v="1.0871389999999999"/>
    <n v="92.130423728813554"/>
    <x v="1"/>
    <x v="38"/>
  </r>
  <r>
    <x v="3040"/>
    <x v="3039"/>
    <s v="48 hours of deck screws, dry wall, hard hats and needed renovation to help the Jayhawk rise from the ashes."/>
    <x v="9"/>
    <x v="2027"/>
    <x v="0"/>
    <x v="0"/>
    <s v="USD"/>
    <n v="1435359600"/>
    <n v="1434999621"/>
    <b v="0"/>
    <n v="42"/>
    <b v="1"/>
    <x v="38"/>
    <n v="1.075"/>
    <n v="76.785714285714292"/>
    <x v="1"/>
    <x v="38"/>
  </r>
  <r>
    <x v="3041"/>
    <x v="3040"/>
    <s v="Privet! Hello! Bon Jour! We are the Arlekin Players Theatre and we need a home."/>
    <x v="386"/>
    <x v="2028"/>
    <x v="0"/>
    <x v="0"/>
    <s v="USD"/>
    <n v="1453323048"/>
    <n v="1450731048"/>
    <b v="0"/>
    <n v="95"/>
    <b v="1"/>
    <x v="38"/>
    <n v="1.1048192771084338"/>
    <n v="96.526315789473685"/>
    <x v="1"/>
    <x v="38"/>
  </r>
  <r>
    <x v="3042"/>
    <x v="3041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n v="37"/>
    <b v="1"/>
    <x v="38"/>
    <n v="1.28"/>
    <n v="51.891891891891895"/>
    <x v="1"/>
    <x v="38"/>
  </r>
  <r>
    <x v="3043"/>
    <x v="3042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n v="128"/>
    <b v="1"/>
    <x v="38"/>
    <n v="1.1000666666666667"/>
    <n v="128.9140625"/>
    <x v="1"/>
    <x v="38"/>
  </r>
  <r>
    <x v="3044"/>
    <x v="3043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n v="156"/>
    <b v="1"/>
    <x v="38"/>
    <n v="1.0934166666666667"/>
    <n v="84.108974358974365"/>
    <x v="1"/>
    <x v="38"/>
  </r>
  <r>
    <x v="3045"/>
    <x v="3044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n v="64"/>
    <b v="1"/>
    <x v="38"/>
    <n v="1.3270650000000002"/>
    <n v="82.941562500000003"/>
    <x v="1"/>
    <x v="38"/>
  </r>
  <r>
    <x v="3046"/>
    <x v="3045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n v="58"/>
    <b v="1"/>
    <x v="38"/>
    <n v="1.9084810126582279"/>
    <n v="259.94827586206895"/>
    <x v="1"/>
    <x v="38"/>
  </r>
  <r>
    <x v="3047"/>
    <x v="3046"/>
    <s v="Hi! We're the Graduating Seniors Acting V Seniors at Temple University! Welcome to our Kick starter Page!"/>
    <x v="2"/>
    <x v="2033"/>
    <x v="0"/>
    <x v="0"/>
    <s v="USD"/>
    <n v="1461762960"/>
    <n v="1457999054"/>
    <b v="0"/>
    <n v="20"/>
    <b v="1"/>
    <x v="38"/>
    <n v="1.49"/>
    <n v="37.25"/>
    <x v="1"/>
    <x v="38"/>
  </r>
  <r>
    <x v="3048"/>
    <x v="3047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n v="47"/>
    <b v="1"/>
    <x v="38"/>
    <n v="1.6639999999999999"/>
    <n v="177.02127659574469"/>
    <x v="1"/>
    <x v="38"/>
  </r>
  <r>
    <x v="3049"/>
    <x v="3048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n v="54"/>
    <b v="1"/>
    <x v="38"/>
    <n v="1.0666666666666667"/>
    <n v="74.074074074074076"/>
    <x v="1"/>
    <x v="38"/>
  </r>
  <r>
    <x v="3050"/>
    <x v="3049"/>
    <s v="Help fund The Black Pearl Consuite at CoreCon VIII: On Ancient Seas!"/>
    <x v="20"/>
    <x v="69"/>
    <x v="0"/>
    <x v="0"/>
    <s v="USD"/>
    <n v="1462420960"/>
    <n v="1459828960"/>
    <b v="0"/>
    <n v="9"/>
    <b v="1"/>
    <x v="38"/>
    <n v="1.06"/>
    <n v="70.666666666666671"/>
    <x v="1"/>
    <x v="38"/>
  </r>
  <r>
    <x v="3051"/>
    <x v="3050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n v="35"/>
    <b v="0"/>
    <x v="38"/>
    <n v="0.23628571428571429"/>
    <n v="23.62857142857143"/>
    <x v="1"/>
    <x v="38"/>
  </r>
  <r>
    <x v="3052"/>
    <x v="3051"/>
    <s v="To let the arts continue in Walker Minnesota We need a performing arts space and art gallery"/>
    <x v="63"/>
    <x v="735"/>
    <x v="2"/>
    <x v="0"/>
    <s v="USD"/>
    <n v="1432828740"/>
    <n v="1430237094"/>
    <b v="0"/>
    <n v="2"/>
    <b v="0"/>
    <x v="38"/>
    <n v="1.5E-3"/>
    <n v="37.5"/>
    <x v="1"/>
    <x v="38"/>
  </r>
  <r>
    <x v="3053"/>
    <x v="3052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n v="3"/>
    <b v="0"/>
    <x v="38"/>
    <n v="4.0000000000000001E-3"/>
    <n v="13.333333333333334"/>
    <x v="1"/>
    <x v="38"/>
  </r>
  <r>
    <x v="3054"/>
    <x v="3053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n v="0"/>
    <b v="0"/>
    <x v="38"/>
    <n v="0"/>
    <e v="#DIV/0!"/>
    <x v="1"/>
    <x v="38"/>
  </r>
  <r>
    <x v="3055"/>
    <x v="3054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n v="1"/>
    <b v="0"/>
    <x v="38"/>
    <n v="5.0000000000000002E-5"/>
    <n v="1"/>
    <x v="1"/>
    <x v="38"/>
  </r>
  <r>
    <x v="3056"/>
    <x v="3055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n v="0"/>
    <b v="0"/>
    <x v="38"/>
    <n v="0"/>
    <e v="#DIV/0!"/>
    <x v="1"/>
    <x v="38"/>
  </r>
  <r>
    <x v="3057"/>
    <x v="3056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n v="0"/>
    <b v="0"/>
    <x v="38"/>
    <n v="0"/>
    <e v="#DIV/0!"/>
    <x v="1"/>
    <x v="38"/>
  </r>
  <r>
    <x v="3058"/>
    <x v="3057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n v="3"/>
    <b v="0"/>
    <x v="38"/>
    <n v="1.6666666666666666E-4"/>
    <n v="1"/>
    <x v="1"/>
    <x v="38"/>
  </r>
  <r>
    <x v="3059"/>
    <x v="3058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n v="11"/>
    <b v="0"/>
    <x v="38"/>
    <n v="3.0066666666666665E-2"/>
    <n v="41"/>
    <x v="1"/>
    <x v="38"/>
  </r>
  <r>
    <x v="3060"/>
    <x v="3059"/>
    <s v="Save the historic Roxy theatre in Bremerton WA from being repurposed as office space."/>
    <x v="135"/>
    <x v="400"/>
    <x v="2"/>
    <x v="0"/>
    <s v="USD"/>
    <n v="1443422134"/>
    <n v="1440830134"/>
    <b v="0"/>
    <n v="6"/>
    <b v="0"/>
    <x v="38"/>
    <n v="1.5227272727272728E-3"/>
    <n v="55.833333333333336"/>
    <x v="1"/>
    <x v="38"/>
  </r>
  <r>
    <x v="3061"/>
    <x v="3060"/>
    <s v="Save a historic Local theater."/>
    <x v="80"/>
    <x v="117"/>
    <x v="2"/>
    <x v="0"/>
    <s v="USD"/>
    <n v="1407955748"/>
    <n v="1405363748"/>
    <b v="0"/>
    <n v="0"/>
    <b v="0"/>
    <x v="38"/>
    <n v="0"/>
    <e v="#DIV/0!"/>
    <x v="1"/>
    <x v="38"/>
  </r>
  <r>
    <x v="3062"/>
    <x v="3061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n v="67"/>
    <b v="0"/>
    <x v="38"/>
    <n v="0.66839999999999999"/>
    <n v="99.761194029850742"/>
    <x v="1"/>
    <x v="38"/>
  </r>
  <r>
    <x v="3063"/>
    <x v="3062"/>
    <s v="Members of the local Miami music scene are putting together a venue/creative space in Kendall!"/>
    <x v="9"/>
    <x v="2038"/>
    <x v="2"/>
    <x v="0"/>
    <s v="USD"/>
    <n v="1477174138"/>
    <n v="1474150138"/>
    <b v="0"/>
    <n v="23"/>
    <b v="0"/>
    <x v="38"/>
    <n v="0.19566666666666666"/>
    <n v="25.521739130434781"/>
    <x v="1"/>
    <x v="38"/>
  </r>
  <r>
    <x v="3064"/>
    <x v="3063"/>
    <s v="An epicenter for connection, creation and expression of the community."/>
    <x v="96"/>
    <x v="2039"/>
    <x v="2"/>
    <x v="0"/>
    <s v="USD"/>
    <n v="1448175540"/>
    <n v="1445483246"/>
    <b v="0"/>
    <n v="72"/>
    <b v="0"/>
    <x v="38"/>
    <n v="0.11294666666666667"/>
    <n v="117.65277777777777"/>
    <x v="1"/>
    <x v="38"/>
  </r>
  <r>
    <x v="3065"/>
    <x v="3064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n v="2"/>
    <b v="0"/>
    <x v="38"/>
    <n v="4.0000000000000002E-4"/>
    <n v="5"/>
    <x v="1"/>
    <x v="38"/>
  </r>
  <r>
    <x v="3066"/>
    <x v="3065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n v="15"/>
    <b v="0"/>
    <x v="38"/>
    <n v="0.11985714285714286"/>
    <n v="2796.6666666666665"/>
    <x v="1"/>
    <x v="38"/>
  </r>
  <r>
    <x v="3067"/>
    <x v="3066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n v="1"/>
    <b v="0"/>
    <x v="38"/>
    <n v="2.5000000000000001E-2"/>
    <n v="200"/>
    <x v="1"/>
    <x v="38"/>
  </r>
  <r>
    <x v="3068"/>
    <x v="3067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n v="2"/>
    <b v="0"/>
    <x v="38"/>
    <n v="6.9999999999999999E-4"/>
    <n v="87.5"/>
    <x v="1"/>
    <x v="38"/>
  </r>
  <r>
    <x v="3069"/>
    <x v="3068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n v="7"/>
    <b v="0"/>
    <x v="38"/>
    <n v="0.14099999999999999"/>
    <n v="20.142857142857142"/>
    <x v="1"/>
    <x v="38"/>
  </r>
  <r>
    <x v="3070"/>
    <x v="3069"/>
    <s v="Liverpool's 1st purpose built 7 night a week comedy club, bar &amp; restaurant with live music &amp; much more"/>
    <x v="3"/>
    <x v="2041"/>
    <x v="2"/>
    <x v="1"/>
    <s v="GBP"/>
    <n v="1481132169"/>
    <n v="1479317769"/>
    <b v="0"/>
    <n v="16"/>
    <b v="0"/>
    <x v="38"/>
    <n v="3.3399999999999999E-2"/>
    <n v="20.875"/>
    <x v="1"/>
    <x v="38"/>
  </r>
  <r>
    <x v="3071"/>
    <x v="3070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n v="117"/>
    <b v="0"/>
    <x v="38"/>
    <n v="0.59775"/>
    <n v="61.307692307692307"/>
    <x v="1"/>
    <x v="38"/>
  </r>
  <r>
    <x v="3072"/>
    <x v="3071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n v="2"/>
    <b v="0"/>
    <x v="38"/>
    <n v="1.6666666666666666E-4"/>
    <n v="1"/>
    <x v="1"/>
    <x v="38"/>
  </r>
  <r>
    <x v="3073"/>
    <x v="3072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n v="7"/>
    <b v="0"/>
    <x v="38"/>
    <n v="2.3035714285714285E-4"/>
    <n v="92.142857142857139"/>
    <x v="1"/>
    <x v="38"/>
  </r>
  <r>
    <x v="3074"/>
    <x v="3073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n v="3"/>
    <b v="0"/>
    <x v="38"/>
    <n v="8.8000000000000003E-4"/>
    <n v="7.333333333333333"/>
    <x v="1"/>
    <x v="38"/>
  </r>
  <r>
    <x v="3075"/>
    <x v="3074"/>
    <s v="Magic Morgan &amp; Liliana are raising funds to expand their famed traveling magic show to a theater of magic."/>
    <x v="36"/>
    <x v="2044"/>
    <x v="2"/>
    <x v="0"/>
    <s v="USD"/>
    <n v="1471573640"/>
    <n v="1467253640"/>
    <b v="0"/>
    <n v="20"/>
    <b v="0"/>
    <x v="38"/>
    <n v="8.6400000000000005E-2"/>
    <n v="64.8"/>
    <x v="1"/>
    <x v="38"/>
  </r>
  <r>
    <x v="3076"/>
    <x v="3075"/>
    <s v="Helping female comedians get in their 10,000 Hours of practice!"/>
    <x v="3"/>
    <x v="84"/>
    <x v="2"/>
    <x v="0"/>
    <s v="USD"/>
    <n v="1444405123"/>
    <n v="1439221123"/>
    <b v="0"/>
    <n v="50"/>
    <b v="0"/>
    <x v="38"/>
    <n v="0.15060000000000001"/>
    <n v="30.12"/>
    <x v="1"/>
    <x v="38"/>
  </r>
  <r>
    <x v="3077"/>
    <x v="3076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n v="2"/>
    <b v="0"/>
    <x v="38"/>
    <n v="4.7727272727272731E-3"/>
    <n v="52.5"/>
    <x v="1"/>
    <x v="38"/>
  </r>
  <r>
    <x v="3078"/>
    <x v="3077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n v="3"/>
    <b v="0"/>
    <x v="38"/>
    <n v="1.1833333333333333E-3"/>
    <n v="23.666666666666668"/>
    <x v="1"/>
    <x v="38"/>
  </r>
  <r>
    <x v="3079"/>
    <x v="3078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n v="27"/>
    <b v="0"/>
    <x v="38"/>
    <n v="8.4173998587352451E-3"/>
    <n v="415.77777777777777"/>
    <x v="1"/>
    <x v="38"/>
  </r>
  <r>
    <x v="3080"/>
    <x v="3079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n v="7"/>
    <b v="0"/>
    <x v="38"/>
    <n v="1.8799999999999999E-4"/>
    <n v="53.714285714285715"/>
    <x v="1"/>
    <x v="38"/>
  </r>
  <r>
    <x v="3081"/>
    <x v="3080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n v="5"/>
    <b v="0"/>
    <x v="38"/>
    <n v="2.1029999999999998E-3"/>
    <n v="420.6"/>
    <x v="1"/>
    <x v="38"/>
  </r>
  <r>
    <x v="3082"/>
    <x v="3081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n v="0"/>
    <b v="0"/>
    <x v="38"/>
    <n v="0"/>
    <e v="#DIV/0!"/>
    <x v="1"/>
    <x v="38"/>
  </r>
  <r>
    <x v="3083"/>
    <x v="3082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n v="3"/>
    <b v="0"/>
    <x v="38"/>
    <n v="2.8E-3"/>
    <n v="18.666666666666668"/>
    <x v="1"/>
    <x v="38"/>
  </r>
  <r>
    <x v="3084"/>
    <x v="3083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n v="6"/>
    <b v="0"/>
    <x v="38"/>
    <n v="0.11579206701157921"/>
    <n v="78.333333333333329"/>
    <x v="1"/>
    <x v="38"/>
  </r>
  <r>
    <x v="3085"/>
    <x v="3084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n v="9"/>
    <b v="0"/>
    <x v="38"/>
    <n v="2.4400000000000002E-2"/>
    <n v="67.777777777777771"/>
    <x v="1"/>
    <x v="38"/>
  </r>
  <r>
    <x v="3086"/>
    <x v="3085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n v="3"/>
    <b v="0"/>
    <x v="38"/>
    <n v="2.5000000000000001E-3"/>
    <n v="16.666666666666668"/>
    <x v="1"/>
    <x v="38"/>
  </r>
  <r>
    <x v="3087"/>
    <x v="3086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n v="2"/>
    <b v="0"/>
    <x v="38"/>
    <n v="6.2500000000000003E-3"/>
    <n v="62.5"/>
    <x v="1"/>
    <x v="38"/>
  </r>
  <r>
    <x v="3088"/>
    <x v="3087"/>
    <s v="We believe it's time to open a visitor's center that highlights the small towns of the upper Midwest."/>
    <x v="99"/>
    <x v="691"/>
    <x v="2"/>
    <x v="0"/>
    <s v="USD"/>
    <n v="1420724460"/>
    <n v="1418046247"/>
    <b v="0"/>
    <n v="3"/>
    <b v="0"/>
    <x v="38"/>
    <n v="1.9384615384615384E-3"/>
    <n v="42"/>
    <x v="1"/>
    <x v="38"/>
  </r>
  <r>
    <x v="3089"/>
    <x v="3088"/>
    <s v="A community space in Somerville, MA to celebrate the beautiful intersection of sports and creativity."/>
    <x v="31"/>
    <x v="2048"/>
    <x v="2"/>
    <x v="0"/>
    <s v="USD"/>
    <n v="1468029540"/>
    <n v="1465304483"/>
    <b v="0"/>
    <n v="45"/>
    <b v="0"/>
    <x v="38"/>
    <n v="0.23416000000000001"/>
    <n v="130.0888888888889"/>
    <x v="1"/>
    <x v="38"/>
  </r>
  <r>
    <x v="3090"/>
    <x v="3089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n v="9"/>
    <b v="0"/>
    <x v="38"/>
    <n v="5.080888888888889E-2"/>
    <n v="1270.2222222222222"/>
    <x v="1"/>
    <x v="38"/>
  </r>
  <r>
    <x v="3091"/>
    <x v="3090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n v="9"/>
    <b v="0"/>
    <x v="38"/>
    <n v="0.15920000000000001"/>
    <n v="88.444444444444443"/>
    <x v="1"/>
    <x v="38"/>
  </r>
  <r>
    <x v="3092"/>
    <x v="3091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n v="21"/>
    <b v="0"/>
    <x v="38"/>
    <n v="1.1831900000000001E-2"/>
    <n v="56.342380952380957"/>
    <x v="1"/>
    <x v="38"/>
  </r>
  <r>
    <x v="3093"/>
    <x v="3092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n v="17"/>
    <b v="0"/>
    <x v="38"/>
    <n v="0.22750000000000001"/>
    <n v="53.529411764705884"/>
    <x v="1"/>
    <x v="38"/>
  </r>
  <r>
    <x v="3094"/>
    <x v="3093"/>
    <s v="This is a Kickstarter to help with the start up costs for Illusionist, Chris Lengyel's Summer 2016 Tour!"/>
    <x v="57"/>
    <x v="379"/>
    <x v="2"/>
    <x v="0"/>
    <s v="USD"/>
    <n v="1442775956"/>
    <n v="1437591956"/>
    <b v="0"/>
    <n v="1"/>
    <b v="0"/>
    <x v="38"/>
    <n v="2.5000000000000001E-4"/>
    <n v="25"/>
    <x v="1"/>
    <x v="38"/>
  </r>
  <r>
    <x v="3095"/>
    <x v="3094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n v="1"/>
    <b v="0"/>
    <x v="38"/>
    <n v="3.351206434316354E-3"/>
    <n v="50"/>
    <x v="1"/>
    <x v="38"/>
  </r>
  <r>
    <x v="3096"/>
    <x v="3095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n v="14"/>
    <b v="0"/>
    <x v="38"/>
    <n v="3.9750000000000001E-2"/>
    <n v="56.785714285714285"/>
    <x v="1"/>
    <x v="38"/>
  </r>
  <r>
    <x v="3097"/>
    <x v="3096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n v="42"/>
    <b v="0"/>
    <x v="38"/>
    <n v="0.17150000000000001"/>
    <n v="40.833333333333336"/>
    <x v="1"/>
    <x v="38"/>
  </r>
  <r>
    <x v="3098"/>
    <x v="3097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n v="27"/>
    <b v="0"/>
    <x v="38"/>
    <n v="3.608004104669061E-2"/>
    <n v="65.111111111111114"/>
    <x v="1"/>
    <x v="38"/>
  </r>
  <r>
    <x v="3099"/>
    <x v="3098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n v="5"/>
    <b v="0"/>
    <x v="38"/>
    <n v="0.13900000000000001"/>
    <n v="55.6"/>
    <x v="1"/>
    <x v="38"/>
  </r>
  <r>
    <x v="3100"/>
    <x v="3099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n v="13"/>
    <b v="0"/>
    <x v="38"/>
    <n v="0.15225"/>
    <n v="140.53846153846155"/>
    <x v="1"/>
    <x v="38"/>
  </r>
  <r>
    <x v="3101"/>
    <x v="3100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n v="12"/>
    <b v="0"/>
    <x v="38"/>
    <n v="0.12"/>
    <n v="25"/>
    <x v="1"/>
    <x v="38"/>
  </r>
  <r>
    <x v="3102"/>
    <x v="3101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n v="90"/>
    <b v="0"/>
    <x v="38"/>
    <n v="0.391125"/>
    <n v="69.533333333333331"/>
    <x v="1"/>
    <x v="38"/>
  </r>
  <r>
    <x v="3103"/>
    <x v="3102"/>
    <s v="Creating a place for local artists to perform, at substantially less cost for them"/>
    <x v="393"/>
    <x v="143"/>
    <x v="2"/>
    <x v="0"/>
    <s v="USD"/>
    <n v="1434080706"/>
    <n v="1428896706"/>
    <b v="0"/>
    <n v="2"/>
    <b v="0"/>
    <x v="38"/>
    <n v="2.6829268292682929E-3"/>
    <n v="5.5"/>
    <x v="1"/>
    <x v="38"/>
  </r>
  <r>
    <x v="3104"/>
    <x v="3103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n v="5"/>
    <b v="0"/>
    <x v="38"/>
    <n v="0.29625000000000001"/>
    <n v="237"/>
    <x v="1"/>
    <x v="38"/>
  </r>
  <r>
    <x v="3105"/>
    <x v="3104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n v="31"/>
    <b v="0"/>
    <x v="38"/>
    <n v="0.4236099230111206"/>
    <n v="79.870967741935488"/>
    <x v="1"/>
    <x v="38"/>
  </r>
  <r>
    <x v="3106"/>
    <x v="3105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n v="4"/>
    <b v="0"/>
    <x v="38"/>
    <n v="4.1000000000000002E-2"/>
    <n v="10.25"/>
    <x v="1"/>
    <x v="38"/>
  </r>
  <r>
    <x v="3107"/>
    <x v="3106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n v="29"/>
    <b v="0"/>
    <x v="38"/>
    <n v="0.197625"/>
    <n v="272.58620689655174"/>
    <x v="1"/>
    <x v="38"/>
  </r>
  <r>
    <x v="3108"/>
    <x v="3107"/>
    <s v="We need a permanent home for the theater!"/>
    <x v="63"/>
    <x v="375"/>
    <x v="2"/>
    <x v="0"/>
    <s v="USD"/>
    <n v="1430234394"/>
    <n v="1425053994"/>
    <b v="0"/>
    <n v="2"/>
    <b v="0"/>
    <x v="38"/>
    <n v="5.1999999999999995E-4"/>
    <n v="13"/>
    <x v="1"/>
    <x v="38"/>
  </r>
  <r>
    <x v="3109"/>
    <x v="3108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n v="114"/>
    <b v="0"/>
    <x v="38"/>
    <n v="0.25030188679245285"/>
    <n v="58.184210526315788"/>
    <x v="1"/>
    <x v="38"/>
  </r>
  <r>
    <x v="3110"/>
    <x v="3109"/>
    <s v="Cat People Unite! It's time we get a space of our own to relax, socialize and learn! Join the Catmunity!"/>
    <x v="31"/>
    <x v="115"/>
    <x v="2"/>
    <x v="0"/>
    <s v="USD"/>
    <n v="1487465119"/>
    <n v="1484009119"/>
    <b v="0"/>
    <n v="1"/>
    <b v="0"/>
    <x v="38"/>
    <n v="4.0000000000000002E-4"/>
    <n v="10"/>
    <x v="1"/>
    <x v="38"/>
  </r>
  <r>
    <x v="3111"/>
    <x v="3110"/>
    <s v="Help All Puppet Players perform it's 2015 season in a beautiful 200 seat theater for an entire year."/>
    <x v="22"/>
    <x v="2061"/>
    <x v="2"/>
    <x v="0"/>
    <s v="USD"/>
    <n v="1412432220"/>
    <n v="1409753820"/>
    <b v="0"/>
    <n v="76"/>
    <b v="0"/>
    <x v="38"/>
    <n v="0.26640000000000003"/>
    <n v="70.10526315789474"/>
    <x v="1"/>
    <x v="38"/>
  </r>
  <r>
    <x v="3112"/>
    <x v="3111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n v="9"/>
    <b v="0"/>
    <x v="38"/>
    <n v="4.7363636363636365E-2"/>
    <n v="57.888888888888886"/>
    <x v="1"/>
    <x v="38"/>
  </r>
  <r>
    <x v="3113"/>
    <x v="3112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n v="37"/>
    <b v="0"/>
    <x v="38"/>
    <n v="4.2435339894712751E-2"/>
    <n v="125.27027027027027"/>
    <x v="1"/>
    <x v="38"/>
  </r>
  <r>
    <x v="3114"/>
    <x v="3113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n v="0"/>
    <b v="0"/>
    <x v="38"/>
    <n v="0"/>
    <e v="#DIV/0!"/>
    <x v="1"/>
    <x v="38"/>
  </r>
  <r>
    <x v="3115"/>
    <x v="3114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n v="1"/>
    <b v="0"/>
    <x v="38"/>
    <n v="0.03"/>
    <n v="300"/>
    <x v="1"/>
    <x v="38"/>
  </r>
  <r>
    <x v="3116"/>
    <x v="3115"/>
    <s v="Creating a consuite for CoreCon. A focus on the insanity of asylums and early medical practices from history."/>
    <x v="47"/>
    <x v="357"/>
    <x v="2"/>
    <x v="0"/>
    <s v="USD"/>
    <n v="1427890925"/>
    <n v="1426681325"/>
    <b v="0"/>
    <n v="10"/>
    <b v="0"/>
    <x v="38"/>
    <n v="0.57333333333333336"/>
    <n v="43"/>
    <x v="1"/>
    <x v="38"/>
  </r>
  <r>
    <x v="3117"/>
    <x v="3116"/>
    <s v="Performing Arts workshops, for young people aged 5 -16, exploring how the sea has shaped Cowes as a settlement."/>
    <x v="28"/>
    <x v="116"/>
    <x v="2"/>
    <x v="1"/>
    <s v="GBP"/>
    <n v="1464354720"/>
    <n v="1463648360"/>
    <b v="0"/>
    <n v="1"/>
    <b v="0"/>
    <x v="38"/>
    <n v="1E-3"/>
    <n v="1"/>
    <x v="1"/>
    <x v="38"/>
  </r>
  <r>
    <x v="3118"/>
    <x v="3117"/>
    <s v="a magical place for all kind of people, like a fairytaile in all colours"/>
    <x v="69"/>
    <x v="551"/>
    <x v="2"/>
    <x v="11"/>
    <s v="SEK"/>
    <n v="1467473723"/>
    <n v="1465832123"/>
    <b v="0"/>
    <n v="2"/>
    <b v="0"/>
    <x v="38"/>
    <n v="3.0999999999999999E-3"/>
    <n v="775"/>
    <x v="1"/>
    <x v="38"/>
  </r>
  <r>
    <x v="3119"/>
    <x v="3118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n v="1"/>
    <b v="0"/>
    <x v="38"/>
    <n v="5.0000000000000001E-4"/>
    <n v="5"/>
    <x v="1"/>
    <x v="38"/>
  </r>
  <r>
    <x v="3120"/>
    <x v="3119"/>
    <s v="Wij willen Tropicana het subtropisch zwemparadijs van Rotterdam op een nieuwe locatie gaan bouwen."/>
    <x v="396"/>
    <x v="1491"/>
    <x v="2"/>
    <x v="9"/>
    <s v="EUR"/>
    <n v="1462484196"/>
    <n v="1457303796"/>
    <b v="0"/>
    <n v="10"/>
    <b v="0"/>
    <x v="38"/>
    <n v="9.8461538461538464E-5"/>
    <n v="12.8"/>
    <x v="1"/>
    <x v="38"/>
  </r>
  <r>
    <x v="3121"/>
    <x v="3120"/>
    <s v="I going to build a theatre for a local ant farm so that Ants can put on their theatre productions."/>
    <x v="15"/>
    <x v="115"/>
    <x v="1"/>
    <x v="5"/>
    <s v="CAD"/>
    <n v="1411748335"/>
    <n v="1406564335"/>
    <b v="0"/>
    <n v="1"/>
    <b v="0"/>
    <x v="38"/>
    <n v="6.6666666666666671E-3"/>
    <n v="10"/>
    <x v="1"/>
    <x v="38"/>
  </r>
  <r>
    <x v="3122"/>
    <x v="3121"/>
    <s v="cancelled until further notice"/>
    <x v="212"/>
    <x v="851"/>
    <x v="1"/>
    <x v="0"/>
    <s v="USD"/>
    <n v="1478733732"/>
    <n v="1478298132"/>
    <b v="0"/>
    <n v="2"/>
    <b v="0"/>
    <x v="38"/>
    <n v="0.58291457286432158"/>
    <n v="58"/>
    <x v="1"/>
    <x v="38"/>
  </r>
  <r>
    <x v="3123"/>
    <x v="3122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n v="348"/>
    <b v="0"/>
    <x v="38"/>
    <n v="0.68153600000000003"/>
    <n v="244.80459770114942"/>
    <x v="1"/>
    <x v="38"/>
  </r>
  <r>
    <x v="3124"/>
    <x v="3123"/>
    <s v="A place where kids/ teens' dreams come true, and one finds there home without sparkly red shoes!"/>
    <x v="397"/>
    <x v="375"/>
    <x v="1"/>
    <x v="0"/>
    <s v="USD"/>
    <n v="1422902601"/>
    <n v="1417718601"/>
    <b v="0"/>
    <n v="4"/>
    <b v="0"/>
    <x v="38"/>
    <n v="3.2499999999999997E-5"/>
    <n v="6.5"/>
    <x v="1"/>
    <x v="38"/>
  </r>
  <r>
    <x v="3125"/>
    <x v="3124"/>
    <s v="N/A"/>
    <x v="86"/>
    <x v="117"/>
    <x v="1"/>
    <x v="0"/>
    <s v="USD"/>
    <n v="1452142672"/>
    <n v="1449550672"/>
    <b v="0"/>
    <n v="0"/>
    <b v="0"/>
    <x v="38"/>
    <n v="0"/>
    <e v="#DIV/0!"/>
    <x v="1"/>
    <x v="38"/>
  </r>
  <r>
    <x v="3126"/>
    <x v="3125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n v="17"/>
    <b v="0"/>
    <x v="38"/>
    <n v="4.1599999999999998E-2"/>
    <n v="61.176470588235297"/>
    <x v="1"/>
    <x v="38"/>
  </r>
  <r>
    <x v="3127"/>
    <x v="3126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n v="0"/>
    <b v="0"/>
    <x v="38"/>
    <n v="0"/>
    <e v="#DIV/0!"/>
    <x v="1"/>
    <x v="38"/>
  </r>
  <r>
    <x v="3128"/>
    <x v="3127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n v="117"/>
    <b v="0"/>
    <x v="6"/>
    <n v="1.0860666666666667"/>
    <n v="139.23931623931625"/>
    <x v="1"/>
    <x v="6"/>
  </r>
  <r>
    <x v="3129"/>
    <x v="3128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n v="1"/>
    <b v="0"/>
    <x v="6"/>
    <n v="8.0000000000000002E-3"/>
    <n v="10"/>
    <x v="1"/>
    <x v="6"/>
  </r>
  <r>
    <x v="3130"/>
    <x v="3129"/>
    <s v="A shockingly relevant modern take on a 2,000-year-old tragedy that confronts current gender politics."/>
    <x v="3"/>
    <x v="672"/>
    <x v="3"/>
    <x v="0"/>
    <s v="USD"/>
    <n v="1492145940"/>
    <n v="1489504916"/>
    <b v="0"/>
    <n v="4"/>
    <b v="0"/>
    <x v="6"/>
    <n v="3.7499999999999999E-2"/>
    <n v="93.75"/>
    <x v="1"/>
    <x v="6"/>
  </r>
  <r>
    <x v="3131"/>
    <x v="3130"/>
    <s v="A Staged Reading of &quot;Snake Eyes,&quot; a new play by Alex Rafala"/>
    <x v="393"/>
    <x v="2043"/>
    <x v="3"/>
    <x v="0"/>
    <s v="USD"/>
    <n v="1491656045"/>
    <n v="1489067645"/>
    <b v="0"/>
    <n v="12"/>
    <b v="0"/>
    <x v="6"/>
    <n v="0.15731707317073171"/>
    <n v="53.75"/>
    <x v="1"/>
    <x v="6"/>
  </r>
  <r>
    <x v="3132"/>
    <x v="3131"/>
    <s v="Smells Like Money, Drips Like Honey, Taste Like Mocha, Better Run AWAY"/>
    <x v="11"/>
    <x v="115"/>
    <x v="3"/>
    <x v="0"/>
    <s v="USD"/>
    <n v="1492759460"/>
    <n v="1487579060"/>
    <b v="0"/>
    <n v="1"/>
    <b v="0"/>
    <x v="6"/>
    <n v="3.3333333333333332E-4"/>
    <n v="10"/>
    <x v="1"/>
    <x v="6"/>
  </r>
  <r>
    <x v="3133"/>
    <x v="3132"/>
    <s v="TwentySomething is taking Hell Has No Fury to Edinburgh! _x000a_We're looking for your support to get us there."/>
    <x v="2"/>
    <x v="2065"/>
    <x v="3"/>
    <x v="1"/>
    <s v="GBP"/>
    <n v="1490358834"/>
    <n v="1487770434"/>
    <b v="0"/>
    <n v="16"/>
    <b v="0"/>
    <x v="6"/>
    <n v="1.08"/>
    <n v="33.75"/>
    <x v="1"/>
    <x v="6"/>
  </r>
  <r>
    <x v="3134"/>
    <x v="3133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n v="12"/>
    <b v="0"/>
    <x v="6"/>
    <n v="0.22500000000000001"/>
    <n v="18.75"/>
    <x v="1"/>
    <x v="6"/>
  </r>
  <r>
    <x v="3135"/>
    <x v="3134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n v="7"/>
    <b v="0"/>
    <x v="6"/>
    <n v="0.20849420849420849"/>
    <n v="23.142857142857142"/>
    <x v="1"/>
    <x v="6"/>
  </r>
  <r>
    <x v="3136"/>
    <x v="3135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n v="22"/>
    <b v="0"/>
    <x v="6"/>
    <n v="1.278"/>
    <n v="29.045454545454547"/>
    <x v="1"/>
    <x v="6"/>
  </r>
  <r>
    <x v="3137"/>
    <x v="3136"/>
    <s v="Set in 1930s Chinatown, evocative of old world South Jackson Street during the Jazz era."/>
    <x v="15"/>
    <x v="155"/>
    <x v="3"/>
    <x v="0"/>
    <s v="USD"/>
    <n v="1493838720"/>
    <n v="1489439669"/>
    <b v="0"/>
    <n v="1"/>
    <b v="0"/>
    <x v="6"/>
    <n v="3.3333333333333333E-2"/>
    <n v="50"/>
    <x v="1"/>
    <x v="6"/>
  </r>
  <r>
    <x v="3138"/>
    <x v="3137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n v="0"/>
    <b v="0"/>
    <x v="6"/>
    <n v="0"/>
    <e v="#DIV/0!"/>
    <x v="1"/>
    <x v="6"/>
  </r>
  <r>
    <x v="3139"/>
    <x v="3138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n v="6"/>
    <b v="0"/>
    <x v="6"/>
    <n v="5.3999999999999999E-2"/>
    <n v="450"/>
    <x v="1"/>
    <x v="6"/>
  </r>
  <r>
    <x v="3140"/>
    <x v="3139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n v="4"/>
    <b v="0"/>
    <x v="6"/>
    <n v="9.5999999999999992E-3"/>
    <n v="24"/>
    <x v="1"/>
    <x v="6"/>
  </r>
  <r>
    <x v="3141"/>
    <x v="3140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n v="8"/>
    <b v="0"/>
    <x v="6"/>
    <n v="0.51600000000000001"/>
    <n v="32.25"/>
    <x v="1"/>
    <x v="6"/>
  </r>
  <r>
    <x v="3142"/>
    <x v="3141"/>
    <s v="Our aim is to deliver a powerful piece of theatre to audiences across the UK, including Edinburgh Fringe (2017)."/>
    <x v="181"/>
    <x v="372"/>
    <x v="3"/>
    <x v="1"/>
    <s v="GBP"/>
    <n v="1489922339"/>
    <n v="1487333939"/>
    <b v="0"/>
    <n v="3"/>
    <b v="0"/>
    <x v="6"/>
    <n v="1.6363636363636365E-2"/>
    <n v="15"/>
    <x v="1"/>
    <x v="6"/>
  </r>
  <r>
    <x v="3143"/>
    <x v="3142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n v="0"/>
    <b v="0"/>
    <x v="6"/>
    <n v="0"/>
    <e v="#DIV/0!"/>
    <x v="1"/>
    <x v="6"/>
  </r>
  <r>
    <x v="3144"/>
    <x v="3143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n v="30"/>
    <b v="0"/>
    <x v="6"/>
    <n v="0.754"/>
    <n v="251.33333333333334"/>
    <x v="1"/>
    <x v="6"/>
  </r>
  <r>
    <x v="3145"/>
    <x v="3144"/>
    <s v="Dominion Theatre Company is the first community dinner theatre  to be established in Arlington TX."/>
    <x v="31"/>
    <x v="117"/>
    <x v="3"/>
    <x v="0"/>
    <s v="USD"/>
    <n v="1490659134"/>
    <n v="1485478734"/>
    <b v="0"/>
    <n v="0"/>
    <b v="0"/>
    <x v="6"/>
    <n v="0"/>
    <e v="#DIV/0!"/>
    <x v="1"/>
    <x v="6"/>
  </r>
  <r>
    <x v="3146"/>
    <x v="3145"/>
    <s v="Somos... Podemos... Amamos... Nuestra muralla, nuestra utopÃ­a. Que el amor sea el lÃ­mite"/>
    <x v="63"/>
    <x v="2071"/>
    <x v="3"/>
    <x v="14"/>
    <s v="MXN"/>
    <n v="1492356166"/>
    <n v="1488471766"/>
    <b v="0"/>
    <n v="12"/>
    <b v="0"/>
    <x v="6"/>
    <n v="0.105"/>
    <n v="437.5"/>
    <x v="1"/>
    <x v="6"/>
  </r>
  <r>
    <x v="3147"/>
    <x v="3146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n v="213"/>
    <b v="1"/>
    <x v="6"/>
    <n v="1.1752499999999999"/>
    <n v="110.35211267605634"/>
    <x v="1"/>
    <x v="6"/>
  </r>
  <r>
    <x v="3148"/>
    <x v="3147"/>
    <s v="Help fund The Aurora Project, an immersive science fiction epic."/>
    <x v="40"/>
    <x v="2073"/>
    <x v="0"/>
    <x v="0"/>
    <s v="USD"/>
    <n v="1412136000"/>
    <n v="1410278284"/>
    <b v="1"/>
    <n v="57"/>
    <b v="1"/>
    <x v="6"/>
    <n v="1.3116666666666668"/>
    <n v="41.421052631578945"/>
    <x v="1"/>
    <x v="6"/>
  </r>
  <r>
    <x v="3149"/>
    <x v="3148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n v="25"/>
    <b v="1"/>
    <x v="6"/>
    <n v="1.04"/>
    <n v="52"/>
    <x v="1"/>
    <x v="6"/>
  </r>
  <r>
    <x v="3150"/>
    <x v="3149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n v="104"/>
    <b v="1"/>
    <x v="6"/>
    <n v="1.01"/>
    <n v="33.990384615384613"/>
    <x v="1"/>
    <x v="6"/>
  </r>
  <r>
    <x v="3151"/>
    <x v="3150"/>
    <s v="A Multi-Media Puppet Show, with large cable control puppets to tell a hilarious story for all ages."/>
    <x v="8"/>
    <x v="2075"/>
    <x v="0"/>
    <x v="0"/>
    <s v="USD"/>
    <n v="1410379774"/>
    <n v="1407787774"/>
    <b v="1"/>
    <n v="34"/>
    <b v="1"/>
    <x v="6"/>
    <n v="1.004"/>
    <n v="103.35294117647059"/>
    <x v="1"/>
    <x v="6"/>
  </r>
  <r>
    <x v="3152"/>
    <x v="3151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n v="67"/>
    <b v="1"/>
    <x v="6"/>
    <n v="1.0595454545454546"/>
    <n v="34.791044776119406"/>
    <x v="1"/>
    <x v="6"/>
  </r>
  <r>
    <x v="3153"/>
    <x v="3152"/>
    <s v="A stage production of Terminator 2: Judgment Day, composed entirely of the words of William Shakespeare"/>
    <x v="9"/>
    <x v="2077"/>
    <x v="0"/>
    <x v="0"/>
    <s v="USD"/>
    <n v="1304225940"/>
    <n v="1301542937"/>
    <b v="1"/>
    <n v="241"/>
    <b v="1"/>
    <x v="6"/>
    <n v="3.3558333333333334"/>
    <n v="41.773858921161825"/>
    <x v="1"/>
    <x v="6"/>
  </r>
  <r>
    <x v="3154"/>
    <x v="3153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n v="123"/>
    <b v="1"/>
    <x v="6"/>
    <n v="1.1292857142857142"/>
    <n v="64.268292682926827"/>
    <x v="1"/>
    <x v="6"/>
  </r>
  <r>
    <x v="3155"/>
    <x v="3154"/>
    <s v="We want to take our stage adaptation of Studio Ghibli's 'Princess Mononoke' to more people.  Help us do it!"/>
    <x v="10"/>
    <x v="2078"/>
    <x v="0"/>
    <x v="1"/>
    <s v="GBP"/>
    <n v="1356004725"/>
    <n v="1353412725"/>
    <b v="1"/>
    <n v="302"/>
    <b v="1"/>
    <x v="6"/>
    <n v="1.885046"/>
    <n v="31.209370860927152"/>
    <x v="1"/>
    <x v="6"/>
  </r>
  <r>
    <x v="3156"/>
    <x v="3155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n v="89"/>
    <b v="1"/>
    <x v="6"/>
    <n v="1.0181818181818181"/>
    <n v="62.921348314606739"/>
    <x v="1"/>
    <x v="6"/>
  </r>
  <r>
    <x v="3157"/>
    <x v="3156"/>
    <s v="Four Directors.  Four One Acts.  Four Genres.  For You."/>
    <x v="23"/>
    <x v="74"/>
    <x v="0"/>
    <x v="0"/>
    <s v="USD"/>
    <n v="1405746000"/>
    <n v="1404932105"/>
    <b v="1"/>
    <n v="41"/>
    <b v="1"/>
    <x v="6"/>
    <n v="1.01"/>
    <n v="98.536585365853654"/>
    <x v="1"/>
    <x v="6"/>
  </r>
  <r>
    <x v="3158"/>
    <x v="3157"/>
    <s v="A 40s crime-noir play using nursery rhyme characters."/>
    <x v="10"/>
    <x v="2080"/>
    <x v="0"/>
    <x v="0"/>
    <s v="USD"/>
    <n v="1374523752"/>
    <n v="1371931752"/>
    <b v="1"/>
    <n v="69"/>
    <b v="1"/>
    <x v="6"/>
    <n v="1.1399999999999999"/>
    <n v="82.608695652173907"/>
    <x v="1"/>
    <x v="6"/>
  </r>
  <r>
    <x v="3159"/>
    <x v="3158"/>
    <s v="WAXWING is an exciting new world premiere of mythic (perhaps even apocalyptic!) proportions."/>
    <x v="15"/>
    <x v="2081"/>
    <x v="0"/>
    <x v="0"/>
    <s v="USD"/>
    <n v="1326927600"/>
    <n v="1323221761"/>
    <b v="1"/>
    <n v="52"/>
    <b v="1"/>
    <x v="6"/>
    <n v="1.3348133333333334"/>
    <n v="38.504230769230773"/>
    <x v="1"/>
    <x v="6"/>
  </r>
  <r>
    <x v="3160"/>
    <x v="3159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n v="57"/>
    <b v="1"/>
    <x v="6"/>
    <n v="1.0153333333333334"/>
    <n v="80.15789473684211"/>
    <x v="1"/>
    <x v="6"/>
  </r>
  <r>
    <x v="3161"/>
    <x v="3160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n v="74"/>
    <b v="1"/>
    <x v="6"/>
    <n v="1.0509999999999999"/>
    <n v="28.405405405405407"/>
    <x v="1"/>
    <x v="6"/>
  </r>
  <r>
    <x v="3162"/>
    <x v="3161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n v="63"/>
    <b v="1"/>
    <x v="6"/>
    <n v="1.2715000000000001"/>
    <n v="80.730158730158735"/>
    <x v="1"/>
    <x v="6"/>
  </r>
  <r>
    <x v="3163"/>
    <x v="3162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n v="72"/>
    <b v="1"/>
    <x v="6"/>
    <n v="1.1115384615384616"/>
    <n v="200.69444444444446"/>
    <x v="1"/>
    <x v="6"/>
  </r>
  <r>
    <x v="3164"/>
    <x v="3163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n v="71"/>
    <b v="1"/>
    <x v="6"/>
    <n v="1.0676000000000001"/>
    <n v="37.591549295774648"/>
    <x v="1"/>
    <x v="6"/>
  </r>
  <r>
    <x v="3165"/>
    <x v="3164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n v="21"/>
    <b v="1"/>
    <x v="6"/>
    <n v="1.6266666666666667"/>
    <n v="58.095238095238095"/>
    <x v="1"/>
    <x v="6"/>
  </r>
  <r>
    <x v="3166"/>
    <x v="3165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n v="930"/>
    <b v="1"/>
    <x v="6"/>
    <n v="1.6022808571428573"/>
    <n v="60.300892473118282"/>
    <x v="1"/>
    <x v="6"/>
  </r>
  <r>
    <x v="3167"/>
    <x v="3166"/>
    <s v="What is destiny? Explore it with us this August at FringeNYC."/>
    <x v="9"/>
    <x v="2089"/>
    <x v="0"/>
    <x v="0"/>
    <s v="USD"/>
    <n v="1406952781"/>
    <n v="1405743181"/>
    <b v="1"/>
    <n v="55"/>
    <b v="1"/>
    <x v="6"/>
    <n v="1.1616666666666666"/>
    <n v="63.363636363636367"/>
    <x v="1"/>
    <x v="6"/>
  </r>
  <r>
    <x v="3168"/>
    <x v="3167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n v="61"/>
    <b v="1"/>
    <x v="6"/>
    <n v="1.242"/>
    <n v="50.901639344262293"/>
    <x v="1"/>
    <x v="6"/>
  </r>
  <r>
    <x v="3169"/>
    <x v="3168"/>
    <s v="We're bringing The Window to the Cherry Lane Theater in January 2014."/>
    <x v="6"/>
    <x v="2091"/>
    <x v="0"/>
    <x v="0"/>
    <s v="USD"/>
    <n v="1386910740"/>
    <n v="1384364561"/>
    <b v="1"/>
    <n v="82"/>
    <b v="1"/>
    <x v="6"/>
    <n v="1.030125"/>
    <n v="100.5"/>
    <x v="1"/>
    <x v="6"/>
  </r>
  <r>
    <x v="3170"/>
    <x v="3169"/>
    <s v="An emotionally-charged journey through the history of black women in America told in reverse."/>
    <x v="13"/>
    <x v="2092"/>
    <x v="0"/>
    <x v="0"/>
    <s v="USD"/>
    <n v="1404273600"/>
    <n v="1401414944"/>
    <b v="1"/>
    <n v="71"/>
    <b v="1"/>
    <x v="6"/>
    <n v="1.1225000000000001"/>
    <n v="31.619718309859156"/>
    <x v="1"/>
    <x v="6"/>
  </r>
  <r>
    <x v="3171"/>
    <x v="3170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n v="117"/>
    <b v="1"/>
    <x v="6"/>
    <n v="1.0881428571428571"/>
    <n v="65.102564102564102"/>
    <x v="1"/>
    <x v="6"/>
  </r>
  <r>
    <x v="3172"/>
    <x v="3171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n v="29"/>
    <b v="1"/>
    <x v="6"/>
    <n v="1.1499999999999999"/>
    <n v="79.310344827586206"/>
    <x v="1"/>
    <x v="6"/>
  </r>
  <r>
    <x v="3173"/>
    <x v="3172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n v="74"/>
    <b v="1"/>
    <x v="6"/>
    <n v="1.03"/>
    <n v="139.18918918918919"/>
    <x v="1"/>
    <x v="6"/>
  </r>
  <r>
    <x v="3174"/>
    <x v="3173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n v="23"/>
    <b v="1"/>
    <x v="6"/>
    <n v="1.0113333333333334"/>
    <n v="131.91304347826087"/>
    <x v="1"/>
    <x v="6"/>
  </r>
  <r>
    <x v="3175"/>
    <x v="3174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n v="60"/>
    <b v="1"/>
    <x v="6"/>
    <n v="1.0955999999999999"/>
    <n v="91.3"/>
    <x v="1"/>
    <x v="6"/>
  </r>
  <r>
    <x v="3176"/>
    <x v="3175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n v="55"/>
    <b v="1"/>
    <x v="6"/>
    <n v="1.148421052631579"/>
    <n v="39.672727272727272"/>
    <x v="1"/>
    <x v="6"/>
  </r>
  <r>
    <x v="3177"/>
    <x v="3176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n v="51"/>
    <b v="1"/>
    <x v="6"/>
    <n v="1.1739999999999999"/>
    <n v="57.549019607843135"/>
    <x v="1"/>
    <x v="6"/>
  </r>
  <r>
    <x v="3178"/>
    <x v="3177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n v="78"/>
    <b v="1"/>
    <x v="6"/>
    <n v="1.7173333333333334"/>
    <n v="33.025641025641029"/>
    <x v="1"/>
    <x v="6"/>
  </r>
  <r>
    <x v="3179"/>
    <x v="3178"/>
    <s v="A Sci-fi play in several vignettes that will narrate an alternate history in the mid-20th century."/>
    <x v="285"/>
    <x v="2099"/>
    <x v="0"/>
    <x v="0"/>
    <s v="USD"/>
    <n v="1367859071"/>
    <n v="1365699071"/>
    <b v="1"/>
    <n v="62"/>
    <b v="1"/>
    <x v="6"/>
    <n v="1.1416238095238094"/>
    <n v="77.335806451612896"/>
    <x v="1"/>
    <x v="6"/>
  </r>
  <r>
    <x v="3180"/>
    <x v="3179"/>
    <s v="A new tale of witches, fairies, cat-hunters and and bone-boilers from London theatre company Broken Glass."/>
    <x v="38"/>
    <x v="2100"/>
    <x v="0"/>
    <x v="1"/>
    <s v="GBP"/>
    <n v="1403258049"/>
    <n v="1400666049"/>
    <b v="1"/>
    <n v="45"/>
    <b v="1"/>
    <x v="6"/>
    <n v="1.1975"/>
    <n v="31.933333333333334"/>
    <x v="1"/>
    <x v="6"/>
  </r>
  <r>
    <x v="3181"/>
    <x v="3180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n v="15"/>
    <b v="1"/>
    <x v="6"/>
    <n v="1.0900000000000001"/>
    <n v="36.333333333333336"/>
    <x v="1"/>
    <x v="6"/>
  </r>
  <r>
    <x v="3182"/>
    <x v="3181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n v="151"/>
    <b v="1"/>
    <x v="6"/>
    <n v="1.0088571428571429"/>
    <n v="46.768211920529801"/>
    <x v="1"/>
    <x v="6"/>
  </r>
  <r>
    <x v="3183"/>
    <x v="3182"/>
    <s v="Anton Chekhov's The Seagull. An outdoor Amphitheater in Manhattan. Trees. A River. Daybreak."/>
    <x v="30"/>
    <x v="444"/>
    <x v="0"/>
    <x v="0"/>
    <s v="USD"/>
    <n v="1377284669"/>
    <n v="1375729469"/>
    <b v="1"/>
    <n v="68"/>
    <b v="1"/>
    <x v="6"/>
    <n v="1.0900000000000001"/>
    <n v="40.073529411764703"/>
    <x v="1"/>
    <x v="6"/>
  </r>
  <r>
    <x v="3184"/>
    <x v="3183"/>
    <s v="Equus is the story of a psychiatrist treating a teenaged boy who blinds six horses with a metal spike."/>
    <x v="270"/>
    <x v="2102"/>
    <x v="0"/>
    <x v="0"/>
    <s v="USD"/>
    <n v="1404258631"/>
    <n v="1401666631"/>
    <b v="1"/>
    <n v="46"/>
    <b v="1"/>
    <x v="6"/>
    <n v="1.0720930232558139"/>
    <n v="100.21739130434783"/>
    <x v="1"/>
    <x v="6"/>
  </r>
  <r>
    <x v="3185"/>
    <x v="3184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n v="24"/>
    <b v="1"/>
    <x v="6"/>
    <n v="1"/>
    <n v="41.666666666666664"/>
    <x v="1"/>
    <x v="6"/>
  </r>
  <r>
    <x v="3186"/>
    <x v="3185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n v="70"/>
    <b v="1"/>
    <x v="6"/>
    <n v="1.0218750000000001"/>
    <n v="46.714285714285715"/>
    <x v="1"/>
    <x v="6"/>
  </r>
  <r>
    <x v="3187"/>
    <x v="3186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n v="244"/>
    <b v="1"/>
    <x v="6"/>
    <n v="1.1629333333333334"/>
    <n v="71.491803278688522"/>
    <x v="1"/>
    <x v="6"/>
  </r>
  <r>
    <x v="3188"/>
    <x v="3187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n v="9"/>
    <b v="0"/>
    <x v="40"/>
    <n v="0.65"/>
    <n v="14.444444444444445"/>
    <x v="1"/>
    <x v="40"/>
  </r>
  <r>
    <x v="3189"/>
    <x v="3188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n v="19"/>
    <b v="0"/>
    <x v="40"/>
    <n v="0.12327272727272727"/>
    <n v="356.84210526315792"/>
    <x v="1"/>
    <x v="40"/>
  </r>
  <r>
    <x v="3190"/>
    <x v="3189"/>
    <s v="Call It A Day Productions is putting on their first full production in December and every little bit helps!"/>
    <x v="23"/>
    <x v="117"/>
    <x v="2"/>
    <x v="5"/>
    <s v="CAD"/>
    <n v="1481258275"/>
    <n v="1478662675"/>
    <b v="0"/>
    <n v="0"/>
    <b v="0"/>
    <x v="40"/>
    <n v="0"/>
    <e v="#DIV/0!"/>
    <x v="1"/>
    <x v="40"/>
  </r>
  <r>
    <x v="3191"/>
    <x v="3190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n v="4"/>
    <b v="0"/>
    <x v="40"/>
    <n v="4.0266666666666666E-2"/>
    <n v="37.75"/>
    <x v="1"/>
    <x v="40"/>
  </r>
  <r>
    <x v="3192"/>
    <x v="3191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n v="8"/>
    <b v="0"/>
    <x v="40"/>
    <n v="1.0200000000000001E-2"/>
    <n v="12.75"/>
    <x v="1"/>
    <x v="40"/>
  </r>
  <r>
    <x v="3193"/>
    <x v="3192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n v="24"/>
    <b v="0"/>
    <x v="40"/>
    <n v="0.1174"/>
    <n v="24.458333333333332"/>
    <x v="1"/>
    <x v="40"/>
  </r>
  <r>
    <x v="3194"/>
    <x v="3193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n v="0"/>
    <b v="0"/>
    <x v="40"/>
    <n v="0"/>
    <e v="#DIV/0!"/>
    <x v="1"/>
    <x v="40"/>
  </r>
  <r>
    <x v="3195"/>
    <x v="3194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n v="39"/>
    <b v="0"/>
    <x v="40"/>
    <n v="0.59142857142857141"/>
    <n v="53.07692307692308"/>
    <x v="1"/>
    <x v="40"/>
  </r>
  <r>
    <x v="3196"/>
    <x v="3195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n v="6"/>
    <b v="0"/>
    <x v="40"/>
    <n v="5.9999999999999995E-4"/>
    <n v="300"/>
    <x v="1"/>
    <x v="40"/>
  </r>
  <r>
    <x v="3197"/>
    <x v="3196"/>
    <s v="This years most important stage project for young artists in our region. www.ungespor.no"/>
    <x v="3"/>
    <x v="1288"/>
    <x v="2"/>
    <x v="10"/>
    <s v="NOK"/>
    <n v="1423050618"/>
    <n v="1420458618"/>
    <b v="0"/>
    <n v="4"/>
    <b v="0"/>
    <x v="40"/>
    <n v="0.1145"/>
    <n v="286.25"/>
    <x v="1"/>
    <x v="40"/>
  </r>
  <r>
    <x v="3198"/>
    <x v="3197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n v="3"/>
    <b v="0"/>
    <x v="40"/>
    <n v="3.6666666666666666E-3"/>
    <n v="36.666666666666664"/>
    <x v="1"/>
    <x v="40"/>
  </r>
  <r>
    <x v="3199"/>
    <x v="3198"/>
    <s v="The Milburn Stone Theatre needs your help to bring its high-flying next blockbuster musical, TARZAN, to life!"/>
    <x v="10"/>
    <x v="636"/>
    <x v="2"/>
    <x v="0"/>
    <s v="USD"/>
    <n v="1410037200"/>
    <n v="1407435418"/>
    <b v="0"/>
    <n v="53"/>
    <b v="0"/>
    <x v="40"/>
    <n v="0.52159999999999995"/>
    <n v="49.20754716981132"/>
    <x v="1"/>
    <x v="40"/>
  </r>
  <r>
    <x v="3200"/>
    <x v="3199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n v="1"/>
    <b v="0"/>
    <x v="40"/>
    <n v="2.0000000000000002E-5"/>
    <n v="1"/>
    <x v="1"/>
    <x v="40"/>
  </r>
  <r>
    <x v="3201"/>
    <x v="3200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n v="2"/>
    <b v="0"/>
    <x v="40"/>
    <n v="1.2500000000000001E-2"/>
    <n v="12.5"/>
    <x v="1"/>
    <x v="40"/>
  </r>
  <r>
    <x v="3202"/>
    <x v="3201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n v="25"/>
    <b v="0"/>
    <x v="40"/>
    <n v="0.54520000000000002"/>
    <n v="109.04"/>
    <x v="1"/>
    <x v="40"/>
  </r>
  <r>
    <x v="3203"/>
    <x v="3202"/>
    <s v="Escape from Reality's 1st Season &quot;Defying Gravity&quot; including The Last Five Years, Godspell, and Aida."/>
    <x v="28"/>
    <x v="156"/>
    <x v="2"/>
    <x v="0"/>
    <s v="USD"/>
    <n v="1443224622"/>
    <n v="1440632622"/>
    <b v="0"/>
    <n v="6"/>
    <b v="0"/>
    <x v="40"/>
    <n v="0.25"/>
    <n v="41.666666666666664"/>
    <x v="1"/>
    <x v="40"/>
  </r>
  <r>
    <x v="3204"/>
    <x v="3203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n v="0"/>
    <b v="0"/>
    <x v="40"/>
    <n v="0"/>
    <e v="#DIV/0!"/>
    <x v="1"/>
    <x v="40"/>
  </r>
  <r>
    <x v="3205"/>
    <x v="3204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n v="12"/>
    <b v="0"/>
    <x v="40"/>
    <n v="3.4125000000000003E-2"/>
    <n v="22.75"/>
    <x v="1"/>
    <x v="40"/>
  </r>
  <r>
    <x v="3206"/>
    <x v="3205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n v="0"/>
    <b v="0"/>
    <x v="40"/>
    <n v="0"/>
    <e v="#DIV/0!"/>
    <x v="1"/>
    <x v="40"/>
  </r>
  <r>
    <x v="3207"/>
    <x v="3206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n v="36"/>
    <b v="0"/>
    <x v="40"/>
    <n v="0.46363636363636362"/>
    <n v="70.833333333333329"/>
    <x v="1"/>
    <x v="40"/>
  </r>
  <r>
    <x v="3208"/>
    <x v="3207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n v="82"/>
    <b v="1"/>
    <x v="6"/>
    <n v="1.0349999999999999"/>
    <n v="63.109756097560975"/>
    <x v="1"/>
    <x v="6"/>
  </r>
  <r>
    <x v="3209"/>
    <x v="3208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n v="226"/>
    <b v="1"/>
    <x v="6"/>
    <n v="1.1932315789473684"/>
    <n v="50.157964601769912"/>
    <x v="1"/>
    <x v="6"/>
  </r>
  <r>
    <x v="3210"/>
    <x v="3209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n v="60"/>
    <b v="1"/>
    <x v="6"/>
    <n v="1.2576666666666667"/>
    <n v="62.883333333333333"/>
    <x v="1"/>
    <x v="6"/>
  </r>
  <r>
    <x v="3211"/>
    <x v="3210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n v="322"/>
    <b v="1"/>
    <x v="6"/>
    <n v="1.1974347826086957"/>
    <n v="85.531055900621112"/>
    <x v="1"/>
    <x v="6"/>
  </r>
  <r>
    <x v="3212"/>
    <x v="3211"/>
    <s v="Help us bring our production of Campo Maldito to New York AND San Francisco!"/>
    <x v="23"/>
    <x v="2111"/>
    <x v="0"/>
    <x v="0"/>
    <s v="USD"/>
    <n v="1407524751"/>
    <n v="1404932751"/>
    <b v="1"/>
    <n v="94"/>
    <b v="1"/>
    <x v="6"/>
    <n v="1.2625"/>
    <n v="53.723404255319146"/>
    <x v="1"/>
    <x v="6"/>
  </r>
  <r>
    <x v="3213"/>
    <x v="3212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n v="47"/>
    <b v="1"/>
    <x v="6"/>
    <n v="1.0011666666666668"/>
    <n v="127.80851063829788"/>
    <x v="1"/>
    <x v="6"/>
  </r>
  <r>
    <x v="3214"/>
    <x v="3213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n v="115"/>
    <b v="1"/>
    <x v="6"/>
    <n v="1.0213333333333334"/>
    <n v="106.57391304347826"/>
    <x v="1"/>
    <x v="6"/>
  </r>
  <r>
    <x v="3215"/>
    <x v="3214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n v="134"/>
    <b v="1"/>
    <x v="6"/>
    <n v="1.0035142857142858"/>
    <n v="262.11194029850748"/>
    <x v="1"/>
    <x v="6"/>
  </r>
  <r>
    <x v="3216"/>
    <x v="3215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n v="35"/>
    <b v="1"/>
    <x v="6"/>
    <n v="1.0004999999999999"/>
    <n v="57.171428571428571"/>
    <x v="1"/>
    <x v="6"/>
  </r>
  <r>
    <x v="3217"/>
    <x v="3216"/>
    <s v="Wake Up Call is a comedic play about a group of hotel employees working on Christmas Eve."/>
    <x v="37"/>
    <x v="2011"/>
    <x v="0"/>
    <x v="0"/>
    <s v="USD"/>
    <n v="1478264784"/>
    <n v="1475672784"/>
    <b v="1"/>
    <n v="104"/>
    <b v="1"/>
    <x v="6"/>
    <n v="1.1602222222222223"/>
    <n v="50.20192307692308"/>
    <x v="1"/>
    <x v="6"/>
  </r>
  <r>
    <x v="3218"/>
    <x v="3217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n v="184"/>
    <b v="1"/>
    <x v="6"/>
    <n v="1.0209999999999999"/>
    <n v="66.586956521739125"/>
    <x v="1"/>
    <x v="6"/>
  </r>
  <r>
    <x v="3219"/>
    <x v="3218"/>
    <s v="Eyes Closed is a collaborative play and docudrama about New Yorkers and their dreams."/>
    <x v="22"/>
    <x v="2116"/>
    <x v="0"/>
    <x v="0"/>
    <s v="USD"/>
    <n v="1427063747"/>
    <n v="1424043347"/>
    <b v="1"/>
    <n v="119"/>
    <b v="1"/>
    <x v="6"/>
    <n v="1.0011000000000001"/>
    <n v="168.25210084033614"/>
    <x v="1"/>
    <x v="6"/>
  </r>
  <r>
    <x v="3220"/>
    <x v="3219"/>
    <s v="A sci-fi thriller for the stage opening March 10 in Los Angeles."/>
    <x v="36"/>
    <x v="2117"/>
    <x v="0"/>
    <x v="0"/>
    <s v="USD"/>
    <n v="1489352400"/>
    <n v="1486411204"/>
    <b v="1"/>
    <n v="59"/>
    <b v="1"/>
    <x v="6"/>
    <n v="1.0084"/>
    <n v="256.37288135593218"/>
    <x v="1"/>
    <x v="6"/>
  </r>
  <r>
    <x v="3221"/>
    <x v="3220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n v="113"/>
    <b v="1"/>
    <x v="6"/>
    <n v="1.0342499999999999"/>
    <n v="36.610619469026545"/>
    <x v="1"/>
    <x v="6"/>
  </r>
  <r>
    <x v="3222"/>
    <x v="3221"/>
    <s v="Shakespeare's classic re-imagined as a spoken and signed production for deaf and hearing audiences"/>
    <x v="30"/>
    <x v="2119"/>
    <x v="0"/>
    <x v="0"/>
    <s v="USD"/>
    <n v="1445722140"/>
    <n v="1443016697"/>
    <b v="1"/>
    <n v="84"/>
    <b v="1"/>
    <x v="6"/>
    <n v="1.248"/>
    <n v="37.142857142857146"/>
    <x v="1"/>
    <x v="6"/>
  </r>
  <r>
    <x v="3223"/>
    <x v="3222"/>
    <s v="Bringing David Lindsay-Abaire's award-winning story of our times to the East Bay."/>
    <x v="379"/>
    <x v="2120"/>
    <x v="0"/>
    <x v="0"/>
    <s v="USD"/>
    <n v="1440100976"/>
    <n v="1437508976"/>
    <b v="1"/>
    <n v="74"/>
    <b v="1"/>
    <x v="6"/>
    <n v="1.0951612903225807"/>
    <n v="45.878378378378379"/>
    <x v="1"/>
    <x v="6"/>
  </r>
  <r>
    <x v="3224"/>
    <x v="3223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n v="216"/>
    <b v="1"/>
    <x v="6"/>
    <n v="1.0203333333333333"/>
    <n v="141.71296296296296"/>
    <x v="1"/>
    <x v="6"/>
  </r>
  <r>
    <x v="3225"/>
    <x v="3224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n v="39"/>
    <b v="1"/>
    <x v="6"/>
    <n v="1.0235000000000001"/>
    <n v="52.487179487179489"/>
    <x v="1"/>
    <x v="6"/>
  </r>
  <r>
    <x v="3226"/>
    <x v="3225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n v="21"/>
    <b v="1"/>
    <x v="6"/>
    <n v="1.0416666666666667"/>
    <n v="59.523809523809526"/>
    <x v="1"/>
    <x v="6"/>
  </r>
  <r>
    <x v="3227"/>
    <x v="3226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n v="30"/>
    <b v="1"/>
    <x v="6"/>
    <n v="1.25"/>
    <n v="50"/>
    <x v="1"/>
    <x v="6"/>
  </r>
  <r>
    <x v="3228"/>
    <x v="3227"/>
    <s v="A Season of Powerful Women. A Season of Defiance."/>
    <x v="39"/>
    <x v="2123"/>
    <x v="0"/>
    <x v="0"/>
    <s v="USD"/>
    <n v="1450328340"/>
    <n v="1447606884"/>
    <b v="1"/>
    <n v="37"/>
    <b v="1"/>
    <x v="6"/>
    <n v="1.0234285714285714"/>
    <n v="193.62162162162161"/>
    <x v="1"/>
    <x v="6"/>
  </r>
  <r>
    <x v="3229"/>
    <x v="3228"/>
    <s v="After electrifying audiences in Seattle and Tashkent, The Seagull Project embarks on a brand new journey."/>
    <x v="22"/>
    <x v="2124"/>
    <x v="0"/>
    <x v="0"/>
    <s v="USD"/>
    <n v="1416470398"/>
    <n v="1413874798"/>
    <b v="1"/>
    <n v="202"/>
    <b v="1"/>
    <x v="6"/>
    <n v="1.0786500000000001"/>
    <n v="106.79702970297029"/>
    <x v="1"/>
    <x v="6"/>
  </r>
  <r>
    <x v="3230"/>
    <x v="3229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n v="37"/>
    <b v="1"/>
    <x v="6"/>
    <n v="1.0988461538461538"/>
    <n v="77.21621621621621"/>
    <x v="1"/>
    <x v="6"/>
  </r>
  <r>
    <x v="3231"/>
    <x v="3230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n v="28"/>
    <b v="1"/>
    <x v="6"/>
    <n v="1.61"/>
    <n v="57.5"/>
    <x v="1"/>
    <x v="6"/>
  </r>
  <r>
    <x v="3232"/>
    <x v="3231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n v="26"/>
    <b v="1"/>
    <x v="6"/>
    <n v="1.3120000000000001"/>
    <n v="50.46153846153846"/>
    <x v="1"/>
    <x v="6"/>
  </r>
  <r>
    <x v="3233"/>
    <x v="3232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n v="61"/>
    <b v="1"/>
    <x v="6"/>
    <n v="1.1879999999999999"/>
    <n v="97.377049180327873"/>
    <x v="1"/>
    <x v="6"/>
  </r>
  <r>
    <x v="3234"/>
    <x v="3233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n v="115"/>
    <b v="1"/>
    <x v="6"/>
    <n v="1.0039275000000001"/>
    <n v="34.91921739130435"/>
    <x v="1"/>
    <x v="6"/>
  </r>
  <r>
    <x v="3235"/>
    <x v="3234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n v="181"/>
    <b v="1"/>
    <x v="6"/>
    <n v="1.0320666666666667"/>
    <n v="85.530386740331494"/>
    <x v="1"/>
    <x v="6"/>
  </r>
  <r>
    <x v="3236"/>
    <x v="3235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n v="110"/>
    <b v="1"/>
    <x v="6"/>
    <n v="1.006"/>
    <n v="182.90909090909091"/>
    <x v="1"/>
    <x v="6"/>
  </r>
  <r>
    <x v="3237"/>
    <x v="3236"/>
    <s v="An annual campaign supporting our intensive for artists 25 and under."/>
    <x v="19"/>
    <x v="2132"/>
    <x v="0"/>
    <x v="0"/>
    <s v="USD"/>
    <n v="1443499140"/>
    <n v="1441452184"/>
    <b v="1"/>
    <n v="269"/>
    <b v="1"/>
    <x v="6"/>
    <n v="1.0078754285714286"/>
    <n v="131.13620817843866"/>
    <x v="1"/>
    <x v="6"/>
  </r>
  <r>
    <x v="3238"/>
    <x v="3237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n v="79"/>
    <b v="1"/>
    <x v="6"/>
    <n v="1.1232142857142857"/>
    <n v="39.810126582278478"/>
    <x v="1"/>
    <x v="6"/>
  </r>
  <r>
    <x v="3239"/>
    <x v="3238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n v="104"/>
    <b v="1"/>
    <x v="6"/>
    <n v="1.0591914022517912"/>
    <n v="59.701730769230764"/>
    <x v="1"/>
    <x v="6"/>
  </r>
  <r>
    <x v="3240"/>
    <x v="3239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n v="34"/>
    <b v="1"/>
    <x v="6"/>
    <n v="1.0056666666666667"/>
    <n v="88.735294117647058"/>
    <x v="1"/>
    <x v="6"/>
  </r>
  <r>
    <x v="3241"/>
    <x v="3240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n v="167"/>
    <b v="1"/>
    <x v="6"/>
    <n v="1.1530588235294117"/>
    <n v="58.688622754491021"/>
    <x v="1"/>
    <x v="6"/>
  </r>
  <r>
    <x v="3242"/>
    <x v="3241"/>
    <s v="First Day Off in a Long Time is a comedy show...            _x000a_About suicide."/>
    <x v="3"/>
    <x v="2136"/>
    <x v="0"/>
    <x v="0"/>
    <s v="USD"/>
    <n v="1411150092"/>
    <n v="1408558092"/>
    <b v="1"/>
    <n v="183"/>
    <b v="1"/>
    <x v="6"/>
    <n v="1.273042"/>
    <n v="69.56513661202186"/>
    <x v="1"/>
    <x v="6"/>
  </r>
  <r>
    <x v="3243"/>
    <x v="3242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n v="71"/>
    <b v="1"/>
    <x v="6"/>
    <n v="1.028375"/>
    <n v="115.87323943661971"/>
    <x v="1"/>
    <x v="6"/>
  </r>
  <r>
    <x v="3244"/>
    <x v="3243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n v="69"/>
    <b v="1"/>
    <x v="6"/>
    <n v="1.0293749999999999"/>
    <n v="23.869565217391305"/>
    <x v="1"/>
    <x v="6"/>
  </r>
  <r>
    <x v="3245"/>
    <x v="3244"/>
    <s v="Five playwrights volunteer at New York's largest soup kitchen and develop a play around the people they meet."/>
    <x v="223"/>
    <x v="2139"/>
    <x v="0"/>
    <x v="0"/>
    <s v="USD"/>
    <n v="1434074400"/>
    <n v="1431354258"/>
    <b v="0"/>
    <n v="270"/>
    <b v="1"/>
    <x v="6"/>
    <n v="1.043047619047619"/>
    <n v="81.125925925925927"/>
    <x v="1"/>
    <x v="6"/>
  </r>
  <r>
    <x v="3246"/>
    <x v="3245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n v="193"/>
    <b v="1"/>
    <x v="6"/>
    <n v="1.1122000000000001"/>
    <n v="57.626943005181346"/>
    <x v="1"/>
    <x v="6"/>
  </r>
  <r>
    <x v="3247"/>
    <x v="3246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n v="57"/>
    <b v="1"/>
    <x v="6"/>
    <n v="1.0586"/>
    <n v="46.429824561403507"/>
    <x v="1"/>
    <x v="6"/>
  </r>
  <r>
    <x v="3248"/>
    <x v="3247"/>
    <s v="Honest Accomplice Theatre produces theatre for social change."/>
    <x v="14"/>
    <x v="2142"/>
    <x v="0"/>
    <x v="0"/>
    <s v="USD"/>
    <n v="1428178757"/>
    <n v="1425590357"/>
    <b v="1"/>
    <n v="200"/>
    <b v="1"/>
    <x v="6"/>
    <n v="1.0079166666666666"/>
    <n v="60.475000000000001"/>
    <x v="1"/>
    <x v="6"/>
  </r>
  <r>
    <x v="3249"/>
    <x v="3248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n v="88"/>
    <b v="1"/>
    <x v="6"/>
    <n v="1.0492727272727274"/>
    <n v="65.579545454545453"/>
    <x v="1"/>
    <x v="6"/>
  </r>
  <r>
    <x v="3250"/>
    <x v="3249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n v="213"/>
    <b v="1"/>
    <x v="6"/>
    <n v="1.01552"/>
    <n v="119.1924882629108"/>
    <x v="1"/>
    <x v="6"/>
  </r>
  <r>
    <x v="3251"/>
    <x v="3250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n v="20"/>
    <b v="1"/>
    <x v="6"/>
    <n v="1.1073333333333333"/>
    <n v="83.05"/>
    <x v="1"/>
    <x v="6"/>
  </r>
  <r>
    <x v="3252"/>
    <x v="3251"/>
    <s v="How do we navigate the boundaries between friendship, sexual intimacy and obsessive desire?"/>
    <x v="268"/>
    <x v="2145"/>
    <x v="0"/>
    <x v="1"/>
    <s v="GBP"/>
    <n v="1473247240"/>
    <n v="1470655240"/>
    <b v="1"/>
    <n v="50"/>
    <b v="1"/>
    <x v="6"/>
    <n v="1.2782222222222221"/>
    <n v="57.52"/>
    <x v="1"/>
    <x v="6"/>
  </r>
  <r>
    <x v="3253"/>
    <x v="3252"/>
    <s v="Can you ever truly feel what someone else is feeling?_x000a_Do you want to?"/>
    <x v="22"/>
    <x v="2146"/>
    <x v="0"/>
    <x v="0"/>
    <s v="USD"/>
    <n v="1473306300"/>
    <n v="1471701028"/>
    <b v="1"/>
    <n v="115"/>
    <b v="1"/>
    <x v="6"/>
    <n v="1.0182500000000001"/>
    <n v="177.08695652173913"/>
    <x v="1"/>
    <x v="6"/>
  </r>
  <r>
    <x v="3254"/>
    <x v="3253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n v="186"/>
    <b v="1"/>
    <x v="6"/>
    <n v="1.012576923076923"/>
    <n v="70.771505376344081"/>
    <x v="1"/>
    <x v="6"/>
  </r>
  <r>
    <x v="3255"/>
    <x v="3254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n v="18"/>
    <b v="1"/>
    <x v="6"/>
    <n v="1.75"/>
    <n v="29.166666666666668"/>
    <x v="1"/>
    <x v="6"/>
  </r>
  <r>
    <x v="3256"/>
    <x v="3255"/>
    <s v="Our 16th year promises to be bigger and better than ever but we need your help to bring the show to life!"/>
    <x v="3"/>
    <x v="2148"/>
    <x v="0"/>
    <x v="0"/>
    <s v="USD"/>
    <n v="1433995140"/>
    <n v="1432129577"/>
    <b v="1"/>
    <n v="176"/>
    <b v="1"/>
    <x v="6"/>
    <n v="1.2806"/>
    <n v="72.76136363636364"/>
    <x v="1"/>
    <x v="6"/>
  </r>
  <r>
    <x v="3257"/>
    <x v="3256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n v="41"/>
    <b v="1"/>
    <x v="6"/>
    <n v="1.0629949999999999"/>
    <n v="51.853414634146333"/>
    <x v="1"/>
    <x v="6"/>
  </r>
  <r>
    <x v="3258"/>
    <x v="3257"/>
    <s v="A guy named Walt steals a book and plans to sell it to get his life on track... until his wife finds out."/>
    <x v="39"/>
    <x v="2150"/>
    <x v="0"/>
    <x v="0"/>
    <s v="USD"/>
    <n v="1420751861"/>
    <n v="1418159861"/>
    <b v="1"/>
    <n v="75"/>
    <b v="1"/>
    <x v="6"/>
    <n v="1.052142857142857"/>
    <n v="98.2"/>
    <x v="1"/>
    <x v="6"/>
  </r>
  <r>
    <x v="3259"/>
    <x v="3258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n v="97"/>
    <b v="1"/>
    <x v="6"/>
    <n v="1.0616782608695652"/>
    <n v="251.7381443298969"/>
    <x v="1"/>
    <x v="6"/>
  </r>
  <r>
    <x v="3260"/>
    <x v="3259"/>
    <s v="We're looking to raise money to continue bringing Brooklyn the vanishing art form of marionette puppetry."/>
    <x v="10"/>
    <x v="2152"/>
    <x v="0"/>
    <x v="0"/>
    <s v="USD"/>
    <n v="1448903318"/>
    <n v="1445875718"/>
    <b v="1"/>
    <n v="73"/>
    <b v="1"/>
    <x v="6"/>
    <n v="1.0924"/>
    <n v="74.821917808219183"/>
    <x v="1"/>
    <x v="6"/>
  </r>
  <r>
    <x v="3261"/>
    <x v="3260"/>
    <s v="Six Spartanburg-based professional actors perform A Midsummer Night's Dream outdoors in downtown Spartanburg."/>
    <x v="126"/>
    <x v="2153"/>
    <x v="0"/>
    <x v="0"/>
    <s v="USD"/>
    <n v="1437067476"/>
    <n v="1434475476"/>
    <b v="1"/>
    <n v="49"/>
    <b v="1"/>
    <x v="6"/>
    <n v="1.0045454545454546"/>
    <n v="67.65306122448979"/>
    <x v="1"/>
    <x v="6"/>
  </r>
  <r>
    <x v="3262"/>
    <x v="3261"/>
    <s v="A one-woman theatrical exploration of the prison system and its inhabitants."/>
    <x v="401"/>
    <x v="2154"/>
    <x v="0"/>
    <x v="0"/>
    <s v="USD"/>
    <n v="1419220800"/>
    <n v="1416555262"/>
    <b v="1"/>
    <n v="134"/>
    <b v="1"/>
    <x v="6"/>
    <n v="1.0304098360655738"/>
    <n v="93.81343283582089"/>
    <x v="1"/>
    <x v="6"/>
  </r>
  <r>
    <x v="3263"/>
    <x v="3262"/>
    <s v="Shakespeare's bloodiest tragedy, performed and produced exclusively by women."/>
    <x v="30"/>
    <x v="2155"/>
    <x v="0"/>
    <x v="0"/>
    <s v="USD"/>
    <n v="1446238800"/>
    <n v="1444220588"/>
    <b v="1"/>
    <n v="68"/>
    <b v="1"/>
    <x v="6"/>
    <n v="1.121664"/>
    <n v="41.237647058823526"/>
    <x v="1"/>
    <x v="6"/>
  </r>
  <r>
    <x v="3264"/>
    <x v="3263"/>
    <s v="The three part comedic saga of Kapow-i GoGo, who saves the world.  Again.  And again."/>
    <x v="30"/>
    <x v="2156"/>
    <x v="0"/>
    <x v="0"/>
    <s v="USD"/>
    <n v="1422482400"/>
    <n v="1421089938"/>
    <b v="1"/>
    <n v="49"/>
    <b v="1"/>
    <x v="6"/>
    <n v="1.03"/>
    <n v="52.551020408163268"/>
    <x v="1"/>
    <x v="6"/>
  </r>
  <r>
    <x v="3265"/>
    <x v="3264"/>
    <s v="A theatrical play on Alzheimerâ€™s and the challenges of loving a person who keeps disappearing."/>
    <x v="200"/>
    <x v="2157"/>
    <x v="0"/>
    <x v="17"/>
    <s v="EUR"/>
    <n v="1449162000"/>
    <n v="1446570315"/>
    <b v="1"/>
    <n v="63"/>
    <b v="1"/>
    <x v="6"/>
    <n v="1.64"/>
    <n v="70.285714285714292"/>
    <x v="1"/>
    <x v="6"/>
  </r>
  <r>
    <x v="3266"/>
    <x v="3265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n v="163"/>
    <b v="1"/>
    <x v="6"/>
    <n v="1.3128333333333333"/>
    <n v="48.325153374233132"/>
    <x v="1"/>
    <x v="6"/>
  </r>
  <r>
    <x v="3267"/>
    <x v="3266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n v="288"/>
    <b v="1"/>
    <x v="6"/>
    <n v="1.0209999999999999"/>
    <n v="53.177083333333336"/>
    <x v="1"/>
    <x v="6"/>
  </r>
  <r>
    <x v="3268"/>
    <x v="3267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n v="42"/>
    <b v="1"/>
    <x v="6"/>
    <n v="1.28"/>
    <n v="60.952380952380949"/>
    <x v="1"/>
    <x v="6"/>
  </r>
  <r>
    <x v="3269"/>
    <x v="3268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n v="70"/>
    <b v="1"/>
    <x v="6"/>
    <n v="1.0149999999999999"/>
    <n v="116"/>
    <x v="1"/>
    <x v="6"/>
  </r>
  <r>
    <x v="3270"/>
    <x v="3269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n v="30"/>
    <b v="1"/>
    <x v="6"/>
    <n v="1.0166666666666666"/>
    <n v="61"/>
    <x v="1"/>
    <x v="6"/>
  </r>
  <r>
    <x v="3271"/>
    <x v="3270"/>
    <s v="A razor sharp satire to darken your Christmas."/>
    <x v="15"/>
    <x v="2161"/>
    <x v="0"/>
    <x v="1"/>
    <s v="GBP"/>
    <n v="1414927775"/>
    <n v="1412332175"/>
    <b v="1"/>
    <n v="51"/>
    <b v="1"/>
    <x v="6"/>
    <n v="1.3"/>
    <n v="38.235294117647058"/>
    <x v="1"/>
    <x v="6"/>
  </r>
  <r>
    <x v="3272"/>
    <x v="3271"/>
    <s v="A new original play that follows two Israeli singles navigate the humorous and confusing dating scene of NYC."/>
    <x v="3"/>
    <x v="2162"/>
    <x v="0"/>
    <x v="0"/>
    <s v="USD"/>
    <n v="1446814809"/>
    <n v="1444219209"/>
    <b v="1"/>
    <n v="145"/>
    <b v="1"/>
    <x v="6"/>
    <n v="1.5443"/>
    <n v="106.50344827586207"/>
    <x v="1"/>
    <x v="6"/>
  </r>
  <r>
    <x v="3273"/>
    <x v="3272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n v="21"/>
    <b v="1"/>
    <x v="6"/>
    <n v="1.0740000000000001"/>
    <n v="204.57142857142858"/>
    <x v="1"/>
    <x v="6"/>
  </r>
  <r>
    <x v="3274"/>
    <x v="3273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n v="286"/>
    <b v="1"/>
    <x v="6"/>
    <n v="1.0132258064516129"/>
    <n v="54.912587412587413"/>
    <x v="1"/>
    <x v="6"/>
  </r>
  <r>
    <x v="3275"/>
    <x v="3274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n v="12"/>
    <b v="1"/>
    <x v="6"/>
    <n v="1.0027777777777778"/>
    <n v="150.41666666666666"/>
    <x v="1"/>
    <x v="6"/>
  </r>
  <r>
    <x v="3276"/>
    <x v="3275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n v="100"/>
    <b v="1"/>
    <x v="6"/>
    <n v="1.1684444444444444"/>
    <n v="52.58"/>
    <x v="1"/>
    <x v="6"/>
  </r>
  <r>
    <x v="3277"/>
    <x v="3276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n v="100"/>
    <b v="1"/>
    <x v="6"/>
    <n v="1.0860000000000001"/>
    <n v="54.3"/>
    <x v="1"/>
    <x v="6"/>
  </r>
  <r>
    <x v="3278"/>
    <x v="3277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n v="34"/>
    <b v="1"/>
    <x v="6"/>
    <n v="1.034"/>
    <n v="76.029411764705884"/>
    <x v="1"/>
    <x v="6"/>
  </r>
  <r>
    <x v="3279"/>
    <x v="3278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n v="63"/>
    <b v="1"/>
    <x v="6"/>
    <n v="1.1427586206896552"/>
    <n v="105.2063492063492"/>
    <x v="1"/>
    <x v="6"/>
  </r>
  <r>
    <x v="3280"/>
    <x v="3279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n v="30"/>
    <b v="1"/>
    <x v="6"/>
    <n v="1.03"/>
    <n v="68.666666666666671"/>
    <x v="1"/>
    <x v="6"/>
  </r>
  <r>
    <x v="3281"/>
    <x v="3280"/>
    <s v="&quot;This is how theater should connect to people&quot;  Margo Jefferson, Pulitzer Prize winning critic"/>
    <x v="10"/>
    <x v="599"/>
    <x v="0"/>
    <x v="0"/>
    <s v="USD"/>
    <n v="1441153705"/>
    <n v="1438561705"/>
    <b v="0"/>
    <n v="47"/>
    <b v="1"/>
    <x v="6"/>
    <n v="1.216"/>
    <n v="129.36170212765958"/>
    <x v="1"/>
    <x v="6"/>
  </r>
  <r>
    <x v="3282"/>
    <x v="3281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n v="237"/>
    <b v="1"/>
    <x v="6"/>
    <n v="1.026467741935484"/>
    <n v="134.26371308016877"/>
    <x v="1"/>
    <x v="6"/>
  </r>
  <r>
    <x v="3283"/>
    <x v="3282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n v="47"/>
    <b v="1"/>
    <x v="6"/>
    <n v="1.0475000000000001"/>
    <n v="17.829787234042552"/>
    <x v="1"/>
    <x v="6"/>
  </r>
  <r>
    <x v="3284"/>
    <x v="3283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n v="15"/>
    <b v="1"/>
    <x v="6"/>
    <n v="1.016"/>
    <n v="203.2"/>
    <x v="1"/>
    <x v="6"/>
  </r>
  <r>
    <x v="3285"/>
    <x v="3284"/>
    <s v="A new play by Matthew Gasda"/>
    <x v="402"/>
    <x v="2173"/>
    <x v="0"/>
    <x v="0"/>
    <s v="USD"/>
    <n v="1488258000"/>
    <n v="1485556626"/>
    <b v="0"/>
    <n v="81"/>
    <b v="1"/>
    <x v="6"/>
    <n v="1.1210242048409682"/>
    <n v="69.18518518518519"/>
    <x v="1"/>
    <x v="6"/>
  </r>
  <r>
    <x v="3286"/>
    <x v="3285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n v="122"/>
    <b v="1"/>
    <x v="6"/>
    <n v="1.0176666666666667"/>
    <n v="125.12295081967213"/>
    <x v="1"/>
    <x v="6"/>
  </r>
  <r>
    <x v="3287"/>
    <x v="3286"/>
    <s v="An inspirational one-man play about crisis, community, and the search for wholeness."/>
    <x v="30"/>
    <x v="911"/>
    <x v="0"/>
    <x v="5"/>
    <s v="CAD"/>
    <n v="1448733628"/>
    <n v="1446573628"/>
    <b v="0"/>
    <n v="34"/>
    <b v="1"/>
    <x v="6"/>
    <n v="1"/>
    <n v="73.529411764705884"/>
    <x v="1"/>
    <x v="6"/>
  </r>
  <r>
    <x v="3288"/>
    <x v="3287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n v="207"/>
    <b v="1"/>
    <x v="6"/>
    <n v="1.0026489999999999"/>
    <n v="48.437149758454105"/>
    <x v="1"/>
    <x v="6"/>
  </r>
  <r>
    <x v="3289"/>
    <x v="3288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n v="25"/>
    <b v="1"/>
    <x v="6"/>
    <n v="1.3304200000000002"/>
    <n v="26.608400000000003"/>
    <x v="1"/>
    <x v="6"/>
  </r>
  <r>
    <x v="3290"/>
    <x v="3289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n v="72"/>
    <b v="1"/>
    <x v="6"/>
    <n v="1.212"/>
    <n v="33.666666666666664"/>
    <x v="1"/>
    <x v="6"/>
  </r>
  <r>
    <x v="3291"/>
    <x v="3290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n v="14"/>
    <b v="1"/>
    <x v="6"/>
    <n v="1.1399999999999999"/>
    <n v="40.714285714285715"/>
    <x v="1"/>
    <x v="6"/>
  </r>
  <r>
    <x v="3292"/>
    <x v="3291"/>
    <s v="Iver Heath Drama Club is a not-for-profit community group and this year we are performing DICK WHITTINGTON."/>
    <x v="403"/>
    <x v="683"/>
    <x v="0"/>
    <x v="1"/>
    <s v="GBP"/>
    <n v="1449257348"/>
    <n v="1444069748"/>
    <b v="0"/>
    <n v="15"/>
    <b v="1"/>
    <x v="6"/>
    <n v="2.8613861386138613"/>
    <n v="19.266666666666666"/>
    <x v="1"/>
    <x v="6"/>
  </r>
  <r>
    <x v="3293"/>
    <x v="3292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n v="91"/>
    <b v="1"/>
    <x v="6"/>
    <n v="1.7044444444444444"/>
    <n v="84.285714285714292"/>
    <x v="1"/>
    <x v="6"/>
  </r>
  <r>
    <x v="3294"/>
    <x v="3293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n v="24"/>
    <b v="1"/>
    <x v="6"/>
    <n v="1.1833333333333333"/>
    <n v="29.583333333333332"/>
    <x v="1"/>
    <x v="6"/>
  </r>
  <r>
    <x v="3295"/>
    <x v="3294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n v="27"/>
    <b v="1"/>
    <x v="6"/>
    <n v="1.0285857142857142"/>
    <n v="26.667037037037037"/>
    <x v="1"/>
    <x v="6"/>
  </r>
  <r>
    <x v="3296"/>
    <x v="3295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n v="47"/>
    <b v="1"/>
    <x v="6"/>
    <n v="1.4406666666666668"/>
    <n v="45.978723404255319"/>
    <x v="1"/>
    <x v="6"/>
  </r>
  <r>
    <x v="3297"/>
    <x v="3296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n v="44"/>
    <b v="1"/>
    <x v="6"/>
    <n v="1.0007272727272727"/>
    <n v="125.09090909090909"/>
    <x v="1"/>
    <x v="6"/>
  </r>
  <r>
    <x v="3298"/>
    <x v="3297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n v="72"/>
    <b v="1"/>
    <x v="6"/>
    <n v="1.0173000000000001"/>
    <n v="141.29166666666666"/>
    <x v="1"/>
    <x v="6"/>
  </r>
  <r>
    <x v="3299"/>
    <x v="3298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n v="63"/>
    <b v="1"/>
    <x v="6"/>
    <n v="1.1619999999999999"/>
    <n v="55.333333333333336"/>
    <x v="1"/>
    <x v="6"/>
  </r>
  <r>
    <x v="3300"/>
    <x v="3299"/>
    <s v="A subversive parody about the two people for whom the hills were NOT alive with THE SOUND OF MUSIC."/>
    <x v="9"/>
    <x v="1734"/>
    <x v="0"/>
    <x v="0"/>
    <s v="USD"/>
    <n v="1430329862"/>
    <n v="1428515462"/>
    <b v="0"/>
    <n v="88"/>
    <b v="1"/>
    <x v="6"/>
    <n v="1.3616666666666666"/>
    <n v="46.420454545454547"/>
    <x v="1"/>
    <x v="6"/>
  </r>
  <r>
    <x v="3301"/>
    <x v="3300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n v="70"/>
    <b v="1"/>
    <x v="6"/>
    <n v="1.3346666666666667"/>
    <n v="57.2"/>
    <x v="1"/>
    <x v="6"/>
  </r>
  <r>
    <x v="3302"/>
    <x v="3301"/>
    <s v="FilosofÃ­a de los anÃ³nimos"/>
    <x v="33"/>
    <x v="2186"/>
    <x v="0"/>
    <x v="3"/>
    <s v="EUR"/>
    <n v="1481099176"/>
    <n v="1478507176"/>
    <b v="0"/>
    <n v="50"/>
    <b v="1"/>
    <x v="6"/>
    <n v="1.0339285714285715"/>
    <n v="173.7"/>
    <x v="1"/>
    <x v="6"/>
  </r>
  <r>
    <x v="3303"/>
    <x v="3302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n v="35"/>
    <b v="1"/>
    <x v="6"/>
    <n v="1.1588888888888889"/>
    <n v="59.6"/>
    <x v="1"/>
    <x v="6"/>
  </r>
  <r>
    <x v="3304"/>
    <x v="330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n v="175"/>
    <b v="1"/>
    <x v="6"/>
    <n v="1.0451666666666666"/>
    <n v="89.585714285714289"/>
    <x v="1"/>
    <x v="6"/>
  </r>
  <r>
    <x v="3305"/>
    <x v="3304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n v="20"/>
    <b v="1"/>
    <x v="6"/>
    <n v="1.0202500000000001"/>
    <n v="204.05"/>
    <x v="1"/>
    <x v="6"/>
  </r>
  <r>
    <x v="3306"/>
    <x v="3305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n v="54"/>
    <b v="1"/>
    <x v="6"/>
    <n v="1.7533333333333334"/>
    <n v="48.703703703703702"/>
    <x v="1"/>
    <x v="6"/>
  </r>
  <r>
    <x v="3307"/>
    <x v="3306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n v="20"/>
    <b v="1"/>
    <x v="6"/>
    <n v="1.0668"/>
    <n v="53.339999999999996"/>
    <x v="1"/>
    <x v="6"/>
  </r>
  <r>
    <x v="3308"/>
    <x v="3307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n v="57"/>
    <b v="1"/>
    <x v="6"/>
    <n v="1.2228571428571429"/>
    <n v="75.087719298245617"/>
    <x v="1"/>
    <x v="6"/>
  </r>
  <r>
    <x v="3309"/>
    <x v="3308"/>
    <s v="Two unlikely friends, a garage, tinned beans &amp; the end of the world."/>
    <x v="18"/>
    <x v="2191"/>
    <x v="0"/>
    <x v="1"/>
    <s v="GBP"/>
    <n v="1476632178"/>
    <n v="1473953778"/>
    <b v="0"/>
    <n v="31"/>
    <b v="1"/>
    <x v="6"/>
    <n v="1.5942857142857143"/>
    <n v="18"/>
    <x v="1"/>
    <x v="6"/>
  </r>
  <r>
    <x v="3310"/>
    <x v="3309"/>
    <s v="A new play about coming coming home, recovery, and trying to find God in the process."/>
    <x v="115"/>
    <x v="2192"/>
    <x v="0"/>
    <x v="0"/>
    <s v="USD"/>
    <n v="1444169825"/>
    <n v="1441577825"/>
    <b v="0"/>
    <n v="31"/>
    <b v="1"/>
    <x v="6"/>
    <n v="1.0007692307692309"/>
    <n v="209.83870967741936"/>
    <x v="1"/>
    <x v="6"/>
  </r>
  <r>
    <x v="3311"/>
    <x v="3310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n v="45"/>
    <b v="1"/>
    <x v="6"/>
    <n v="1.0984"/>
    <n v="61.022222222222226"/>
    <x v="1"/>
    <x v="6"/>
  </r>
  <r>
    <x v="3312"/>
    <x v="3311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n v="41"/>
    <b v="1"/>
    <x v="6"/>
    <n v="1.0004"/>
    <n v="61"/>
    <x v="1"/>
    <x v="6"/>
  </r>
  <r>
    <x v="3313"/>
    <x v="3312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n v="29"/>
    <b v="1"/>
    <x v="6"/>
    <n v="1.1605000000000001"/>
    <n v="80.034482758620683"/>
    <x v="1"/>
    <x v="6"/>
  </r>
  <r>
    <x v="3314"/>
    <x v="3313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n v="58"/>
    <b v="1"/>
    <x v="6"/>
    <n v="2.1074999999999999"/>
    <n v="29.068965517241381"/>
    <x v="1"/>
    <x v="6"/>
  </r>
  <r>
    <x v="3315"/>
    <x v="3314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n v="89"/>
    <b v="1"/>
    <x v="6"/>
    <n v="1.1000000000000001"/>
    <n v="49.438202247191015"/>
    <x v="1"/>
    <x v="6"/>
  </r>
  <r>
    <x v="3316"/>
    <x v="3315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n v="125"/>
    <b v="1"/>
    <x v="6"/>
    <n v="1.0008673425918038"/>
    <n v="93.977440000000001"/>
    <x v="1"/>
    <x v="6"/>
  </r>
  <r>
    <x v="3317"/>
    <x v="3316"/>
    <s v="Andy Boyd's epic new satire about heroes and villains, humankind's search for glory, and fascism in America"/>
    <x v="405"/>
    <x v="2196"/>
    <x v="0"/>
    <x v="0"/>
    <s v="USD"/>
    <n v="1465347424"/>
    <n v="1462755424"/>
    <b v="0"/>
    <n v="18"/>
    <b v="1"/>
    <x v="6"/>
    <n v="1.0619047619047619"/>
    <n v="61.944444444444443"/>
    <x v="1"/>
    <x v="6"/>
  </r>
  <r>
    <x v="3318"/>
    <x v="3317"/>
    <s v="Help us strengthen and inspire disability arts in Atlantic Canada"/>
    <x v="13"/>
    <x v="2197"/>
    <x v="0"/>
    <x v="5"/>
    <s v="CAD"/>
    <n v="1460341800"/>
    <n v="1456902893"/>
    <b v="0"/>
    <n v="32"/>
    <b v="1"/>
    <x v="6"/>
    <n v="1.256"/>
    <n v="78.5"/>
    <x v="1"/>
    <x v="6"/>
  </r>
  <r>
    <x v="3319"/>
    <x v="3318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n v="16"/>
    <b v="1"/>
    <x v="6"/>
    <n v="1.08"/>
    <n v="33.75"/>
    <x v="1"/>
    <x v="6"/>
  </r>
  <r>
    <x v="3320"/>
    <x v="3319"/>
    <s v="Imaginary Theater Company presents two modern day tall tales about family, resilience and redemption."/>
    <x v="30"/>
    <x v="2198"/>
    <x v="0"/>
    <x v="0"/>
    <s v="USD"/>
    <n v="1466557557"/>
    <n v="1463965557"/>
    <b v="0"/>
    <n v="38"/>
    <b v="1"/>
    <x v="6"/>
    <n v="1.01"/>
    <n v="66.44736842105263"/>
    <x v="1"/>
    <x v="6"/>
  </r>
  <r>
    <x v="3321"/>
    <x v="3320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n v="15"/>
    <b v="1"/>
    <x v="6"/>
    <n v="1.0740000000000001"/>
    <n v="35.799999999999997"/>
    <x v="1"/>
    <x v="6"/>
  </r>
  <r>
    <x v="3322"/>
    <x v="3321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n v="23"/>
    <b v="1"/>
    <x v="6"/>
    <n v="1.0151515151515151"/>
    <n v="145.65217391304347"/>
    <x v="1"/>
    <x v="6"/>
  </r>
  <r>
    <x v="3323"/>
    <x v="3322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n v="49"/>
    <b v="1"/>
    <x v="6"/>
    <n v="1.2589999999999999"/>
    <n v="25.693877551020407"/>
    <x v="1"/>
    <x v="6"/>
  </r>
  <r>
    <x v="3324"/>
    <x v="3323"/>
    <s v="The play tells the story of Jim and Doyler and their friendship on the brink of Irish independence."/>
    <x v="15"/>
    <x v="2201"/>
    <x v="0"/>
    <x v="17"/>
    <s v="EUR"/>
    <n v="1465135190"/>
    <n v="1463925590"/>
    <b v="0"/>
    <n v="10"/>
    <b v="1"/>
    <x v="6"/>
    <n v="1.0166666666666666"/>
    <n v="152.5"/>
    <x v="1"/>
    <x v="6"/>
  </r>
  <r>
    <x v="3325"/>
    <x v="3324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n v="15"/>
    <b v="1"/>
    <x v="6"/>
    <n v="1.125"/>
    <n v="30"/>
    <x v="1"/>
    <x v="6"/>
  </r>
  <r>
    <x v="3326"/>
    <x v="3325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n v="57"/>
    <b v="1"/>
    <x v="6"/>
    <n v="1.0137499999999999"/>
    <n v="142.28070175438597"/>
    <x v="1"/>
    <x v="6"/>
  </r>
  <r>
    <x v="3327"/>
    <x v="3326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n v="33"/>
    <b v="1"/>
    <x v="6"/>
    <n v="1.0125"/>
    <n v="24.545454545454547"/>
    <x v="1"/>
    <x v="6"/>
  </r>
  <r>
    <x v="3328"/>
    <x v="3327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n v="9"/>
    <b v="1"/>
    <x v="6"/>
    <n v="1.4638888888888888"/>
    <n v="292.77777777777777"/>
    <x v="1"/>
    <x v="6"/>
  </r>
  <r>
    <x v="3329"/>
    <x v="3328"/>
    <s v="Jestia and Raedon is a brand new romantic comedy play going to the Edinburgh Fringe Festival this summer."/>
    <x v="28"/>
    <x v="2205"/>
    <x v="0"/>
    <x v="1"/>
    <s v="GBP"/>
    <n v="1406502000"/>
    <n v="1405583108"/>
    <b v="0"/>
    <n v="26"/>
    <b v="1"/>
    <x v="6"/>
    <n v="1.1679999999999999"/>
    <n v="44.92307692307692"/>
    <x v="1"/>
    <x v="6"/>
  </r>
  <r>
    <x v="3330"/>
    <x v="3329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n v="69"/>
    <b v="1"/>
    <x v="6"/>
    <n v="1.0626666666666666"/>
    <n v="23.10144927536232"/>
    <x v="1"/>
    <x v="6"/>
  </r>
  <r>
    <x v="3331"/>
    <x v="3330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n v="65"/>
    <b v="1"/>
    <x v="6"/>
    <n v="1.0451999999999999"/>
    <n v="80.400000000000006"/>
    <x v="1"/>
    <x v="6"/>
  </r>
  <r>
    <x v="3332"/>
    <x v="3331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n v="83"/>
    <b v="1"/>
    <x v="6"/>
    <n v="1"/>
    <n v="72.289156626506028"/>
    <x v="1"/>
    <x v="6"/>
  </r>
  <r>
    <x v="3333"/>
    <x v="3332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n v="111"/>
    <b v="1"/>
    <x v="6"/>
    <n v="1.0457142857142858"/>
    <n v="32.972972972972975"/>
    <x v="1"/>
    <x v="6"/>
  </r>
  <r>
    <x v="3334"/>
    <x v="3333"/>
    <s v="The Saltbox Theatre Collective is a brand new not-for-profit theatre company in Illinois."/>
    <x v="406"/>
    <x v="2208"/>
    <x v="0"/>
    <x v="0"/>
    <s v="USD"/>
    <n v="1438259422"/>
    <n v="1435667422"/>
    <b v="0"/>
    <n v="46"/>
    <b v="1"/>
    <x v="6"/>
    <n v="1.3862051149573753"/>
    <n v="116.65217391304348"/>
    <x v="1"/>
    <x v="6"/>
  </r>
  <r>
    <x v="3335"/>
    <x v="333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n v="63"/>
    <b v="1"/>
    <x v="6"/>
    <n v="1.0032000000000001"/>
    <n v="79.61904761904762"/>
    <x v="1"/>
    <x v="6"/>
  </r>
  <r>
    <x v="3336"/>
    <x v="3335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n v="9"/>
    <b v="1"/>
    <x v="6"/>
    <n v="1"/>
    <n v="27.777777777777779"/>
    <x v="1"/>
    <x v="6"/>
  </r>
  <r>
    <x v="3337"/>
    <x v="3336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n v="34"/>
    <b v="1"/>
    <x v="6"/>
    <n v="1.1020000000000001"/>
    <n v="81.029411764705884"/>
    <x v="1"/>
    <x v="6"/>
  </r>
  <r>
    <x v="3338"/>
    <x v="3337"/>
    <s v="Join Estelle Parsons in support of Theater That Looks and Sounds Like America"/>
    <x v="36"/>
    <x v="2211"/>
    <x v="0"/>
    <x v="0"/>
    <s v="USD"/>
    <n v="1487944080"/>
    <n v="1486129680"/>
    <b v="0"/>
    <n v="112"/>
    <b v="1"/>
    <x v="6"/>
    <n v="1.0218"/>
    <n v="136.84821428571428"/>
    <x v="1"/>
    <x v="6"/>
  </r>
  <r>
    <x v="3339"/>
    <x v="3338"/>
    <s v="FPLA presents FRIENDS IN TRANSIENT PLACES by Jonathan Caren: a magical story of modern life."/>
    <x v="6"/>
    <x v="2212"/>
    <x v="0"/>
    <x v="0"/>
    <s v="USD"/>
    <n v="1469721518"/>
    <n v="1467129518"/>
    <b v="0"/>
    <n v="47"/>
    <b v="1"/>
    <x v="6"/>
    <n v="1.0435000000000001"/>
    <n v="177.61702127659575"/>
    <x v="1"/>
    <x v="6"/>
  </r>
  <r>
    <x v="3340"/>
    <x v="3339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n v="38"/>
    <b v="1"/>
    <x v="6"/>
    <n v="1.3816666666666666"/>
    <n v="109.07894736842105"/>
    <x v="1"/>
    <x v="6"/>
  </r>
  <r>
    <x v="3341"/>
    <x v="3340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n v="28"/>
    <b v="1"/>
    <x v="6"/>
    <n v="1"/>
    <n v="119.64285714285714"/>
    <x v="1"/>
    <x v="6"/>
  </r>
  <r>
    <x v="3342"/>
    <x v="3341"/>
    <s v="We believe in the power of stories to change the world. Theatre that inspires transformation."/>
    <x v="12"/>
    <x v="627"/>
    <x v="0"/>
    <x v="0"/>
    <s v="USD"/>
    <n v="1427864340"/>
    <n v="1425020810"/>
    <b v="0"/>
    <n v="78"/>
    <b v="1"/>
    <x v="6"/>
    <n v="1.0166666666666666"/>
    <n v="78.205128205128204"/>
    <x v="1"/>
    <x v="6"/>
  </r>
  <r>
    <x v="3343"/>
    <x v="3342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n v="23"/>
    <b v="1"/>
    <x v="6"/>
    <n v="1.7142857142857142"/>
    <n v="52.173913043478258"/>
    <x v="1"/>
    <x v="6"/>
  </r>
  <r>
    <x v="3344"/>
    <x v="3343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n v="40"/>
    <b v="1"/>
    <x v="6"/>
    <n v="1.0144444444444445"/>
    <n v="114.125"/>
    <x v="1"/>
    <x v="6"/>
  </r>
  <r>
    <x v="3345"/>
    <x v="3344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n v="13"/>
    <b v="1"/>
    <x v="6"/>
    <n v="1.3"/>
    <n v="50"/>
    <x v="1"/>
    <x v="6"/>
  </r>
  <r>
    <x v="3346"/>
    <x v="3345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n v="18"/>
    <b v="1"/>
    <x v="6"/>
    <n v="1.1000000000000001"/>
    <n v="91.666666666666671"/>
    <x v="1"/>
    <x v="6"/>
  </r>
  <r>
    <x v="3347"/>
    <x v="3346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n v="22"/>
    <b v="1"/>
    <x v="6"/>
    <n v="1.1944999999999999"/>
    <n v="108.59090909090909"/>
    <x v="1"/>
    <x v="6"/>
  </r>
  <r>
    <x v="3348"/>
    <x v="3265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n v="79"/>
    <b v="1"/>
    <x v="6"/>
    <n v="1.002909090909091"/>
    <n v="69.822784810126578"/>
    <x v="1"/>
    <x v="6"/>
  </r>
  <r>
    <x v="3349"/>
    <x v="3347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n v="14"/>
    <b v="1"/>
    <x v="6"/>
    <n v="1.534"/>
    <n v="109.57142857142857"/>
    <x v="1"/>
    <x v="6"/>
  </r>
  <r>
    <x v="3350"/>
    <x v="3348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n v="51"/>
    <b v="1"/>
    <x v="6"/>
    <n v="1.0442857142857143"/>
    <n v="71.666666666666671"/>
    <x v="1"/>
    <x v="6"/>
  </r>
  <r>
    <x v="3351"/>
    <x v="3349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n v="54"/>
    <b v="1"/>
    <x v="6"/>
    <n v="1.0109999999999999"/>
    <n v="93.611111111111114"/>
    <x v="1"/>
    <x v="6"/>
  </r>
  <r>
    <x v="3352"/>
    <x v="3350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n v="70"/>
    <b v="1"/>
    <x v="6"/>
    <n v="1.0751999999999999"/>
    <n v="76.8"/>
    <x v="1"/>
    <x v="6"/>
  </r>
  <r>
    <x v="3353"/>
    <x v="3351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n v="44"/>
    <b v="1"/>
    <x v="6"/>
    <n v="3.15"/>
    <n v="35.795454545454547"/>
    <x v="1"/>
    <x v="6"/>
  </r>
  <r>
    <x v="3354"/>
    <x v="3352"/>
    <s v="Help Strangeloop Theatre create and support new work by sponsoring our 2015-2016 season."/>
    <x v="9"/>
    <x v="2221"/>
    <x v="0"/>
    <x v="0"/>
    <s v="USD"/>
    <n v="1446091260"/>
    <n v="1443029206"/>
    <b v="0"/>
    <n v="55"/>
    <b v="1"/>
    <x v="6"/>
    <n v="1.0193333333333334"/>
    <n v="55.6"/>
    <x v="1"/>
    <x v="6"/>
  </r>
  <r>
    <x v="3355"/>
    <x v="335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n v="15"/>
    <b v="1"/>
    <x v="6"/>
    <n v="1.2628571428571429"/>
    <n v="147.33333333333334"/>
    <x v="1"/>
    <x v="6"/>
  </r>
  <r>
    <x v="3356"/>
    <x v="3354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n v="27"/>
    <b v="1"/>
    <x v="6"/>
    <n v="1.014"/>
    <n v="56.333333333333336"/>
    <x v="1"/>
    <x v="6"/>
  </r>
  <r>
    <x v="3357"/>
    <x v="3355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n v="21"/>
    <b v="1"/>
    <x v="6"/>
    <n v="1.01"/>
    <n v="96.19047619047619"/>
    <x v="1"/>
    <x v="6"/>
  </r>
  <r>
    <x v="3358"/>
    <x v="3356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n v="162"/>
    <b v="1"/>
    <x v="6"/>
    <n v="1.0299"/>
    <n v="63.574074074074076"/>
    <x v="1"/>
    <x v="6"/>
  </r>
  <r>
    <x v="3359"/>
    <x v="3357"/>
    <s v="A Theatrical Production Celebrating the Lebanese Culture and the Human Spirit in Time of War."/>
    <x v="23"/>
    <x v="2224"/>
    <x v="0"/>
    <x v="0"/>
    <s v="USD"/>
    <n v="1487985734"/>
    <n v="1484097734"/>
    <b v="0"/>
    <n v="23"/>
    <b v="1"/>
    <x v="6"/>
    <n v="1.0625"/>
    <n v="184.78260869565219"/>
    <x v="1"/>
    <x v="6"/>
  </r>
  <r>
    <x v="3360"/>
    <x v="3358"/>
    <s v="World Premiere, an M1 Singapore Fringe Festival 2017 commission."/>
    <x v="7"/>
    <x v="2225"/>
    <x v="0"/>
    <x v="20"/>
    <s v="SGD"/>
    <n v="1481731140"/>
    <n v="1479866343"/>
    <b v="0"/>
    <n v="72"/>
    <b v="1"/>
    <x v="6"/>
    <n v="1.0137777777777779"/>
    <n v="126.72222222222223"/>
    <x v="1"/>
    <x v="6"/>
  </r>
  <r>
    <x v="3361"/>
    <x v="3359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n v="68"/>
    <b v="1"/>
    <x v="6"/>
    <n v="1.1346000000000001"/>
    <n v="83.42647058823529"/>
    <x v="1"/>
    <x v="6"/>
  </r>
  <r>
    <x v="3362"/>
    <x v="3360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n v="20"/>
    <b v="1"/>
    <x v="6"/>
    <n v="2.1800000000000002"/>
    <n v="54.5"/>
    <x v="1"/>
    <x v="6"/>
  </r>
  <r>
    <x v="3363"/>
    <x v="3361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n v="26"/>
    <b v="1"/>
    <x v="6"/>
    <n v="1.0141935483870967"/>
    <n v="302.30769230769232"/>
    <x v="1"/>
    <x v="6"/>
  </r>
  <r>
    <x v="3364"/>
    <x v="3362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n v="72"/>
    <b v="1"/>
    <x v="6"/>
    <n v="1.0593333333333332"/>
    <n v="44.138888888888886"/>
    <x v="1"/>
    <x v="6"/>
  </r>
  <r>
    <x v="3365"/>
    <x v="3363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n v="3"/>
    <b v="1"/>
    <x v="6"/>
    <n v="1.04"/>
    <n v="866.66666666666663"/>
    <x v="1"/>
    <x v="6"/>
  </r>
  <r>
    <x v="3366"/>
    <x v="3364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n v="18"/>
    <b v="1"/>
    <x v="6"/>
    <n v="2.21"/>
    <n v="61.388888888888886"/>
    <x v="1"/>
    <x v="6"/>
  </r>
  <r>
    <x v="3367"/>
    <x v="3365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n v="30"/>
    <b v="1"/>
    <x v="6"/>
    <n v="1.1866666666666668"/>
    <n v="29.666666666666668"/>
    <x v="1"/>
    <x v="6"/>
  </r>
  <r>
    <x v="3368"/>
    <x v="3366"/>
    <s v="Help a non-profit community theatre create an unforgettable production of J.M. Barrie's classic play."/>
    <x v="28"/>
    <x v="2231"/>
    <x v="0"/>
    <x v="0"/>
    <s v="USD"/>
    <n v="1420088400"/>
    <n v="1416977259"/>
    <b v="0"/>
    <n v="23"/>
    <b v="1"/>
    <x v="6"/>
    <n v="1.046"/>
    <n v="45.478260869565219"/>
    <x v="1"/>
    <x v="6"/>
  </r>
  <r>
    <x v="3369"/>
    <x v="3367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n v="54"/>
    <b v="1"/>
    <x v="6"/>
    <n v="1.0389999999999999"/>
    <n v="96.203703703703709"/>
    <x v="1"/>
    <x v="6"/>
  </r>
  <r>
    <x v="3370"/>
    <x v="3368"/>
    <s v="I'm Alright. A story of young women, told by young women, for the world."/>
    <x v="15"/>
    <x v="2233"/>
    <x v="0"/>
    <x v="0"/>
    <s v="USD"/>
    <n v="1481961600"/>
    <n v="1479283285"/>
    <b v="0"/>
    <n v="26"/>
    <b v="1"/>
    <x v="6"/>
    <n v="1.1773333333333333"/>
    <n v="67.92307692307692"/>
    <x v="1"/>
    <x v="6"/>
  </r>
  <r>
    <x v="3371"/>
    <x v="3369"/>
    <s v="Help support Red Planet, a new science fiction play based off the Mars One exploration."/>
    <x v="48"/>
    <x v="1766"/>
    <x v="0"/>
    <x v="0"/>
    <s v="USD"/>
    <n v="1449089965"/>
    <n v="1446670765"/>
    <b v="0"/>
    <n v="9"/>
    <b v="1"/>
    <x v="6"/>
    <n v="1.385"/>
    <n v="30.777777777777779"/>
    <x v="1"/>
    <x v="6"/>
  </r>
  <r>
    <x v="3372"/>
    <x v="3370"/>
    <s v="This play tells the story of the toxicity of sensationalism shown through one man's struggle with notoriety."/>
    <x v="28"/>
    <x v="831"/>
    <x v="0"/>
    <x v="0"/>
    <s v="USD"/>
    <n v="1408942740"/>
    <n v="1407157756"/>
    <b v="0"/>
    <n v="27"/>
    <b v="1"/>
    <x v="6"/>
    <n v="1.0349999999999999"/>
    <n v="38.333333333333336"/>
    <x v="1"/>
    <x v="6"/>
  </r>
  <r>
    <x v="3373"/>
    <x v="3371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n v="30"/>
    <b v="1"/>
    <x v="6"/>
    <n v="1.0024999999999999"/>
    <n v="66.833333333333329"/>
    <x v="1"/>
    <x v="6"/>
  </r>
  <r>
    <x v="3374"/>
    <x v="3372"/>
    <s v="A rare  production of World acclaimed playwright Howard Barker's groundbreaking &amp; provocative 'The Castle'."/>
    <x v="8"/>
    <x v="2234"/>
    <x v="0"/>
    <x v="5"/>
    <s v="CAD"/>
    <n v="1446053616"/>
    <n v="1443461616"/>
    <b v="0"/>
    <n v="52"/>
    <b v="1"/>
    <x v="6"/>
    <n v="1.0657142857142856"/>
    <n v="71.730769230769226"/>
    <x v="1"/>
    <x v="6"/>
  </r>
  <r>
    <x v="3375"/>
    <x v="3373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n v="17"/>
    <b v="1"/>
    <x v="6"/>
    <n v="1"/>
    <n v="176.47058823529412"/>
    <x v="1"/>
    <x v="6"/>
  </r>
  <r>
    <x v="3376"/>
    <x v="3374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n v="19"/>
    <b v="1"/>
    <x v="6"/>
    <n v="1.0001249999999999"/>
    <n v="421.10526315789474"/>
    <x v="1"/>
    <x v="6"/>
  </r>
  <r>
    <x v="3377"/>
    <x v="3375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n v="77"/>
    <b v="1"/>
    <x v="6"/>
    <n v="1.0105"/>
    <n v="104.98701298701299"/>
    <x v="1"/>
    <x v="6"/>
  </r>
  <r>
    <x v="3378"/>
    <x v="3376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n v="21"/>
    <b v="1"/>
    <x v="6"/>
    <n v="1.0763636363636364"/>
    <n v="28.19047619047619"/>
    <x v="1"/>
    <x v="6"/>
  </r>
  <r>
    <x v="3379"/>
    <x v="3377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n v="38"/>
    <b v="1"/>
    <x v="6"/>
    <n v="1.0365"/>
    <n v="54.55263157894737"/>
    <x v="1"/>
    <x v="6"/>
  </r>
  <r>
    <x v="3380"/>
    <x v="3378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n v="28"/>
    <b v="1"/>
    <x v="6"/>
    <n v="1.0443333333333333"/>
    <n v="111.89285714285714"/>
    <x v="1"/>
    <x v="6"/>
  </r>
  <r>
    <x v="3381"/>
    <x v="3379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n v="48"/>
    <b v="1"/>
    <x v="6"/>
    <n v="1.0225"/>
    <n v="85.208333333333329"/>
    <x v="1"/>
    <x v="6"/>
  </r>
  <r>
    <x v="3382"/>
    <x v="3380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n v="46"/>
    <b v="1"/>
    <x v="6"/>
    <n v="1.0074285714285713"/>
    <n v="76.652173913043484"/>
    <x v="1"/>
    <x v="6"/>
  </r>
  <r>
    <x v="3383"/>
    <x v="3381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n v="30"/>
    <b v="1"/>
    <x v="6"/>
    <n v="1.1171428571428572"/>
    <n v="65.166666666666671"/>
    <x v="1"/>
    <x v="6"/>
  </r>
  <r>
    <x v="3384"/>
    <x v="3382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n v="64"/>
    <b v="1"/>
    <x v="6"/>
    <n v="1.0001100000000001"/>
    <n v="93.760312499999998"/>
    <x v="1"/>
    <x v="6"/>
  </r>
  <r>
    <x v="3385"/>
    <x v="3383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n v="15"/>
    <b v="1"/>
    <x v="6"/>
    <n v="1"/>
    <n v="133.33333333333334"/>
    <x v="1"/>
    <x v="6"/>
  </r>
  <r>
    <x v="3386"/>
    <x v="3384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n v="41"/>
    <b v="1"/>
    <x v="6"/>
    <n v="1.05"/>
    <n v="51.219512195121951"/>
    <x v="1"/>
    <x v="6"/>
  </r>
  <r>
    <x v="3387"/>
    <x v="3385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n v="35"/>
    <b v="1"/>
    <x v="6"/>
    <n v="1.1686666666666667"/>
    <n v="100.17142857142858"/>
    <x v="1"/>
    <x v="6"/>
  </r>
  <r>
    <x v="3388"/>
    <x v="3386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n v="45"/>
    <b v="1"/>
    <x v="6"/>
    <n v="1.038"/>
    <n v="34.6"/>
    <x v="1"/>
    <x v="6"/>
  </r>
  <r>
    <x v="3389"/>
    <x v="3387"/>
    <s v="Chimera Ensemble is launching 2 inaugural theater productions, and we need support to do high quality work!"/>
    <x v="3"/>
    <x v="2246"/>
    <x v="0"/>
    <x v="0"/>
    <s v="USD"/>
    <n v="1464960682"/>
    <n v="1462368682"/>
    <b v="0"/>
    <n v="62"/>
    <b v="1"/>
    <x v="6"/>
    <n v="1.145"/>
    <n v="184.67741935483872"/>
    <x v="1"/>
    <x v="6"/>
  </r>
  <r>
    <x v="3390"/>
    <x v="3388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n v="22"/>
    <b v="1"/>
    <x v="6"/>
    <n v="1.024"/>
    <n v="69.818181818181813"/>
    <x v="1"/>
    <x v="6"/>
  </r>
  <r>
    <x v="3391"/>
    <x v="3389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n v="18"/>
    <b v="1"/>
    <x v="6"/>
    <n v="2.23"/>
    <n v="61.944444444444443"/>
    <x v="1"/>
    <x v="6"/>
  </r>
  <r>
    <x v="3392"/>
    <x v="3390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n v="12"/>
    <b v="1"/>
    <x v="6"/>
    <n v="1"/>
    <n v="41.666666666666664"/>
    <x v="1"/>
    <x v="6"/>
  </r>
  <r>
    <x v="3393"/>
    <x v="3391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n v="44"/>
    <b v="1"/>
    <x v="6"/>
    <n v="1.0580000000000001"/>
    <n v="36.06818181818182"/>
    <x v="1"/>
    <x v="6"/>
  </r>
  <r>
    <x v="3394"/>
    <x v="3392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n v="27"/>
    <b v="1"/>
    <x v="6"/>
    <n v="1.4236363636363636"/>
    <n v="29"/>
    <x v="1"/>
    <x v="6"/>
  </r>
  <r>
    <x v="3395"/>
    <x v="3393"/>
    <s v="Miramar is a a darkly funny play exploring what it is we call â€˜homeâ€™."/>
    <x v="2"/>
    <x v="1622"/>
    <x v="0"/>
    <x v="1"/>
    <s v="GBP"/>
    <n v="1433009400"/>
    <n v="1431795944"/>
    <b v="0"/>
    <n v="38"/>
    <b v="1"/>
    <x v="6"/>
    <n v="1.84"/>
    <n v="24.210526315789473"/>
    <x v="1"/>
    <x v="6"/>
  </r>
  <r>
    <x v="3396"/>
    <x v="3394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n v="28"/>
    <b v="1"/>
    <x v="6"/>
    <n v="1.0433333333333332"/>
    <n v="55.892857142857146"/>
    <x v="1"/>
    <x v="6"/>
  </r>
  <r>
    <x v="3397"/>
    <x v="3395"/>
    <s v="Help a group of recovering alcoholics bring Samuel Beckett's classic to a seaside town!"/>
    <x v="49"/>
    <x v="668"/>
    <x v="0"/>
    <x v="1"/>
    <s v="GBP"/>
    <n v="1455832800"/>
    <n v="1452338929"/>
    <b v="0"/>
    <n v="24"/>
    <b v="1"/>
    <x v="6"/>
    <n v="1.1200000000000001"/>
    <n v="11.666666666666666"/>
    <x v="1"/>
    <x v="6"/>
  </r>
  <r>
    <x v="3398"/>
    <x v="3396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n v="65"/>
    <b v="1"/>
    <x v="6"/>
    <n v="1.1107499999999999"/>
    <n v="68.353846153846149"/>
    <x v="1"/>
    <x v="6"/>
  </r>
  <r>
    <x v="3399"/>
    <x v="3397"/>
    <s v="13 young people have taken over Spinning Wheel Theatre to choose, produce and create their own show from scratch."/>
    <x v="38"/>
    <x v="459"/>
    <x v="0"/>
    <x v="1"/>
    <s v="GBP"/>
    <n v="1424556325"/>
    <n v="1421964325"/>
    <b v="0"/>
    <n v="46"/>
    <b v="1"/>
    <x v="6"/>
    <n v="1.0375000000000001"/>
    <n v="27.065217391304348"/>
    <x v="1"/>
    <x v="6"/>
  </r>
  <r>
    <x v="3400"/>
    <x v="3398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n v="85"/>
    <b v="1"/>
    <x v="6"/>
    <n v="1.0041"/>
    <n v="118.12941176470588"/>
    <x v="1"/>
    <x v="6"/>
  </r>
  <r>
    <x v="3401"/>
    <x v="3399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n v="66"/>
    <b v="1"/>
    <x v="6"/>
    <n v="1.0186206896551724"/>
    <n v="44.757575757575758"/>
    <x v="1"/>
    <x v="6"/>
  </r>
  <r>
    <x v="3402"/>
    <x v="3400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n v="165"/>
    <b v="1"/>
    <x v="6"/>
    <n v="1.0976666666666666"/>
    <n v="99.787878787878782"/>
    <x v="1"/>
    <x v="6"/>
  </r>
  <r>
    <x v="3403"/>
    <x v="3401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n v="17"/>
    <b v="1"/>
    <x v="6"/>
    <n v="1"/>
    <n v="117.64705882352941"/>
    <x v="1"/>
    <x v="6"/>
  </r>
  <r>
    <x v="3404"/>
    <x v="3402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n v="3"/>
    <b v="1"/>
    <x v="6"/>
    <n v="1.22"/>
    <n v="203.33333333333334"/>
    <x v="1"/>
    <x v="6"/>
  </r>
  <r>
    <x v="3405"/>
    <x v="3403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n v="17"/>
    <b v="1"/>
    <x v="6"/>
    <n v="1.3757142857142857"/>
    <n v="28.323529411764707"/>
    <x v="1"/>
    <x v="6"/>
  </r>
  <r>
    <x v="3406"/>
    <x v="3404"/>
    <s v="A funny and moving new play about two families dealing with aging parents in very different ways!"/>
    <x v="3"/>
    <x v="2255"/>
    <x v="0"/>
    <x v="0"/>
    <s v="USD"/>
    <n v="1405511376"/>
    <n v="1401623376"/>
    <b v="0"/>
    <n v="91"/>
    <b v="1"/>
    <x v="6"/>
    <n v="1.0031000000000001"/>
    <n v="110.23076923076923"/>
    <x v="1"/>
    <x v="6"/>
  </r>
  <r>
    <x v="3407"/>
    <x v="3405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n v="67"/>
    <b v="1"/>
    <x v="6"/>
    <n v="1.071"/>
    <n v="31.970149253731343"/>
    <x v="1"/>
    <x v="6"/>
  </r>
  <r>
    <x v="3408"/>
    <x v="3406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n v="18"/>
    <b v="1"/>
    <x v="6"/>
    <n v="2.11"/>
    <n v="58.611111111111114"/>
    <x v="1"/>
    <x v="6"/>
  </r>
  <r>
    <x v="3409"/>
    <x v="3407"/>
    <s v="Exciting and visceral new-writing that challenges the way we view the fine line between war and terror..."/>
    <x v="2"/>
    <x v="2258"/>
    <x v="0"/>
    <x v="1"/>
    <s v="GBP"/>
    <n v="1469998680"/>
    <n v="1466710358"/>
    <b v="0"/>
    <n v="21"/>
    <b v="1"/>
    <x v="6"/>
    <n v="1.236"/>
    <n v="29.428571428571427"/>
    <x v="1"/>
    <x v="6"/>
  </r>
  <r>
    <x v="3410"/>
    <x v="3408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n v="40"/>
    <b v="1"/>
    <x v="6"/>
    <n v="1.085"/>
    <n v="81.375"/>
    <x v="1"/>
    <x v="6"/>
  </r>
  <r>
    <x v="3411"/>
    <x v="3409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n v="78"/>
    <b v="1"/>
    <x v="6"/>
    <n v="1.0356666666666667"/>
    <n v="199.16666666666666"/>
    <x v="1"/>
    <x v="6"/>
  </r>
  <r>
    <x v="3412"/>
    <x v="3410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n v="26"/>
    <b v="1"/>
    <x v="6"/>
    <n v="1"/>
    <n v="115.38461538461539"/>
    <x v="1"/>
    <x v="6"/>
  </r>
  <r>
    <x v="3413"/>
    <x v="3411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n v="14"/>
    <b v="1"/>
    <x v="6"/>
    <n v="1.3"/>
    <n v="46.428571428571431"/>
    <x v="1"/>
    <x v="6"/>
  </r>
  <r>
    <x v="3414"/>
    <x v="3412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n v="44"/>
    <b v="1"/>
    <x v="6"/>
    <n v="1.0349999999999999"/>
    <n v="70.568181818181813"/>
    <x v="1"/>
    <x v="6"/>
  </r>
  <r>
    <x v="3415"/>
    <x v="3413"/>
    <s v="We are raising funds to allow for enhanced scenic, costume, and lighting design. Every dollar helps!"/>
    <x v="48"/>
    <x v="148"/>
    <x v="0"/>
    <x v="0"/>
    <s v="USD"/>
    <n v="1460935800"/>
    <n v="1459999656"/>
    <b v="0"/>
    <n v="9"/>
    <b v="1"/>
    <x v="6"/>
    <n v="1"/>
    <n v="22.222222222222221"/>
    <x v="1"/>
    <x v="6"/>
  </r>
  <r>
    <x v="3416"/>
    <x v="3414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n v="30"/>
    <b v="1"/>
    <x v="6"/>
    <n v="1.196"/>
    <n v="159.46666666666667"/>
    <x v="1"/>
    <x v="6"/>
  </r>
  <r>
    <x v="3417"/>
    <x v="3415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n v="45"/>
    <b v="1"/>
    <x v="6"/>
    <n v="1.0000058823529412"/>
    <n v="37.777999999999999"/>
    <x v="1"/>
    <x v="6"/>
  </r>
  <r>
    <x v="3418"/>
    <x v="3416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n v="56"/>
    <b v="1"/>
    <x v="6"/>
    <n v="1.00875"/>
    <n v="72.053571428571431"/>
    <x v="1"/>
    <x v="6"/>
  </r>
  <r>
    <x v="3419"/>
    <x v="3417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n v="46"/>
    <b v="1"/>
    <x v="6"/>
    <n v="1.0654545454545454"/>
    <n v="63.695652173913047"/>
    <x v="1"/>
    <x v="6"/>
  </r>
  <r>
    <x v="3420"/>
    <x v="3418"/>
    <s v="A powerful and urgent tale of the first line of defence for the NHS. Based on true stories from junior doctors."/>
    <x v="176"/>
    <x v="2265"/>
    <x v="0"/>
    <x v="1"/>
    <s v="GBP"/>
    <n v="1455408000"/>
    <n v="1454638202"/>
    <b v="0"/>
    <n v="34"/>
    <b v="1"/>
    <x v="6"/>
    <n v="1.38"/>
    <n v="28.411764705882351"/>
    <x v="1"/>
    <x v="6"/>
  </r>
  <r>
    <x v="3421"/>
    <x v="3419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n v="98"/>
    <b v="1"/>
    <x v="6"/>
    <n v="1.0115000000000001"/>
    <n v="103.21428571428571"/>
    <x v="1"/>
    <x v="6"/>
  </r>
  <r>
    <x v="3422"/>
    <x v="3420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n v="46"/>
    <b v="1"/>
    <x v="6"/>
    <n v="1.091"/>
    <n v="71.152173913043484"/>
    <x v="1"/>
    <x v="6"/>
  </r>
  <r>
    <x v="3423"/>
    <x v="3421"/>
    <s v="Forest Hills Eastern's Student Run Show 2015. Our goal is to present a professional quality show on a budget."/>
    <x v="49"/>
    <x v="457"/>
    <x v="0"/>
    <x v="0"/>
    <s v="USD"/>
    <n v="1429912341"/>
    <n v="1427320341"/>
    <b v="0"/>
    <n v="10"/>
    <b v="1"/>
    <x v="6"/>
    <n v="1.4"/>
    <n v="35"/>
    <x v="1"/>
    <x v="6"/>
  </r>
  <r>
    <x v="3424"/>
    <x v="3422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n v="76"/>
    <b v="1"/>
    <x v="6"/>
    <n v="1.0358333333333334"/>
    <n v="81.776315789473685"/>
    <x v="1"/>
    <x v="6"/>
  </r>
  <r>
    <x v="3425"/>
    <x v="3423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n v="104"/>
    <b v="1"/>
    <x v="6"/>
    <n v="1.0297033333333332"/>
    <n v="297.02980769230766"/>
    <x v="1"/>
    <x v="6"/>
  </r>
  <r>
    <x v="3426"/>
    <x v="3424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n v="87"/>
    <b v="1"/>
    <x v="6"/>
    <n v="1.0813333333333333"/>
    <n v="46.609195402298852"/>
    <x v="1"/>
    <x v="6"/>
  </r>
  <r>
    <x v="3427"/>
    <x v="3425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n v="29"/>
    <b v="1"/>
    <x v="6"/>
    <n v="1"/>
    <n v="51.724137931034484"/>
    <x v="1"/>
    <x v="6"/>
  </r>
  <r>
    <x v="3428"/>
    <x v="3426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n v="51"/>
    <b v="1"/>
    <x v="6"/>
    <n v="1.0275000000000001"/>
    <n v="40.294117647058826"/>
    <x v="1"/>
    <x v="6"/>
  </r>
  <r>
    <x v="3429"/>
    <x v="3427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n v="12"/>
    <b v="1"/>
    <x v="6"/>
    <n v="1.3"/>
    <n v="16.25"/>
    <x v="1"/>
    <x v="6"/>
  </r>
  <r>
    <x v="3430"/>
    <x v="3428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n v="72"/>
    <b v="1"/>
    <x v="6"/>
    <n v="1.0854949999999999"/>
    <n v="30.152638888888887"/>
    <x v="1"/>
    <x v="6"/>
  </r>
  <r>
    <x v="3431"/>
    <x v="3429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n v="21"/>
    <b v="1"/>
    <x v="6"/>
    <n v="1"/>
    <n v="95.238095238095241"/>
    <x v="1"/>
    <x v="6"/>
  </r>
  <r>
    <x v="3432"/>
    <x v="3430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n v="42"/>
    <b v="1"/>
    <x v="6"/>
    <n v="1.0965"/>
    <n v="52.214285714285715"/>
    <x v="1"/>
    <x v="6"/>
  </r>
  <r>
    <x v="3433"/>
    <x v="3431"/>
    <s v="death&amp;pretzels presents their first Chicago based project:_x000a_The Dybbuk by S. Ansky"/>
    <x v="196"/>
    <x v="2272"/>
    <x v="0"/>
    <x v="0"/>
    <s v="USD"/>
    <n v="1402974000"/>
    <n v="1400290255"/>
    <b v="0"/>
    <n v="71"/>
    <b v="1"/>
    <x v="6"/>
    <n v="1.0026315789473683"/>
    <n v="134.1549295774648"/>
    <x v="1"/>
    <x v="6"/>
  </r>
  <r>
    <x v="3434"/>
    <x v="3432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n v="168"/>
    <b v="1"/>
    <x v="6"/>
    <n v="1.0555000000000001"/>
    <n v="62.827380952380949"/>
    <x v="1"/>
    <x v="6"/>
  </r>
  <r>
    <x v="3435"/>
    <x v="3433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n v="19"/>
    <b v="1"/>
    <x v="6"/>
    <n v="1.1200000000000001"/>
    <n v="58.94736842105263"/>
    <x v="1"/>
    <x v="6"/>
  </r>
  <r>
    <x v="3436"/>
    <x v="3434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n v="37"/>
    <b v="1"/>
    <x v="6"/>
    <n v="1.0589999999999999"/>
    <n v="143.1081081081081"/>
    <x v="1"/>
    <x v="6"/>
  </r>
  <r>
    <x v="3437"/>
    <x v="3435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n v="36"/>
    <b v="1"/>
    <x v="6"/>
    <n v="1.01"/>
    <n v="84.166666666666671"/>
    <x v="1"/>
    <x v="6"/>
  </r>
  <r>
    <x v="3438"/>
    <x v="3436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n v="14"/>
    <b v="1"/>
    <x v="6"/>
    <n v="1.042"/>
    <n v="186.07142857142858"/>
    <x v="1"/>
    <x v="6"/>
  </r>
  <r>
    <x v="3439"/>
    <x v="3437"/>
    <s v="Help a small theater produce an original adaptation of Lewis Carroll's classic story."/>
    <x v="38"/>
    <x v="2276"/>
    <x v="0"/>
    <x v="0"/>
    <s v="USD"/>
    <n v="1453179540"/>
    <n v="1452030730"/>
    <b v="0"/>
    <n v="18"/>
    <b v="1"/>
    <x v="6"/>
    <n v="1.3467833333333334"/>
    <n v="89.785555555555561"/>
    <x v="1"/>
    <x v="6"/>
  </r>
  <r>
    <x v="3440"/>
    <x v="3438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n v="82"/>
    <b v="1"/>
    <x v="6"/>
    <n v="1.052184"/>
    <n v="64.157560975609755"/>
    <x v="1"/>
    <x v="6"/>
  </r>
  <r>
    <x v="3441"/>
    <x v="3439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n v="43"/>
    <b v="1"/>
    <x v="6"/>
    <n v="1.026"/>
    <n v="59.651162790697676"/>
    <x v="1"/>
    <x v="6"/>
  </r>
  <r>
    <x v="3442"/>
    <x v="3440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n v="8"/>
    <b v="1"/>
    <x v="6"/>
    <n v="1"/>
    <n v="31.25"/>
    <x v="1"/>
    <x v="6"/>
  </r>
  <r>
    <x v="3443"/>
    <x v="3441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n v="45"/>
    <b v="1"/>
    <x v="6"/>
    <n v="1.855"/>
    <n v="41.222222222222221"/>
    <x v="1"/>
    <x v="6"/>
  </r>
  <r>
    <x v="3444"/>
    <x v="3442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n v="20"/>
    <b v="1"/>
    <x v="6"/>
    <n v="2.89"/>
    <n v="43.35"/>
    <x v="1"/>
    <x v="6"/>
  </r>
  <r>
    <x v="3445"/>
    <x v="3443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n v="31"/>
    <b v="1"/>
    <x v="6"/>
    <n v="1"/>
    <n v="64.516129032258064"/>
    <x v="1"/>
    <x v="6"/>
  </r>
  <r>
    <x v="3446"/>
    <x v="3444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n v="25"/>
    <b v="1"/>
    <x v="6"/>
    <n v="1.0820000000000001"/>
    <n v="43.28"/>
    <x v="1"/>
    <x v="6"/>
  </r>
  <r>
    <x v="3447"/>
    <x v="3445"/>
    <s v="&quot;He was a poet, a vagrant, a philosopher, a lady's man and a hard drinker&quot;"/>
    <x v="28"/>
    <x v="2280"/>
    <x v="0"/>
    <x v="0"/>
    <s v="USD"/>
    <n v="1458332412"/>
    <n v="1454448012"/>
    <b v="0"/>
    <n v="14"/>
    <b v="1"/>
    <x v="6"/>
    <n v="1.0780000000000001"/>
    <n v="77"/>
    <x v="1"/>
    <x v="6"/>
  </r>
  <r>
    <x v="3448"/>
    <x v="3446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n v="45"/>
    <b v="1"/>
    <x v="6"/>
    <n v="1.0976190476190477"/>
    <n v="51.222222222222221"/>
    <x v="1"/>
    <x v="6"/>
  </r>
  <r>
    <x v="3449"/>
    <x v="3447"/>
    <s v="Help us produce this original play! The play will be presented at the LSTFI July 12-14. Follow us on Facebook."/>
    <x v="134"/>
    <x v="2282"/>
    <x v="0"/>
    <x v="0"/>
    <s v="USD"/>
    <n v="1468036800"/>
    <n v="1465607738"/>
    <b v="0"/>
    <n v="20"/>
    <b v="1"/>
    <x v="6"/>
    <n v="1.70625"/>
    <n v="68.25"/>
    <x v="1"/>
    <x v="6"/>
  </r>
  <r>
    <x v="3450"/>
    <x v="3448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n v="39"/>
    <b v="1"/>
    <x v="6"/>
    <n v="1.52"/>
    <n v="19.487179487179485"/>
    <x v="1"/>
    <x v="6"/>
  </r>
  <r>
    <x v="3451"/>
    <x v="3449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n v="16"/>
    <b v="1"/>
    <x v="6"/>
    <n v="1.0123076923076924"/>
    <n v="41.125"/>
    <x v="1"/>
    <x v="6"/>
  </r>
  <r>
    <x v="3452"/>
    <x v="3450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n v="37"/>
    <b v="1"/>
    <x v="6"/>
    <n v="1.532"/>
    <n v="41.405405405405403"/>
    <x v="1"/>
    <x v="6"/>
  </r>
  <r>
    <x v="3453"/>
    <x v="3451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n v="14"/>
    <b v="1"/>
    <x v="6"/>
    <n v="1.2833333333333334"/>
    <n v="27.5"/>
    <x v="1"/>
    <x v="6"/>
  </r>
  <r>
    <x v="3454"/>
    <x v="3452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n v="21"/>
    <b v="1"/>
    <x v="6"/>
    <n v="1.0071428571428571"/>
    <n v="33.571428571428569"/>
    <x v="1"/>
    <x v="6"/>
  </r>
  <r>
    <x v="3455"/>
    <x v="3453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n v="69"/>
    <b v="1"/>
    <x v="6"/>
    <n v="1.0065"/>
    <n v="145.86956521739131"/>
    <x v="1"/>
    <x v="6"/>
  </r>
  <r>
    <x v="3456"/>
    <x v="3454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n v="16"/>
    <b v="1"/>
    <x v="6"/>
    <n v="1.913"/>
    <n v="358.6875"/>
    <x v="1"/>
    <x v="6"/>
  </r>
  <r>
    <x v="3457"/>
    <x v="3455"/>
    <s v="Robots, Space Battles, Mystery, and Intrigue. Nothing is Impossible..."/>
    <x v="13"/>
    <x v="2289"/>
    <x v="0"/>
    <x v="0"/>
    <s v="USD"/>
    <n v="1423720740"/>
    <n v="1421081857"/>
    <b v="0"/>
    <n v="55"/>
    <b v="1"/>
    <x v="6"/>
    <n v="1.4019999999999999"/>
    <n v="50.981818181818184"/>
    <x v="1"/>
    <x v="6"/>
  </r>
  <r>
    <x v="3458"/>
    <x v="3456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n v="27"/>
    <b v="1"/>
    <x v="6"/>
    <n v="1.2433537832310839"/>
    <n v="45.037037037037038"/>
    <x v="1"/>
    <x v="6"/>
  </r>
  <r>
    <x v="3459"/>
    <x v="3457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n v="36"/>
    <b v="1"/>
    <x v="6"/>
    <n v="1.262"/>
    <n v="17.527777777777779"/>
    <x v="1"/>
    <x v="6"/>
  </r>
  <r>
    <x v="3460"/>
    <x v="3458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n v="19"/>
    <b v="1"/>
    <x v="6"/>
    <n v="1.9"/>
    <n v="50"/>
    <x v="1"/>
    <x v="6"/>
  </r>
  <r>
    <x v="3461"/>
    <x v="3459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n v="12"/>
    <b v="1"/>
    <x v="6"/>
    <n v="1.39"/>
    <n v="57.916666666666664"/>
    <x v="1"/>
    <x v="6"/>
  </r>
  <r>
    <x v="3462"/>
    <x v="3460"/>
    <s v="Help the Upstart Crows of Santa Fe bring Shakespeare's Julius Caesar to life with quality wooden stage swords!"/>
    <x v="49"/>
    <x v="2294"/>
    <x v="0"/>
    <x v="0"/>
    <s v="USD"/>
    <n v="1436551200"/>
    <n v="1435181628"/>
    <b v="0"/>
    <n v="17"/>
    <b v="1"/>
    <x v="6"/>
    <n v="2.02"/>
    <n v="29.705882352941178"/>
    <x v="1"/>
    <x v="6"/>
  </r>
  <r>
    <x v="3463"/>
    <x v="3461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n v="114"/>
    <b v="1"/>
    <x v="6"/>
    <n v="1.0338000000000001"/>
    <n v="90.684210526315795"/>
    <x v="1"/>
    <x v="6"/>
  </r>
  <r>
    <x v="3464"/>
    <x v="3462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n v="93"/>
    <b v="1"/>
    <x v="6"/>
    <n v="1.023236"/>
    <n v="55.012688172043013"/>
    <x v="1"/>
    <x v="6"/>
  </r>
  <r>
    <x v="3465"/>
    <x v="3463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n v="36"/>
    <b v="1"/>
    <x v="6"/>
    <n v="1.03"/>
    <n v="57.222222222222221"/>
    <x v="1"/>
    <x v="6"/>
  </r>
  <r>
    <x v="3466"/>
    <x v="3464"/>
    <s v="The Spotlight Youth Theater is a program where every participant has a moment in the spotlight."/>
    <x v="8"/>
    <x v="2297"/>
    <x v="0"/>
    <x v="0"/>
    <s v="USD"/>
    <n v="1461108450"/>
    <n v="1455928050"/>
    <b v="0"/>
    <n v="61"/>
    <b v="1"/>
    <x v="6"/>
    <n v="1.2714285714285714"/>
    <n v="72.950819672131146"/>
    <x v="1"/>
    <x v="6"/>
  </r>
  <r>
    <x v="3467"/>
    <x v="3465"/>
    <s v="Venus in Fur, By David Ives."/>
    <x v="9"/>
    <x v="168"/>
    <x v="0"/>
    <x v="0"/>
    <s v="USD"/>
    <n v="1426864032"/>
    <n v="1424275632"/>
    <b v="0"/>
    <n v="47"/>
    <b v="1"/>
    <x v="6"/>
    <n v="1.01"/>
    <n v="64.468085106382972"/>
    <x v="1"/>
    <x v="6"/>
  </r>
  <r>
    <x v="3468"/>
    <x v="3466"/>
    <s v="Amidst the atrocities of WWII, two women transcend enemy lines to make the ultimate heroic sacrifice."/>
    <x v="3"/>
    <x v="2298"/>
    <x v="0"/>
    <x v="0"/>
    <s v="USD"/>
    <n v="1474426800"/>
    <n v="1471976529"/>
    <b v="0"/>
    <n v="17"/>
    <b v="1"/>
    <x v="6"/>
    <n v="1.2178"/>
    <n v="716.35294117647061"/>
    <x v="1"/>
    <x v="6"/>
  </r>
  <r>
    <x v="3469"/>
    <x v="3467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n v="63"/>
    <b v="1"/>
    <x v="6"/>
    <n v="1.1339285714285714"/>
    <n v="50.396825396825399"/>
    <x v="1"/>
    <x v="6"/>
  </r>
  <r>
    <x v="3470"/>
    <x v="3468"/>
    <s v="The New Artist's Circle is a theatre company dedicated to bringing the arts to young people."/>
    <x v="49"/>
    <x v="672"/>
    <x v="0"/>
    <x v="0"/>
    <s v="USD"/>
    <n v="1468618680"/>
    <n v="1465345902"/>
    <b v="0"/>
    <n v="9"/>
    <b v="1"/>
    <x v="6"/>
    <n v="1.5"/>
    <n v="41.666666666666664"/>
    <x v="1"/>
    <x v="6"/>
  </r>
  <r>
    <x v="3471"/>
    <x v="3469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n v="30"/>
    <b v="1"/>
    <x v="6"/>
    <n v="2.1459999999999999"/>
    <n v="35.766666666666666"/>
    <x v="1"/>
    <x v="6"/>
  </r>
  <r>
    <x v="3472"/>
    <x v="3470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n v="23"/>
    <b v="1"/>
    <x v="6"/>
    <n v="1.0205"/>
    <n v="88.739130434782609"/>
    <x v="1"/>
    <x v="6"/>
  </r>
  <r>
    <x v="3473"/>
    <x v="3471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n v="33"/>
    <b v="1"/>
    <x v="6"/>
    <n v="1"/>
    <n v="148.4848484848485"/>
    <x v="1"/>
    <x v="6"/>
  </r>
  <r>
    <x v="3474"/>
    <x v="3472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n v="39"/>
    <b v="1"/>
    <x v="6"/>
    <n v="1.01"/>
    <n v="51.794871794871796"/>
    <x v="1"/>
    <x v="6"/>
  </r>
  <r>
    <x v="3475"/>
    <x v="3473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n v="17"/>
    <b v="1"/>
    <x v="6"/>
    <n v="1.1333333333333333"/>
    <n v="20"/>
    <x v="1"/>
    <x v="6"/>
  </r>
  <r>
    <x v="3476"/>
    <x v="3474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n v="6"/>
    <b v="1"/>
    <x v="6"/>
    <n v="1.04"/>
    <n v="52"/>
    <x v="1"/>
    <x v="6"/>
  </r>
  <r>
    <x v="3477"/>
    <x v="3475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n v="39"/>
    <b v="1"/>
    <x v="6"/>
    <n v="1.1533333333333333"/>
    <n v="53.230769230769234"/>
    <x v="1"/>
    <x v="6"/>
  </r>
  <r>
    <x v="3478"/>
    <x v="3476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n v="57"/>
    <b v="1"/>
    <x v="6"/>
    <n v="1.1285000000000001"/>
    <n v="39.596491228070178"/>
    <x v="1"/>
    <x v="6"/>
  </r>
  <r>
    <x v="3479"/>
    <x v="3477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n v="56"/>
    <b v="1"/>
    <x v="6"/>
    <n v="1.2786666666666666"/>
    <n v="34.25"/>
    <x v="1"/>
    <x v="6"/>
  </r>
  <r>
    <x v="3480"/>
    <x v="3478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n v="13"/>
    <b v="1"/>
    <x v="6"/>
    <n v="1.4266666666666667"/>
    <n v="164.61538461538461"/>
    <x v="1"/>
    <x v="6"/>
  </r>
  <r>
    <x v="3481"/>
    <x v="3479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n v="95"/>
    <b v="1"/>
    <x v="6"/>
    <n v="1.1879999999999999"/>
    <n v="125.05263157894737"/>
    <x v="1"/>
    <x v="6"/>
  </r>
  <r>
    <x v="3482"/>
    <x v="3480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n v="80"/>
    <b v="1"/>
    <x v="6"/>
    <n v="1.3833333333333333"/>
    <n v="51.875"/>
    <x v="1"/>
    <x v="6"/>
  </r>
  <r>
    <x v="3483"/>
    <x v="3481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n v="133"/>
    <b v="1"/>
    <x v="6"/>
    <n v="1.599402985074627"/>
    <n v="40.285714285714285"/>
    <x v="1"/>
    <x v="6"/>
  </r>
  <r>
    <x v="3484"/>
    <x v="3482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n v="44"/>
    <b v="1"/>
    <x v="6"/>
    <n v="1.1424000000000001"/>
    <n v="64.909090909090907"/>
    <x v="1"/>
    <x v="6"/>
  </r>
  <r>
    <x v="3485"/>
    <x v="3483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n v="30"/>
    <b v="1"/>
    <x v="6"/>
    <n v="1.0060606060606061"/>
    <n v="55.333333333333336"/>
    <x v="1"/>
    <x v="6"/>
  </r>
  <r>
    <x v="3486"/>
    <x v="3484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n v="56"/>
    <b v="1"/>
    <x v="6"/>
    <n v="1.552"/>
    <n v="83.142857142857139"/>
    <x v="1"/>
    <x v="6"/>
  </r>
  <r>
    <x v="3487"/>
    <x v="3485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n v="66"/>
    <b v="1"/>
    <x v="6"/>
    <n v="1.2775000000000001"/>
    <n v="38.712121212121211"/>
    <x v="1"/>
    <x v="6"/>
  </r>
  <r>
    <x v="3488"/>
    <x v="3486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n v="29"/>
    <b v="1"/>
    <x v="6"/>
    <n v="1.212"/>
    <n v="125.37931034482759"/>
    <x v="1"/>
    <x v="6"/>
  </r>
  <r>
    <x v="3489"/>
    <x v="3487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n v="72"/>
    <b v="1"/>
    <x v="6"/>
    <n v="1.127"/>
    <n v="78.263888888888886"/>
    <x v="1"/>
    <x v="6"/>
  </r>
  <r>
    <x v="3490"/>
    <x v="3488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n v="27"/>
    <b v="1"/>
    <x v="6"/>
    <n v="1.2749999999999999"/>
    <n v="47.222222222222221"/>
    <x v="1"/>
    <x v="6"/>
  </r>
  <r>
    <x v="3491"/>
    <x v="3489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n v="10"/>
    <b v="1"/>
    <x v="6"/>
    <n v="1.5820000000000001"/>
    <n v="79.099999999999994"/>
    <x v="1"/>
    <x v="6"/>
  </r>
  <r>
    <x v="3492"/>
    <x v="3490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n v="35"/>
    <b v="1"/>
    <x v="6"/>
    <n v="1.0526894736842105"/>
    <n v="114.29199999999999"/>
    <x v="1"/>
    <x v="6"/>
  </r>
  <r>
    <x v="3493"/>
    <x v="3491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n v="29"/>
    <b v="1"/>
    <x v="6"/>
    <n v="1"/>
    <n v="51.724137931034484"/>
    <x v="1"/>
    <x v="6"/>
  </r>
  <r>
    <x v="3494"/>
    <x v="3492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n v="13"/>
    <b v="1"/>
    <x v="6"/>
    <n v="1"/>
    <n v="30.76923076923077"/>
    <x v="1"/>
    <x v="6"/>
  </r>
  <r>
    <x v="3495"/>
    <x v="3493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n v="72"/>
    <b v="1"/>
    <x v="6"/>
    <n v="1.0686"/>
    <n v="74.208333333333329"/>
    <x v="1"/>
    <x v="6"/>
  </r>
  <r>
    <x v="3496"/>
    <x v="3494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n v="78"/>
    <b v="1"/>
    <x v="6"/>
    <n v="1.244"/>
    <n v="47.846153846153847"/>
    <x v="1"/>
    <x v="6"/>
  </r>
  <r>
    <x v="3497"/>
    <x v="3495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n v="49"/>
    <b v="1"/>
    <x v="6"/>
    <n v="1.0870406189555126"/>
    <n v="34.408163265306122"/>
    <x v="1"/>
    <x v="6"/>
  </r>
  <r>
    <x v="3498"/>
    <x v="3496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n v="42"/>
    <b v="1"/>
    <x v="6"/>
    <n v="1.0242424242424242"/>
    <n v="40.238095238095241"/>
    <x v="1"/>
    <x v="6"/>
  </r>
  <r>
    <x v="3499"/>
    <x v="3497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n v="35"/>
    <b v="1"/>
    <x v="6"/>
    <n v="1.0549999999999999"/>
    <n v="60.285714285714285"/>
    <x v="1"/>
    <x v="6"/>
  </r>
  <r>
    <x v="3500"/>
    <x v="3498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n v="42"/>
    <b v="1"/>
    <x v="6"/>
    <n v="1.0629999999999999"/>
    <n v="25.30952380952381"/>
    <x v="1"/>
    <x v="6"/>
  </r>
  <r>
    <x v="3501"/>
    <x v="3499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n v="42"/>
    <b v="1"/>
    <x v="6"/>
    <n v="1.0066666666666666"/>
    <n v="35.952380952380949"/>
    <x v="1"/>
    <x v="6"/>
  </r>
  <r>
    <x v="3502"/>
    <x v="3500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n v="31"/>
    <b v="1"/>
    <x v="6"/>
    <n v="1.054"/>
    <n v="136"/>
    <x v="1"/>
    <x v="6"/>
  </r>
  <r>
    <x v="3503"/>
    <x v="3501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n v="38"/>
    <b v="1"/>
    <x v="6"/>
    <n v="1.0755999999999999"/>
    <n v="70.763157894736835"/>
    <x v="1"/>
    <x v="6"/>
  </r>
  <r>
    <x v="3504"/>
    <x v="3502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n v="8"/>
    <b v="1"/>
    <x v="6"/>
    <n v="1"/>
    <n v="125"/>
    <x v="1"/>
    <x v="6"/>
  </r>
  <r>
    <x v="3505"/>
    <x v="3503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n v="39"/>
    <b v="1"/>
    <x v="6"/>
    <n v="1.0376000000000001"/>
    <n v="66.512820512820511"/>
    <x v="1"/>
    <x v="6"/>
  </r>
  <r>
    <x v="3506"/>
    <x v="3504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n v="29"/>
    <b v="1"/>
    <x v="6"/>
    <n v="1.0149999999999999"/>
    <n v="105"/>
    <x v="1"/>
    <x v="6"/>
  </r>
  <r>
    <x v="3507"/>
    <x v="3505"/>
    <s v="Please help our troupe bring our first project from planning to reality! Join us on one exciting ride!"/>
    <x v="3"/>
    <x v="2326"/>
    <x v="0"/>
    <x v="0"/>
    <s v="USD"/>
    <n v="1464732537"/>
    <n v="1462140537"/>
    <b v="0"/>
    <n v="72"/>
    <b v="1"/>
    <x v="6"/>
    <n v="1.044"/>
    <n v="145"/>
    <x v="1"/>
    <x v="6"/>
  </r>
  <r>
    <x v="3508"/>
    <x v="3506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n v="15"/>
    <b v="1"/>
    <x v="6"/>
    <n v="1.8"/>
    <n v="12"/>
    <x v="1"/>
    <x v="6"/>
  </r>
  <r>
    <x v="3509"/>
    <x v="3507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n v="33"/>
    <b v="1"/>
    <x v="6"/>
    <n v="1.0633333333333332"/>
    <n v="96.666666666666671"/>
    <x v="1"/>
    <x v="6"/>
  </r>
  <r>
    <x v="3510"/>
    <x v="3508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n v="15"/>
    <b v="1"/>
    <x v="6"/>
    <n v="1.0055555555555555"/>
    <n v="60.333333333333336"/>
    <x v="1"/>
    <x v="6"/>
  </r>
  <r>
    <x v="3511"/>
    <x v="3509"/>
    <s v="The world premiere of the first full-length play by Eve Leigh, at the intimate Finborough Theatre in London."/>
    <x v="15"/>
    <x v="2328"/>
    <x v="0"/>
    <x v="1"/>
    <s v="GBP"/>
    <n v="1415385000"/>
    <n v="1413406695"/>
    <b v="0"/>
    <n v="19"/>
    <b v="1"/>
    <x v="6"/>
    <n v="1.012"/>
    <n v="79.89473684210526"/>
    <x v="1"/>
    <x v="6"/>
  </r>
  <r>
    <x v="3512"/>
    <x v="3510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n v="17"/>
    <b v="1"/>
    <x v="6"/>
    <n v="1"/>
    <n v="58.823529411764703"/>
    <x v="1"/>
    <x v="6"/>
  </r>
  <r>
    <x v="3513"/>
    <x v="3511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n v="44"/>
    <b v="1"/>
    <x v="6"/>
    <n v="1.1839285714285714"/>
    <n v="75.340909090909093"/>
    <x v="1"/>
    <x v="6"/>
  </r>
  <r>
    <x v="3514"/>
    <x v="3512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n v="10"/>
    <b v="1"/>
    <x v="6"/>
    <n v="1.1000000000000001"/>
    <n v="55"/>
    <x v="1"/>
    <x v="6"/>
  </r>
  <r>
    <x v="3515"/>
    <x v="3513"/>
    <s v="We are casting an all-inclusive production of Shakespeare's Twelfth Night in a non-traditional performance space."/>
    <x v="9"/>
    <x v="2329"/>
    <x v="0"/>
    <x v="0"/>
    <s v="USD"/>
    <n v="1433097171"/>
    <n v="1430505171"/>
    <b v="0"/>
    <n v="46"/>
    <b v="1"/>
    <x v="6"/>
    <n v="1.0266666666666666"/>
    <n v="66.956521739130437"/>
    <x v="1"/>
    <x v="6"/>
  </r>
  <r>
    <x v="3516"/>
    <x v="3514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n v="11"/>
    <b v="1"/>
    <x v="6"/>
    <n v="1"/>
    <n v="227.27272727272728"/>
    <x v="1"/>
    <x v="6"/>
  </r>
  <r>
    <x v="3517"/>
    <x v="3515"/>
    <s v="Support an outstanding cast of actors to take on a professional production of a masterpiece of modern theatre"/>
    <x v="23"/>
    <x v="417"/>
    <x v="0"/>
    <x v="1"/>
    <s v="GBP"/>
    <n v="1404471600"/>
    <n v="1401910634"/>
    <b v="0"/>
    <n v="13"/>
    <b v="1"/>
    <x v="6"/>
    <n v="1"/>
    <n v="307.69230769230768"/>
    <x v="1"/>
    <x v="6"/>
  </r>
  <r>
    <x v="3518"/>
    <x v="3516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n v="33"/>
    <b v="1"/>
    <x v="6"/>
    <n v="1.10046"/>
    <n v="50.020909090909093"/>
    <x v="1"/>
    <x v="6"/>
  </r>
  <r>
    <x v="3519"/>
    <x v="3517"/>
    <s v="Bookstory is a tiny puppet musical with some very big ideas that tells the story of the story in the digital age"/>
    <x v="13"/>
    <x v="40"/>
    <x v="0"/>
    <x v="1"/>
    <s v="GBP"/>
    <n v="1425478950"/>
    <n v="1422886950"/>
    <b v="0"/>
    <n v="28"/>
    <b v="1"/>
    <x v="6"/>
    <n v="1.0135000000000001"/>
    <n v="72.392857142857139"/>
    <x v="1"/>
    <x v="6"/>
  </r>
  <r>
    <x v="3520"/>
    <x v="3518"/>
    <s v="Help us to bring &quot;Protocols&quot; at the 2015 Camden Fringe. The most controversial play of the year."/>
    <x v="13"/>
    <x v="1132"/>
    <x v="0"/>
    <x v="1"/>
    <s v="GBP"/>
    <n v="1441547220"/>
    <n v="1439322412"/>
    <b v="0"/>
    <n v="21"/>
    <b v="1"/>
    <x v="6"/>
    <n v="1.0075000000000001"/>
    <n v="95.952380952380949"/>
    <x v="1"/>
    <x v="6"/>
  </r>
  <r>
    <x v="3521"/>
    <x v="3519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n v="13"/>
    <b v="1"/>
    <x v="6"/>
    <n v="1.6942857142857144"/>
    <n v="45.615384615384613"/>
    <x v="1"/>
    <x v="6"/>
  </r>
  <r>
    <x v="3522"/>
    <x v="3520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n v="34"/>
    <b v="1"/>
    <x v="6"/>
    <n v="1"/>
    <n v="41.029411764705884"/>
    <x v="1"/>
    <x v="6"/>
  </r>
  <r>
    <x v="3523"/>
    <x v="3521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n v="80"/>
    <b v="1"/>
    <x v="6"/>
    <n v="1.1365000000000001"/>
    <n v="56.825000000000003"/>
    <x v="1"/>
    <x v="6"/>
  </r>
  <r>
    <x v="3524"/>
    <x v="3522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n v="74"/>
    <b v="1"/>
    <x v="6"/>
    <n v="1.0156000000000001"/>
    <n v="137.24324324324326"/>
    <x v="1"/>
    <x v="6"/>
  </r>
  <r>
    <x v="3525"/>
    <x v="3523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n v="7"/>
    <b v="1"/>
    <x v="6"/>
    <n v="1.06"/>
    <n v="75.714285714285708"/>
    <x v="1"/>
    <x v="6"/>
  </r>
  <r>
    <x v="3526"/>
    <x v="3524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n v="34"/>
    <b v="1"/>
    <x v="6"/>
    <n v="1.02"/>
    <n v="99"/>
    <x v="1"/>
    <x v="6"/>
  </r>
  <r>
    <x v="3527"/>
    <x v="3525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n v="86"/>
    <b v="1"/>
    <x v="6"/>
    <n v="1.1691666666666667"/>
    <n v="81.569767441860463"/>
    <x v="1"/>
    <x v="6"/>
  </r>
  <r>
    <x v="3528"/>
    <x v="3526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n v="37"/>
    <b v="1"/>
    <x v="6"/>
    <n v="1.0115151515151515"/>
    <n v="45.108108108108105"/>
    <x v="1"/>
    <x v="6"/>
  </r>
  <r>
    <x v="3529"/>
    <x v="3527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n v="18"/>
    <b v="1"/>
    <x v="6"/>
    <n v="1.32"/>
    <n v="36.666666666666664"/>
    <x v="1"/>
    <x v="6"/>
  </r>
  <r>
    <x v="3530"/>
    <x v="3528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n v="22"/>
    <b v="1"/>
    <x v="6"/>
    <n v="1"/>
    <n v="125"/>
    <x v="1"/>
    <x v="6"/>
  </r>
  <r>
    <x v="3531"/>
    <x v="3529"/>
    <s v="A political comedy for a crazy election year"/>
    <x v="28"/>
    <x v="1958"/>
    <x v="0"/>
    <x v="0"/>
    <s v="USD"/>
    <n v="1467301334"/>
    <n v="1464709334"/>
    <b v="0"/>
    <n v="26"/>
    <b v="1"/>
    <x v="6"/>
    <n v="1.28"/>
    <n v="49.230769230769234"/>
    <x v="1"/>
    <x v="6"/>
  </r>
  <r>
    <x v="3532"/>
    <x v="3530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n v="27"/>
    <b v="1"/>
    <x v="6"/>
    <n v="1.1895833333333334"/>
    <n v="42.296296296296298"/>
    <x v="1"/>
    <x v="6"/>
  </r>
  <r>
    <x v="3533"/>
    <x v="3531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n v="8"/>
    <b v="1"/>
    <x v="6"/>
    <n v="1.262"/>
    <n v="78.875"/>
    <x v="1"/>
    <x v="6"/>
  </r>
  <r>
    <x v="3534"/>
    <x v="3532"/>
    <s v="A Theatrical Prequel to Hell's Rebels, the current Pathfinder Adventure Path from Paizo Publishing"/>
    <x v="10"/>
    <x v="2339"/>
    <x v="0"/>
    <x v="0"/>
    <s v="USD"/>
    <n v="1443711623"/>
    <n v="1440687623"/>
    <b v="0"/>
    <n v="204"/>
    <b v="1"/>
    <x v="6"/>
    <n v="1.5620000000000001"/>
    <n v="38.284313725490193"/>
    <x v="1"/>
    <x v="6"/>
  </r>
  <r>
    <x v="3535"/>
    <x v="3533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n v="46"/>
    <b v="1"/>
    <x v="6"/>
    <n v="1.0315000000000001"/>
    <n v="44.847826086956523"/>
    <x v="1"/>
    <x v="6"/>
  </r>
  <r>
    <x v="3536"/>
    <x v="3534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n v="17"/>
    <b v="1"/>
    <x v="6"/>
    <n v="1.5333333333333334"/>
    <n v="13.529411764705882"/>
    <x v="1"/>
    <x v="6"/>
  </r>
  <r>
    <x v="3537"/>
    <x v="3535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n v="28"/>
    <b v="1"/>
    <x v="6"/>
    <n v="1.8044444444444445"/>
    <n v="43.5"/>
    <x v="1"/>
    <x v="6"/>
  </r>
  <r>
    <x v="3538"/>
    <x v="3536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n v="83"/>
    <b v="1"/>
    <x v="6"/>
    <n v="1.2845"/>
    <n v="30.951807228915662"/>
    <x v="1"/>
    <x v="6"/>
  </r>
  <r>
    <x v="3539"/>
    <x v="3537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n v="13"/>
    <b v="1"/>
    <x v="6"/>
    <n v="1.1966666666666668"/>
    <n v="55.230769230769234"/>
    <x v="1"/>
    <x v="6"/>
  </r>
  <r>
    <x v="3540"/>
    <x v="3538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n v="8"/>
    <b v="1"/>
    <x v="6"/>
    <n v="1.23"/>
    <n v="46.125"/>
    <x v="1"/>
    <x v="6"/>
  </r>
  <r>
    <x v="3541"/>
    <x v="3539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n v="32"/>
    <b v="1"/>
    <x v="6"/>
    <n v="1.05"/>
    <n v="39.375"/>
    <x v="1"/>
    <x v="6"/>
  </r>
  <r>
    <x v="3542"/>
    <x v="3540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n v="85"/>
    <b v="1"/>
    <x v="6"/>
    <n v="1.0223636363636364"/>
    <n v="66.152941176470591"/>
    <x v="1"/>
    <x v="6"/>
  </r>
  <r>
    <x v="3543"/>
    <x v="3541"/>
    <s v="A circus theater show. An escaped carousel horse and a beautiful wire dancer let the fantasies run wild."/>
    <x v="15"/>
    <x v="76"/>
    <x v="0"/>
    <x v="12"/>
    <s v="EUR"/>
    <n v="1435255659"/>
    <n v="1432663659"/>
    <b v="0"/>
    <n v="29"/>
    <b v="1"/>
    <x v="6"/>
    <n v="1.0466666666666666"/>
    <n v="54.137931034482762"/>
    <x v="1"/>
    <x v="6"/>
  </r>
  <r>
    <x v="3544"/>
    <x v="3542"/>
    <s v="Death &amp; Pretzels presents the world premiere of Paul Pasulka's Gruoch, or Lady Macbeth"/>
    <x v="30"/>
    <x v="911"/>
    <x v="0"/>
    <x v="0"/>
    <s v="USD"/>
    <n v="1425758257"/>
    <n v="1423166257"/>
    <b v="0"/>
    <n v="24"/>
    <b v="1"/>
    <x v="6"/>
    <n v="1"/>
    <n v="104.16666666666667"/>
    <x v="1"/>
    <x v="6"/>
  </r>
  <r>
    <x v="3545"/>
    <x v="3543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n v="8"/>
    <b v="1"/>
    <x v="6"/>
    <n v="1.004"/>
    <n v="31.375"/>
    <x v="1"/>
    <x v="6"/>
  </r>
  <r>
    <x v="3546"/>
    <x v="3544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n v="19"/>
    <b v="1"/>
    <x v="6"/>
    <n v="1.0227272727272727"/>
    <n v="59.210526315789473"/>
    <x v="1"/>
    <x v="6"/>
  </r>
  <r>
    <x v="3547"/>
    <x v="3545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n v="336"/>
    <b v="1"/>
    <x v="6"/>
    <n v="1.1440928571428572"/>
    <n v="119.17633928571429"/>
    <x v="1"/>
    <x v="6"/>
  </r>
  <r>
    <x v="3548"/>
    <x v="3546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n v="13"/>
    <b v="1"/>
    <x v="6"/>
    <n v="1.019047619047619"/>
    <n v="164.61538461538461"/>
    <x v="1"/>
    <x v="6"/>
  </r>
  <r>
    <x v="3549"/>
    <x v="3547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n v="42"/>
    <b v="1"/>
    <x v="6"/>
    <n v="1.02"/>
    <n v="24.285714285714285"/>
    <x v="1"/>
    <x v="6"/>
  </r>
  <r>
    <x v="3550"/>
    <x v="3548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n v="64"/>
    <b v="1"/>
    <x v="6"/>
    <n v="1.048"/>
    <n v="40.9375"/>
    <x v="1"/>
    <x v="6"/>
  </r>
  <r>
    <x v="3551"/>
    <x v="3549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n v="25"/>
    <b v="1"/>
    <x v="6"/>
    <n v="1.0183333333333333"/>
    <n v="61.1"/>
    <x v="1"/>
    <x v="6"/>
  </r>
  <r>
    <x v="3552"/>
    <x v="3550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n v="20"/>
    <b v="1"/>
    <x v="6"/>
    <n v="1"/>
    <n v="38.65"/>
    <x v="1"/>
    <x v="6"/>
  </r>
  <r>
    <x v="3553"/>
    <x v="3551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n v="104"/>
    <b v="1"/>
    <x v="6"/>
    <n v="1.0627272727272727"/>
    <n v="56.20192307692308"/>
    <x v="1"/>
    <x v="6"/>
  </r>
  <r>
    <x v="3554"/>
    <x v="3552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n v="53"/>
    <b v="1"/>
    <x v="6"/>
    <n v="1.1342219999999998"/>
    <n v="107.00207547169811"/>
    <x v="1"/>
    <x v="6"/>
  </r>
  <r>
    <x v="3555"/>
    <x v="3553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n v="14"/>
    <b v="1"/>
    <x v="6"/>
    <n v="1"/>
    <n v="171.42857142857142"/>
    <x v="1"/>
    <x v="6"/>
  </r>
  <r>
    <x v="3556"/>
    <x v="3554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n v="20"/>
    <b v="1"/>
    <x v="6"/>
    <n v="1.0045454545454546"/>
    <n v="110.5"/>
    <x v="1"/>
    <x v="6"/>
  </r>
  <r>
    <x v="3557"/>
    <x v="3555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n v="558"/>
    <b v="1"/>
    <x v="6"/>
    <n v="1.0003599999999999"/>
    <n v="179.27598566308242"/>
    <x v="1"/>
    <x v="6"/>
  </r>
  <r>
    <x v="3558"/>
    <x v="3556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n v="22"/>
    <b v="1"/>
    <x v="6"/>
    <n v="1.44"/>
    <n v="22.90909090909091"/>
    <x v="1"/>
    <x v="6"/>
  </r>
  <r>
    <x v="3559"/>
    <x v="3557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n v="24"/>
    <b v="1"/>
    <x v="6"/>
    <n v="1.0349999999999999"/>
    <n v="43.125"/>
    <x v="1"/>
    <x v="6"/>
  </r>
  <r>
    <x v="3560"/>
    <x v="3558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n v="74"/>
    <b v="1"/>
    <x v="6"/>
    <n v="1.0843750000000001"/>
    <n v="46.891891891891895"/>
    <x v="1"/>
    <x v="6"/>
  </r>
  <r>
    <x v="3561"/>
    <x v="3559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n v="54"/>
    <b v="1"/>
    <x v="6"/>
    <n v="1.024"/>
    <n v="47.407407407407405"/>
    <x v="1"/>
    <x v="6"/>
  </r>
  <r>
    <x v="3562"/>
    <x v="3560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n v="31"/>
    <b v="1"/>
    <x v="6"/>
    <n v="1.4888888888888889"/>
    <n v="15.129032258064516"/>
    <x v="1"/>
    <x v="6"/>
  </r>
  <r>
    <x v="3563"/>
    <x v="3561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n v="25"/>
    <b v="1"/>
    <x v="6"/>
    <n v="1.0549000000000002"/>
    <n v="21.098000000000003"/>
    <x v="1"/>
    <x v="6"/>
  </r>
  <r>
    <x v="3564"/>
    <x v="3562"/>
    <s v="Multi Award-Winng play THE PILLOWMAN coming to the Arts Centre Theatre, Aberdeen"/>
    <x v="28"/>
    <x v="2025"/>
    <x v="0"/>
    <x v="1"/>
    <s v="GBP"/>
    <n v="1444060800"/>
    <n v="1440082649"/>
    <b v="0"/>
    <n v="17"/>
    <b v="1"/>
    <x v="6"/>
    <n v="1.0049999999999999"/>
    <n v="59.117647058823529"/>
    <x v="1"/>
    <x v="6"/>
  </r>
  <r>
    <x v="3565"/>
    <x v="3563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n v="12"/>
    <b v="1"/>
    <x v="6"/>
    <n v="1.3055555555555556"/>
    <n v="97.916666666666671"/>
    <x v="1"/>
    <x v="6"/>
  </r>
  <r>
    <x v="3566"/>
    <x v="3564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n v="38"/>
    <b v="1"/>
    <x v="6"/>
    <n v="1.0475000000000001"/>
    <n v="55.131578947368418"/>
    <x v="1"/>
    <x v="6"/>
  </r>
  <r>
    <x v="3567"/>
    <x v="3565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n v="41"/>
    <b v="1"/>
    <x v="6"/>
    <n v="1.0880000000000001"/>
    <n v="26.536585365853657"/>
    <x v="1"/>
    <x v="6"/>
  </r>
  <r>
    <x v="3568"/>
    <x v="3566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n v="19"/>
    <b v="1"/>
    <x v="6"/>
    <n v="1.1100000000000001"/>
    <n v="58.421052631578945"/>
    <x v="1"/>
    <x v="6"/>
  </r>
  <r>
    <x v="3569"/>
    <x v="3567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n v="41"/>
    <b v="1"/>
    <x v="6"/>
    <n v="1.0047999999999999"/>
    <n v="122.53658536585365"/>
    <x v="1"/>
    <x v="6"/>
  </r>
  <r>
    <x v="3570"/>
    <x v="3568"/>
    <s v="Theatre Machine presents an all-new adaptation of Maxim Gorky's classic of Russian theatre, The Lower Depths."/>
    <x v="13"/>
    <x v="2361"/>
    <x v="0"/>
    <x v="0"/>
    <s v="USD"/>
    <n v="1420009200"/>
    <n v="1417593483"/>
    <b v="0"/>
    <n v="26"/>
    <b v="1"/>
    <x v="6"/>
    <n v="1.1435"/>
    <n v="87.961538461538467"/>
    <x v="1"/>
    <x v="6"/>
  </r>
  <r>
    <x v="3571"/>
    <x v="3569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n v="25"/>
    <b v="1"/>
    <x v="6"/>
    <n v="1.2206666666666666"/>
    <n v="73.239999999999995"/>
    <x v="1"/>
    <x v="6"/>
  </r>
  <r>
    <x v="3572"/>
    <x v="3570"/>
    <s v="A darkly comic one woman show by Abram Rooney as part of The Camden Fringe 2015."/>
    <x v="2"/>
    <x v="83"/>
    <x v="0"/>
    <x v="1"/>
    <s v="GBP"/>
    <n v="1434894082"/>
    <n v="1432302082"/>
    <b v="0"/>
    <n v="9"/>
    <b v="1"/>
    <x v="6"/>
    <n v="1"/>
    <n v="55.555555555555557"/>
    <x v="1"/>
    <x v="6"/>
  </r>
  <r>
    <x v="3573"/>
    <x v="3571"/>
    <s v="London based theatre makers collaborating to create a new show about the history of HipHop."/>
    <x v="9"/>
    <x v="2363"/>
    <x v="0"/>
    <x v="1"/>
    <s v="GBP"/>
    <n v="1415440846"/>
    <n v="1412845246"/>
    <b v="0"/>
    <n v="78"/>
    <b v="1"/>
    <x v="6"/>
    <n v="1.028"/>
    <n v="39.53846153846154"/>
    <x v="1"/>
    <x v="6"/>
  </r>
  <r>
    <x v="3574"/>
    <x v="3572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n v="45"/>
    <b v="1"/>
    <x v="6"/>
    <n v="1.0612068965517241"/>
    <n v="136.77777777777777"/>
    <x v="1"/>
    <x v="6"/>
  </r>
  <r>
    <x v="3575"/>
    <x v="3573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n v="102"/>
    <b v="1"/>
    <x v="6"/>
    <n v="1.0133000000000001"/>
    <n v="99.343137254901961"/>
    <x v="1"/>
    <x v="6"/>
  </r>
  <r>
    <x v="3576"/>
    <x v="3574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n v="5"/>
    <b v="1"/>
    <x v="6"/>
    <n v="1"/>
    <n v="20"/>
    <x v="1"/>
    <x v="6"/>
  </r>
  <r>
    <x v="3577"/>
    <x v="3575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n v="27"/>
    <b v="1"/>
    <x v="6"/>
    <n v="1.3"/>
    <n v="28.888888888888889"/>
    <x v="1"/>
    <x v="6"/>
  </r>
  <r>
    <x v="3578"/>
    <x v="3576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n v="37"/>
    <b v="1"/>
    <x v="6"/>
    <n v="1.0001333333333333"/>
    <n v="40.545945945945945"/>
    <x v="1"/>
    <x v="6"/>
  </r>
  <r>
    <x v="3579"/>
    <x v="3577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n v="14"/>
    <b v="1"/>
    <x v="6"/>
    <n v="1"/>
    <n v="35.714285714285715"/>
    <x v="1"/>
    <x v="6"/>
  </r>
  <r>
    <x v="3580"/>
    <x v="3578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n v="27"/>
    <b v="1"/>
    <x v="6"/>
    <n v="1.1388888888888888"/>
    <n v="37.962962962962962"/>
    <x v="1"/>
    <x v="6"/>
  </r>
  <r>
    <x v="3581"/>
    <x v="3579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n v="45"/>
    <b v="1"/>
    <x v="6"/>
    <n v="1"/>
    <n v="33.333333333333336"/>
    <x v="1"/>
    <x v="6"/>
  </r>
  <r>
    <x v="3582"/>
    <x v="3580"/>
    <s v="A contemporary American play touching on the scorching realities of growing up in the Millennial generation."/>
    <x v="28"/>
    <x v="2367"/>
    <x v="0"/>
    <x v="0"/>
    <s v="USD"/>
    <n v="1459822682"/>
    <n v="1458613082"/>
    <b v="0"/>
    <n v="49"/>
    <b v="1"/>
    <x v="6"/>
    <n v="2.87"/>
    <n v="58.571428571428569"/>
    <x v="1"/>
    <x v="6"/>
  </r>
  <r>
    <x v="3583"/>
    <x v="3581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n v="24"/>
    <b v="1"/>
    <x v="6"/>
    <n v="1.085"/>
    <n v="135.625"/>
    <x v="1"/>
    <x v="6"/>
  </r>
  <r>
    <x v="3584"/>
    <x v="3582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n v="112"/>
    <b v="1"/>
    <x v="6"/>
    <n v="1.155"/>
    <n v="30.9375"/>
    <x v="1"/>
    <x v="6"/>
  </r>
  <r>
    <x v="3585"/>
    <x v="3583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n v="23"/>
    <b v="1"/>
    <x v="6"/>
    <n v="1.1911764705882353"/>
    <n v="176.08695652173913"/>
    <x v="1"/>
    <x v="6"/>
  </r>
  <r>
    <x v="3586"/>
    <x v="3584"/>
    <s v="See Theatre In A New Light"/>
    <x v="51"/>
    <x v="2369"/>
    <x v="0"/>
    <x v="0"/>
    <s v="USD"/>
    <n v="1474649070"/>
    <n v="1469465070"/>
    <b v="0"/>
    <n v="54"/>
    <b v="1"/>
    <x v="6"/>
    <n v="1.0942666666666667"/>
    <n v="151.9814814814815"/>
    <x v="1"/>
    <x v="6"/>
  </r>
  <r>
    <x v="3587"/>
    <x v="3585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n v="28"/>
    <b v="1"/>
    <x v="6"/>
    <n v="1.266"/>
    <n v="22.607142857142858"/>
    <x v="1"/>
    <x v="6"/>
  </r>
  <r>
    <x v="3588"/>
    <x v="3586"/>
    <s v="Touring the fast-paced, playful and poignant story of three twenty-somethings in a mental-health support group."/>
    <x v="48"/>
    <x v="1671"/>
    <x v="0"/>
    <x v="1"/>
    <s v="GBP"/>
    <n v="1430348400"/>
    <n v="1428436410"/>
    <b v="0"/>
    <n v="11"/>
    <b v="1"/>
    <x v="6"/>
    <n v="1.0049999999999999"/>
    <n v="18.272727272727273"/>
    <x v="1"/>
    <x v="6"/>
  </r>
  <r>
    <x v="3589"/>
    <x v="3587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n v="62"/>
    <b v="1"/>
    <x v="6"/>
    <n v="1.2749999999999999"/>
    <n v="82.258064516129039"/>
    <x v="1"/>
    <x v="6"/>
  </r>
  <r>
    <x v="3590"/>
    <x v="3588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n v="73"/>
    <b v="1"/>
    <x v="6"/>
    <n v="1.0005999999999999"/>
    <n v="68.534246575342465"/>
    <x v="1"/>
    <x v="6"/>
  </r>
  <r>
    <x v="3591"/>
    <x v="3589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n v="18"/>
    <b v="1"/>
    <x v="6"/>
    <n v="1.75"/>
    <n v="68.055555555555557"/>
    <x v="1"/>
    <x v="6"/>
  </r>
  <r>
    <x v="3592"/>
    <x v="3590"/>
    <s v="Sex. Fish. A COMET THAT DESTROYS THE WORLD. boom a play by Peter Sinn Nachtrieb- Feb 19-21 at The Bridge in NYC."/>
    <x v="13"/>
    <x v="2371"/>
    <x v="0"/>
    <x v="0"/>
    <s v="USD"/>
    <n v="1423630740"/>
    <n v="1418673307"/>
    <b v="0"/>
    <n v="35"/>
    <b v="1"/>
    <x v="6"/>
    <n v="1.2725"/>
    <n v="72.714285714285708"/>
    <x v="1"/>
    <x v="6"/>
  </r>
  <r>
    <x v="3593"/>
    <x v="3591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n v="43"/>
    <b v="1"/>
    <x v="6"/>
    <n v="1.1063333333333334"/>
    <n v="77.186046511627907"/>
    <x v="1"/>
    <x v="6"/>
  </r>
  <r>
    <x v="3594"/>
    <x v="3592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n v="36"/>
    <b v="1"/>
    <x v="6"/>
    <n v="1.2593749999999999"/>
    <n v="55.972222222222221"/>
    <x v="1"/>
    <x v="6"/>
  </r>
  <r>
    <x v="3595"/>
    <x v="3593"/>
    <s v="A new theatre company staging Will Eno's The Flu Season in Seattle"/>
    <x v="27"/>
    <x v="2372"/>
    <x v="0"/>
    <x v="0"/>
    <s v="USD"/>
    <n v="1426229940"/>
    <n v="1423959123"/>
    <b v="0"/>
    <n v="62"/>
    <b v="1"/>
    <x v="6"/>
    <n v="1.1850000000000001"/>
    <n v="49.693548387096776"/>
    <x v="1"/>
    <x v="6"/>
  </r>
  <r>
    <x v="3596"/>
    <x v="3594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n v="15"/>
    <b v="1"/>
    <x v="6"/>
    <n v="1.0772727272727274"/>
    <n v="79"/>
    <x v="1"/>
    <x v="6"/>
  </r>
  <r>
    <x v="3597"/>
    <x v="3595"/>
    <s v="&quot;I think that I have my own will. I can stop this, I tell myself. But it's not true.&quot;"/>
    <x v="30"/>
    <x v="1644"/>
    <x v="0"/>
    <x v="0"/>
    <s v="USD"/>
    <n v="1456984740"/>
    <n v="1455717790"/>
    <b v="0"/>
    <n v="33"/>
    <b v="1"/>
    <x v="6"/>
    <n v="1.026"/>
    <n v="77.727272727272734"/>
    <x v="1"/>
    <x v="6"/>
  </r>
  <r>
    <x v="3598"/>
    <x v="3596"/>
    <s v="River City Theatre Company needs your support as we embark on our thirteenth production, CINDERELLA!"/>
    <x v="28"/>
    <x v="1666"/>
    <x v="0"/>
    <x v="0"/>
    <s v="USD"/>
    <n v="1409720340"/>
    <n v="1408129822"/>
    <b v="0"/>
    <n v="27"/>
    <b v="1"/>
    <x v="6"/>
    <n v="1.101"/>
    <n v="40.777777777777779"/>
    <x v="1"/>
    <x v="6"/>
  </r>
  <r>
    <x v="3599"/>
    <x v="3597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n v="17"/>
    <b v="1"/>
    <x v="6"/>
    <n v="2.02"/>
    <n v="59.411764705882355"/>
    <x v="1"/>
    <x v="6"/>
  </r>
  <r>
    <x v="3600"/>
    <x v="3598"/>
    <s v="The First Play From The Man Who Brought You The Black James Bond!"/>
    <x v="185"/>
    <x v="31"/>
    <x v="0"/>
    <x v="0"/>
    <s v="USD"/>
    <n v="1476390164"/>
    <n v="1473970964"/>
    <b v="0"/>
    <n v="4"/>
    <b v="1"/>
    <x v="6"/>
    <n v="1.3"/>
    <n v="3.25"/>
    <x v="1"/>
    <x v="6"/>
  </r>
  <r>
    <x v="3601"/>
    <x v="3599"/>
    <s v="New play 'Pink Confetti' by Paul Roberts at The Courtyard Theatre produced by Etch and directed by Oliver Dawe."/>
    <x v="13"/>
    <x v="2374"/>
    <x v="0"/>
    <x v="1"/>
    <s v="GBP"/>
    <n v="1421452682"/>
    <n v="1418860682"/>
    <b v="0"/>
    <n v="53"/>
    <b v="1"/>
    <x v="6"/>
    <n v="1.0435000000000001"/>
    <n v="39.377358490566039"/>
    <x v="1"/>
    <x v="6"/>
  </r>
  <r>
    <x v="3602"/>
    <x v="3600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n v="49"/>
    <b v="1"/>
    <x v="6"/>
    <n v="1.0004999999999999"/>
    <n v="81.673469387755105"/>
    <x v="1"/>
    <x v="6"/>
  </r>
  <r>
    <x v="3603"/>
    <x v="3601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n v="57"/>
    <b v="1"/>
    <x v="6"/>
    <n v="1.7066666666666668"/>
    <n v="44.912280701754383"/>
    <x v="1"/>
    <x v="6"/>
  </r>
  <r>
    <x v="3604"/>
    <x v="3602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n v="69"/>
    <b v="1"/>
    <x v="6"/>
    <n v="1.1283333333333334"/>
    <n v="49.05797101449275"/>
    <x v="1"/>
    <x v="6"/>
  </r>
  <r>
    <x v="3605"/>
    <x v="3603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n v="15"/>
    <b v="1"/>
    <x v="6"/>
    <n v="1.84"/>
    <n v="30.666666666666668"/>
    <x v="1"/>
    <x v="6"/>
  </r>
  <r>
    <x v="3606"/>
    <x v="3604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n v="64"/>
    <b v="1"/>
    <x v="6"/>
    <n v="1.3026666666666666"/>
    <n v="61.0625"/>
    <x v="1"/>
    <x v="6"/>
  </r>
  <r>
    <x v="3607"/>
    <x v="3605"/>
    <s v="'E15' is a verbatim project that looks at the story of the Focus E15 Campaign"/>
    <x v="131"/>
    <x v="2377"/>
    <x v="0"/>
    <x v="1"/>
    <s v="GBP"/>
    <n v="1450137600"/>
    <n v="1448924882"/>
    <b v="0"/>
    <n v="20"/>
    <b v="1"/>
    <x v="6"/>
    <n v="1.0545454545454545"/>
    <n v="29"/>
    <x v="1"/>
    <x v="6"/>
  </r>
  <r>
    <x v="3608"/>
    <x v="3606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n v="27"/>
    <b v="1"/>
    <x v="6"/>
    <n v="1"/>
    <n v="29.62962962962963"/>
    <x v="1"/>
    <x v="6"/>
  </r>
  <r>
    <x v="3609"/>
    <x v="3607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n v="21"/>
    <b v="1"/>
    <x v="6"/>
    <n v="1.5331632653061225"/>
    <n v="143.0952380952381"/>
    <x v="1"/>
    <x v="6"/>
  </r>
  <r>
    <x v="3610"/>
    <x v="3608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n v="31"/>
    <b v="1"/>
    <x v="6"/>
    <n v="1.623"/>
    <n v="52.354838709677416"/>
    <x v="1"/>
    <x v="6"/>
  </r>
  <r>
    <x v="3611"/>
    <x v="3609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n v="51"/>
    <b v="1"/>
    <x v="6"/>
    <n v="1.36"/>
    <n v="66.666666666666671"/>
    <x v="1"/>
    <x v="6"/>
  </r>
  <r>
    <x v="3612"/>
    <x v="3610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n v="57"/>
    <b v="1"/>
    <x v="6"/>
    <n v="1.444"/>
    <n v="126.66666666666667"/>
    <x v="1"/>
    <x v="6"/>
  </r>
  <r>
    <x v="3613"/>
    <x v="3611"/>
    <s v="a woman walks into a bar except she looks like a man and no one's serving drinks. one night only"/>
    <x v="21"/>
    <x v="380"/>
    <x v="0"/>
    <x v="0"/>
    <s v="USD"/>
    <n v="1403964574"/>
    <n v="1401372574"/>
    <b v="0"/>
    <n v="20"/>
    <b v="1"/>
    <x v="6"/>
    <n v="1"/>
    <n v="62.5"/>
    <x v="1"/>
    <x v="6"/>
  </r>
  <r>
    <x v="3614"/>
    <x v="3438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n v="71"/>
    <b v="1"/>
    <x v="6"/>
    <n v="1.008"/>
    <n v="35.492957746478872"/>
    <x v="1"/>
    <x v="6"/>
  </r>
  <r>
    <x v="3615"/>
    <x v="3612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n v="72"/>
    <b v="1"/>
    <x v="6"/>
    <n v="1.0680000000000001"/>
    <n v="37.083333333333336"/>
    <x v="1"/>
    <x v="6"/>
  </r>
  <r>
    <x v="3616"/>
    <x v="3613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n v="45"/>
    <b v="1"/>
    <x v="6"/>
    <n v="1.248"/>
    <n v="69.333333333333329"/>
    <x v="1"/>
    <x v="6"/>
  </r>
  <r>
    <x v="3617"/>
    <x v="3614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n v="51"/>
    <b v="1"/>
    <x v="6"/>
    <n v="1.1891891891891893"/>
    <n v="17.254901960784313"/>
    <x v="1"/>
    <x v="6"/>
  </r>
  <r>
    <x v="3618"/>
    <x v="3615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n v="56"/>
    <b v="1"/>
    <x v="6"/>
    <n v="1.01"/>
    <n v="36.071428571428569"/>
    <x v="1"/>
    <x v="6"/>
  </r>
  <r>
    <x v="3619"/>
    <x v="3616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n v="17"/>
    <b v="1"/>
    <x v="6"/>
    <n v="1.1299999999999999"/>
    <n v="66.470588235294116"/>
    <x v="1"/>
    <x v="6"/>
  </r>
  <r>
    <x v="3620"/>
    <x v="3617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n v="197"/>
    <b v="1"/>
    <x v="6"/>
    <n v="1.0519047619047619"/>
    <n v="56.065989847715734"/>
    <x v="1"/>
    <x v="6"/>
  </r>
  <r>
    <x v="3621"/>
    <x v="3618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n v="70"/>
    <b v="1"/>
    <x v="6"/>
    <n v="1.0973333333333333"/>
    <n v="47.028571428571432"/>
    <x v="1"/>
    <x v="6"/>
  </r>
  <r>
    <x v="3622"/>
    <x v="3619"/>
    <s v="5 actors. 39 characters. 1 epic adventure. Presented by the Cradle Theatre Company."/>
    <x v="28"/>
    <x v="2385"/>
    <x v="0"/>
    <x v="0"/>
    <s v="USD"/>
    <n v="1411874580"/>
    <n v="1409030371"/>
    <b v="0"/>
    <n v="21"/>
    <b v="1"/>
    <x v="6"/>
    <n v="1.00099"/>
    <n v="47.666190476190479"/>
    <x v="1"/>
    <x v="6"/>
  </r>
  <r>
    <x v="3623"/>
    <x v="3620"/>
    <s v="An original play exploring the complications of romantic relationships in all forms."/>
    <x v="30"/>
    <x v="142"/>
    <x v="0"/>
    <x v="0"/>
    <s v="USD"/>
    <n v="1406358000"/>
    <n v="1404841270"/>
    <b v="0"/>
    <n v="34"/>
    <b v="1"/>
    <x v="6"/>
    <n v="1.2"/>
    <n v="88.235294117647058"/>
    <x v="1"/>
    <x v="6"/>
  </r>
  <r>
    <x v="3624"/>
    <x v="3621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n v="39"/>
    <b v="1"/>
    <x v="6"/>
    <n v="1.0493333333333332"/>
    <n v="80.717948717948715"/>
    <x v="1"/>
    <x v="6"/>
  </r>
  <r>
    <x v="3625"/>
    <x v="3622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n v="78"/>
    <b v="1"/>
    <x v="6"/>
    <n v="1.0266666666666666"/>
    <n v="39.487179487179489"/>
    <x v="1"/>
    <x v="6"/>
  </r>
  <r>
    <x v="3626"/>
    <x v="3623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n v="48"/>
    <b v="1"/>
    <x v="6"/>
    <n v="1.0182500000000001"/>
    <n v="84.854166666666671"/>
    <x v="1"/>
    <x v="6"/>
  </r>
  <r>
    <x v="3627"/>
    <x v="3624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n v="29"/>
    <b v="1"/>
    <x v="6"/>
    <n v="1"/>
    <n v="68.965517241379317"/>
    <x v="1"/>
    <x v="6"/>
  </r>
  <r>
    <x v="3628"/>
    <x v="3625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n v="0"/>
    <b v="0"/>
    <x v="40"/>
    <n v="0"/>
    <e v="#DIV/0!"/>
    <x v="1"/>
    <x v="40"/>
  </r>
  <r>
    <x v="3629"/>
    <x v="3626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n v="2"/>
    <b v="0"/>
    <x v="40"/>
    <n v="1.9999999999999999E-6"/>
    <n v="1"/>
    <x v="1"/>
    <x v="40"/>
  </r>
  <r>
    <x v="3630"/>
    <x v="3627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n v="1"/>
    <b v="0"/>
    <x v="40"/>
    <n v="3.3333333333333332E-4"/>
    <n v="1"/>
    <x v="1"/>
    <x v="40"/>
  </r>
  <r>
    <x v="3631"/>
    <x v="3628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n v="59"/>
    <b v="0"/>
    <x v="40"/>
    <n v="0.51023391812865493"/>
    <n v="147.88135593220338"/>
    <x v="1"/>
    <x v="40"/>
  </r>
  <r>
    <x v="3632"/>
    <x v="3629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n v="1"/>
    <b v="0"/>
    <x v="40"/>
    <n v="0.2"/>
    <n v="100"/>
    <x v="1"/>
    <x v="40"/>
  </r>
  <r>
    <x v="3633"/>
    <x v="3630"/>
    <s v="SMOKEY AND THE BANDIT: THE MUSICAL_x000a_The classic film, characters and music you love, on stage, LIVE!"/>
    <x v="10"/>
    <x v="2389"/>
    <x v="2"/>
    <x v="0"/>
    <s v="USD"/>
    <n v="1479517200"/>
    <n v="1475765867"/>
    <b v="0"/>
    <n v="31"/>
    <b v="0"/>
    <x v="40"/>
    <n v="0.35239999999999999"/>
    <n v="56.838709677419352"/>
    <x v="1"/>
    <x v="40"/>
  </r>
  <r>
    <x v="3634"/>
    <x v="3631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n v="18"/>
    <b v="0"/>
    <x v="40"/>
    <n v="4.2466666666666666E-2"/>
    <n v="176.94444444444446"/>
    <x v="1"/>
    <x v="40"/>
  </r>
  <r>
    <x v="3635"/>
    <x v="3632"/>
    <s v="Mary's Son is a pop opera about Jesus and the hope he brings to all people."/>
    <x v="8"/>
    <x v="2391"/>
    <x v="2"/>
    <x v="0"/>
    <s v="USD"/>
    <n v="1461186676"/>
    <n v="1458594676"/>
    <b v="0"/>
    <n v="10"/>
    <b v="0"/>
    <x v="40"/>
    <n v="0.36457142857142855"/>
    <n v="127.6"/>
    <x v="1"/>
    <x v="40"/>
  </r>
  <r>
    <x v="3636"/>
    <x v="3633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n v="0"/>
    <b v="0"/>
    <x v="40"/>
    <n v="0"/>
    <e v="#DIV/0!"/>
    <x v="1"/>
    <x v="40"/>
  </r>
  <r>
    <x v="3637"/>
    <x v="3634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n v="14"/>
    <b v="0"/>
    <x v="40"/>
    <n v="0.30866666666666664"/>
    <n v="66.142857142857139"/>
    <x v="1"/>
    <x v="40"/>
  </r>
  <r>
    <x v="3638"/>
    <x v="3635"/>
    <s v="A rock and roll journey that explores love, loss, redemption, duality and ascension."/>
    <x v="126"/>
    <x v="1168"/>
    <x v="2"/>
    <x v="5"/>
    <s v="CAD"/>
    <n v="1429456132"/>
    <n v="1424275732"/>
    <b v="0"/>
    <n v="2"/>
    <b v="0"/>
    <x v="40"/>
    <n v="6.545454545454546E-2"/>
    <n v="108"/>
    <x v="1"/>
    <x v="40"/>
  </r>
  <r>
    <x v="3639"/>
    <x v="3636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n v="1"/>
    <b v="0"/>
    <x v="40"/>
    <n v="4.0000000000000003E-5"/>
    <n v="1"/>
    <x v="1"/>
    <x v="40"/>
  </r>
  <r>
    <x v="3640"/>
    <x v="3637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n v="3"/>
    <b v="0"/>
    <x v="40"/>
    <n v="5.5E-2"/>
    <n v="18.333333333333332"/>
    <x v="1"/>
    <x v="40"/>
  </r>
  <r>
    <x v="3641"/>
    <x v="3638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n v="0"/>
    <b v="0"/>
    <x v="40"/>
    <n v="0"/>
    <e v="#DIV/0!"/>
    <x v="1"/>
    <x v="40"/>
  </r>
  <r>
    <x v="3642"/>
    <x v="3639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n v="2"/>
    <b v="0"/>
    <x v="40"/>
    <n v="2.1428571428571429E-2"/>
    <n v="7.5"/>
    <x v="1"/>
    <x v="40"/>
  </r>
  <r>
    <x v="3643"/>
    <x v="3640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n v="0"/>
    <b v="0"/>
    <x v="40"/>
    <n v="0"/>
    <e v="#DIV/0!"/>
    <x v="1"/>
    <x v="40"/>
  </r>
  <r>
    <x v="3644"/>
    <x v="3641"/>
    <s v="We are the Saugerties High School drama club. Please help us create our musical to keep theater alive!"/>
    <x v="10"/>
    <x v="378"/>
    <x v="2"/>
    <x v="0"/>
    <s v="USD"/>
    <n v="1457413140"/>
    <n v="1454996887"/>
    <b v="0"/>
    <n v="12"/>
    <b v="0"/>
    <x v="40"/>
    <n v="0.16420000000000001"/>
    <n v="68.416666666666671"/>
    <x v="1"/>
    <x v="40"/>
  </r>
  <r>
    <x v="3645"/>
    <x v="3642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n v="1"/>
    <b v="0"/>
    <x v="40"/>
    <n v="1E-3"/>
    <n v="1"/>
    <x v="1"/>
    <x v="40"/>
  </r>
  <r>
    <x v="3646"/>
    <x v="3643"/>
    <s v="Develop demo materials for new, true story of teen Revolutionary War heroes - for hybrid film/live stage musical"/>
    <x v="3"/>
    <x v="517"/>
    <x v="2"/>
    <x v="0"/>
    <s v="USD"/>
    <n v="1434497400"/>
    <n v="1431770802"/>
    <b v="0"/>
    <n v="8"/>
    <b v="0"/>
    <x v="40"/>
    <n v="4.8099999999999997E-2"/>
    <n v="60.125"/>
    <x v="1"/>
    <x v="40"/>
  </r>
  <r>
    <x v="3647"/>
    <x v="3644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n v="2"/>
    <b v="0"/>
    <x v="40"/>
    <n v="0.06"/>
    <n v="15"/>
    <x v="1"/>
    <x v="40"/>
  </r>
  <r>
    <x v="3648"/>
    <x v="3645"/>
    <s v="Help Moth Live! Support Moth and its artist collective to achieve its 2014/15 season."/>
    <x v="79"/>
    <x v="2392"/>
    <x v="0"/>
    <x v="0"/>
    <s v="USD"/>
    <n v="1412492445"/>
    <n v="1409900445"/>
    <b v="0"/>
    <n v="73"/>
    <b v="1"/>
    <x v="6"/>
    <n v="1.003825"/>
    <n v="550.04109589041093"/>
    <x v="1"/>
    <x v="6"/>
  </r>
  <r>
    <x v="3649"/>
    <x v="3646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n v="8"/>
    <b v="1"/>
    <x v="6"/>
    <n v="1.04"/>
    <n v="97.5"/>
    <x v="1"/>
    <x v="6"/>
  </r>
  <r>
    <x v="3650"/>
    <x v="3647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n v="17"/>
    <b v="1"/>
    <x v="6"/>
    <n v="1"/>
    <n v="29.411764705882351"/>
    <x v="1"/>
    <x v="6"/>
  </r>
  <r>
    <x v="3651"/>
    <x v="3648"/>
    <s v="A Chicago staged reading of Jim Cartwright's 1992 play-with-music, &quot;The Rise and Fall of Little Voice.&quot;"/>
    <x v="2"/>
    <x v="624"/>
    <x v="0"/>
    <x v="0"/>
    <s v="USD"/>
    <n v="1407686340"/>
    <n v="1404833442"/>
    <b v="0"/>
    <n v="9"/>
    <b v="1"/>
    <x v="6"/>
    <n v="1.04"/>
    <n v="57.777777777777779"/>
    <x v="1"/>
    <x v="6"/>
  </r>
  <r>
    <x v="3652"/>
    <x v="2866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n v="17"/>
    <b v="1"/>
    <x v="6"/>
    <n v="2.5066666666666668"/>
    <n v="44.235294117647058"/>
    <x v="1"/>
    <x v="6"/>
  </r>
  <r>
    <x v="3653"/>
    <x v="3649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n v="33"/>
    <b v="1"/>
    <x v="6"/>
    <n v="1.0049999999999999"/>
    <n v="60.909090909090907"/>
    <x v="1"/>
    <x v="6"/>
  </r>
  <r>
    <x v="3654"/>
    <x v="3650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n v="38"/>
    <b v="1"/>
    <x v="6"/>
    <n v="1.744"/>
    <n v="68.84210526315789"/>
    <x v="1"/>
    <x v="6"/>
  </r>
  <r>
    <x v="3655"/>
    <x v="3651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n v="79"/>
    <b v="1"/>
    <x v="6"/>
    <n v="1.1626000000000001"/>
    <n v="73.582278481012665"/>
    <x v="1"/>
    <x v="6"/>
  </r>
  <r>
    <x v="3656"/>
    <x v="3652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n v="46"/>
    <b v="1"/>
    <x v="6"/>
    <n v="1.0582"/>
    <n v="115.02173913043478"/>
    <x v="1"/>
    <x v="6"/>
  </r>
  <r>
    <x v="3657"/>
    <x v="3653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n v="20"/>
    <b v="1"/>
    <x v="6"/>
    <n v="1.1074999999999999"/>
    <n v="110.75"/>
    <x v="1"/>
    <x v="6"/>
  </r>
  <r>
    <x v="3658"/>
    <x v="3654"/>
    <s v="Life is hard when your own imaginary friend can't make time for you."/>
    <x v="15"/>
    <x v="17"/>
    <x v="0"/>
    <x v="0"/>
    <s v="USD"/>
    <n v="1404273540"/>
    <n v="1400272580"/>
    <b v="0"/>
    <n v="20"/>
    <b v="1"/>
    <x v="6"/>
    <n v="1.0066666666666666"/>
    <n v="75.5"/>
    <x v="1"/>
    <x v="6"/>
  </r>
  <r>
    <x v="3659"/>
    <x v="3655"/>
    <s v="We want you to analyze while we dramatize if people who romanticize can recognize true love in a disguise."/>
    <x v="9"/>
    <x v="2398"/>
    <x v="0"/>
    <x v="0"/>
    <s v="USD"/>
    <n v="1426775940"/>
    <n v="1424414350"/>
    <b v="0"/>
    <n v="13"/>
    <b v="1"/>
    <x v="6"/>
    <n v="1.0203333333333333"/>
    <n v="235.46153846153845"/>
    <x v="1"/>
    <x v="6"/>
  </r>
  <r>
    <x v="3660"/>
    <x v="3656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n v="22"/>
    <b v="1"/>
    <x v="6"/>
    <n v="1"/>
    <n v="11.363636363636363"/>
    <x v="1"/>
    <x v="6"/>
  </r>
  <r>
    <x v="3661"/>
    <x v="3657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n v="36"/>
    <b v="1"/>
    <x v="6"/>
    <n v="1.1100000000000001"/>
    <n v="92.5"/>
    <x v="1"/>
    <x v="6"/>
  </r>
  <r>
    <x v="3662"/>
    <x v="3658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n v="40"/>
    <b v="1"/>
    <x v="6"/>
    <n v="1.0142500000000001"/>
    <n v="202.85"/>
    <x v="1"/>
    <x v="6"/>
  </r>
  <r>
    <x v="3663"/>
    <x v="3659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n v="9"/>
    <b v="1"/>
    <x v="6"/>
    <n v="1.04"/>
    <n v="26"/>
    <x v="1"/>
    <x v="6"/>
  </r>
  <r>
    <x v="3664"/>
    <x v="3660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n v="19"/>
    <b v="1"/>
    <x v="6"/>
    <n v="1.09375"/>
    <n v="46.05263157894737"/>
    <x v="1"/>
    <x v="6"/>
  </r>
  <r>
    <x v="3665"/>
    <x v="3661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n v="14"/>
    <b v="1"/>
    <x v="6"/>
    <n v="1.1516129032258065"/>
    <n v="51"/>
    <x v="1"/>
    <x v="6"/>
  </r>
  <r>
    <x v="3666"/>
    <x v="3662"/>
    <s v="Artistic Internship @ Ojai Playwrights Conference"/>
    <x v="38"/>
    <x v="647"/>
    <x v="0"/>
    <x v="0"/>
    <s v="USD"/>
    <n v="1406185200"/>
    <n v="1404337382"/>
    <b v="0"/>
    <n v="38"/>
    <b v="1"/>
    <x v="6"/>
    <n v="1"/>
    <n v="31.578947368421051"/>
    <x v="1"/>
    <x v="6"/>
  </r>
  <r>
    <x v="3667"/>
    <x v="3663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n v="58"/>
    <b v="1"/>
    <x v="6"/>
    <n v="1.0317033333333334"/>
    <n v="53.363965517241382"/>
    <x v="1"/>
    <x v="6"/>
  </r>
  <r>
    <x v="3668"/>
    <x v="3664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n v="28"/>
    <b v="1"/>
    <x v="6"/>
    <n v="1.0349999999999999"/>
    <n v="36.964285714285715"/>
    <x v="1"/>
    <x v="6"/>
  </r>
  <r>
    <x v="3669"/>
    <x v="3665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n v="17"/>
    <b v="1"/>
    <x v="6"/>
    <n v="1.3819999999999999"/>
    <n v="81.294117647058826"/>
    <x v="1"/>
    <x v="6"/>
  </r>
  <r>
    <x v="3670"/>
    <x v="3666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n v="12"/>
    <b v="1"/>
    <x v="6"/>
    <n v="1.0954545454545455"/>
    <n v="20.083333333333332"/>
    <x v="1"/>
    <x v="6"/>
  </r>
  <r>
    <x v="3671"/>
    <x v="3667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n v="40"/>
    <b v="1"/>
    <x v="6"/>
    <n v="1.0085714285714287"/>
    <n v="88.25"/>
    <x v="1"/>
    <x v="6"/>
  </r>
  <r>
    <x v="3672"/>
    <x v="3668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n v="57"/>
    <b v="1"/>
    <x v="6"/>
    <n v="1.0153333333333334"/>
    <n v="53.438596491228068"/>
    <x v="1"/>
    <x v="6"/>
  </r>
  <r>
    <x v="3673"/>
    <x v="3669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n v="114"/>
    <b v="1"/>
    <x v="6"/>
    <n v="1.13625"/>
    <n v="39.868421052631582"/>
    <x v="1"/>
    <x v="6"/>
  </r>
  <r>
    <x v="3674"/>
    <x v="3670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n v="31"/>
    <b v="1"/>
    <x v="6"/>
    <n v="1"/>
    <n v="145.16129032258064"/>
    <x v="1"/>
    <x v="6"/>
  </r>
  <r>
    <x v="3675"/>
    <x v="3671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n v="3"/>
    <b v="1"/>
    <x v="6"/>
    <n v="1.4"/>
    <n v="23.333333333333332"/>
    <x v="1"/>
    <x v="6"/>
  </r>
  <r>
    <x v="3676"/>
    <x v="3672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n v="16"/>
    <b v="1"/>
    <x v="6"/>
    <n v="1.2875000000000001"/>
    <n v="64.375"/>
    <x v="1"/>
    <x v="6"/>
  </r>
  <r>
    <x v="3677"/>
    <x v="3673"/>
    <s v="Goldfish Memory Productions seeks at least $12,000 to begin their first 3 professional projects."/>
    <x v="14"/>
    <x v="2407"/>
    <x v="0"/>
    <x v="0"/>
    <s v="USD"/>
    <n v="1404359940"/>
    <n v="1402580818"/>
    <b v="0"/>
    <n v="199"/>
    <b v="1"/>
    <x v="6"/>
    <n v="1.0290416666666666"/>
    <n v="62.052763819095475"/>
    <x v="1"/>
    <x v="6"/>
  </r>
  <r>
    <x v="3678"/>
    <x v="3674"/>
    <s v="The Ugly Collective takes Some big Some bang to the Underbelly Venues at the Edinburgh Fringe!"/>
    <x v="13"/>
    <x v="420"/>
    <x v="0"/>
    <x v="1"/>
    <s v="GBP"/>
    <n v="1433076298"/>
    <n v="1430052298"/>
    <b v="0"/>
    <n v="31"/>
    <b v="1"/>
    <x v="6"/>
    <n v="1.0249999999999999"/>
    <n v="66.129032258064512"/>
    <x v="1"/>
    <x v="6"/>
  </r>
  <r>
    <x v="3679"/>
    <x v="3675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n v="30"/>
    <b v="1"/>
    <x v="6"/>
    <n v="1.101"/>
    <n v="73.400000000000006"/>
    <x v="1"/>
    <x v="6"/>
  </r>
  <r>
    <x v="3680"/>
    <x v="3676"/>
    <s v="In The Dudleys! family memories are brought to life as a malfunctioning 8-bit video game. Press Start."/>
    <x v="9"/>
    <x v="2409"/>
    <x v="0"/>
    <x v="0"/>
    <s v="USD"/>
    <n v="1475664834"/>
    <n v="1473850434"/>
    <b v="0"/>
    <n v="34"/>
    <b v="1"/>
    <x v="6"/>
    <n v="1.1276666666666666"/>
    <n v="99.5"/>
    <x v="1"/>
    <x v="6"/>
  </r>
  <r>
    <x v="3681"/>
    <x v="3677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n v="18"/>
    <b v="1"/>
    <x v="6"/>
    <n v="1.119"/>
    <n v="62.166666666666664"/>
    <x v="1"/>
    <x v="6"/>
  </r>
  <r>
    <x v="3682"/>
    <x v="3678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n v="67"/>
    <b v="1"/>
    <x v="6"/>
    <n v="1.3919999999999999"/>
    <n v="62.328358208955223"/>
    <x v="1"/>
    <x v="6"/>
  </r>
  <r>
    <x v="3683"/>
    <x v="3679"/>
    <s v="A Krumpus Story is a dark holiday comedy for anyone who wants a little more spice in their holiday fare."/>
    <x v="8"/>
    <x v="2412"/>
    <x v="0"/>
    <x v="0"/>
    <s v="USD"/>
    <n v="1476931696"/>
    <n v="1474339696"/>
    <b v="0"/>
    <n v="66"/>
    <b v="1"/>
    <x v="6"/>
    <n v="1.1085714285714285"/>
    <n v="58.787878787878789"/>
    <x v="1"/>
    <x v="6"/>
  </r>
  <r>
    <x v="3684"/>
    <x v="3680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n v="23"/>
    <b v="1"/>
    <x v="6"/>
    <n v="1.3906666666666667"/>
    <n v="45.347826086956523"/>
    <x v="1"/>
    <x v="6"/>
  </r>
  <r>
    <x v="3685"/>
    <x v="3681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n v="126"/>
    <b v="1"/>
    <x v="6"/>
    <n v="1.0569999999999999"/>
    <n v="41.944444444444443"/>
    <x v="1"/>
    <x v="6"/>
  </r>
  <r>
    <x v="3686"/>
    <x v="3682"/>
    <s v="This October, in association with Rogue Productions at FSU, I will be directing a production of Dog sees God."/>
    <x v="18"/>
    <x v="2415"/>
    <x v="0"/>
    <x v="0"/>
    <s v="USD"/>
    <n v="1440820740"/>
    <n v="1439567660"/>
    <b v="0"/>
    <n v="6"/>
    <b v="1"/>
    <x v="6"/>
    <n v="1.0142857142857142"/>
    <n v="59.166666666666664"/>
    <x v="1"/>
    <x v="6"/>
  </r>
  <r>
    <x v="3687"/>
    <x v="3683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n v="25"/>
    <b v="1"/>
    <x v="6"/>
    <n v="1.0024500000000001"/>
    <n v="200.49"/>
    <x v="1"/>
    <x v="6"/>
  </r>
  <r>
    <x v="3688"/>
    <x v="368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n v="39"/>
    <b v="1"/>
    <x v="6"/>
    <n v="1.0916666666666666"/>
    <n v="83.974358974358978"/>
    <x v="1"/>
    <x v="6"/>
  </r>
  <r>
    <x v="3689"/>
    <x v="3685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n v="62"/>
    <b v="1"/>
    <x v="6"/>
    <n v="1.1833333333333333"/>
    <n v="57.258064516129032"/>
    <x v="1"/>
    <x v="6"/>
  </r>
  <r>
    <x v="3690"/>
    <x v="3686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n v="31"/>
    <b v="1"/>
    <x v="6"/>
    <n v="1.2"/>
    <n v="58.064516129032256"/>
    <x v="1"/>
    <x v="6"/>
  </r>
  <r>
    <x v="3691"/>
    <x v="3687"/>
    <s v="World Premiere of last play written by Amiri Baraka"/>
    <x v="79"/>
    <x v="2417"/>
    <x v="0"/>
    <x v="0"/>
    <s v="USD"/>
    <n v="1425272340"/>
    <n v="1421426929"/>
    <b v="0"/>
    <n v="274"/>
    <b v="1"/>
    <x v="6"/>
    <n v="1.2796000000000001"/>
    <n v="186.80291970802921"/>
    <x v="1"/>
    <x v="6"/>
  </r>
  <r>
    <x v="3692"/>
    <x v="3688"/>
    <s v="Help us independently produce two great comedies by Christopher Durang."/>
    <x v="28"/>
    <x v="2343"/>
    <x v="0"/>
    <x v="0"/>
    <s v="USD"/>
    <n v="1411084800"/>
    <n v="1410304179"/>
    <b v="0"/>
    <n v="17"/>
    <b v="1"/>
    <x v="6"/>
    <n v="1.26"/>
    <n v="74.117647058823536"/>
    <x v="1"/>
    <x v="6"/>
  </r>
  <r>
    <x v="3693"/>
    <x v="3689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n v="14"/>
    <b v="1"/>
    <x v="6"/>
    <n v="1.2912912912912913"/>
    <n v="30.714285714285715"/>
    <x v="1"/>
    <x v="6"/>
  </r>
  <r>
    <x v="3694"/>
    <x v="3690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n v="60"/>
    <b v="1"/>
    <x v="6"/>
    <n v="1.0742857142857143"/>
    <n v="62.666666666666664"/>
    <x v="1"/>
    <x v="6"/>
  </r>
  <r>
    <x v="3695"/>
    <x v="3691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n v="33"/>
    <b v="1"/>
    <x v="6"/>
    <n v="1.00125"/>
    <n v="121.36363636363636"/>
    <x v="1"/>
    <x v="6"/>
  </r>
  <r>
    <x v="3696"/>
    <x v="3692"/>
    <s v="We are 10 years old - please help us celebrate the last 10 years and secure our future for the next 10 years."/>
    <x v="13"/>
    <x v="109"/>
    <x v="0"/>
    <x v="1"/>
    <s v="GBP"/>
    <n v="1423838916"/>
    <n v="1418654916"/>
    <b v="0"/>
    <n v="78"/>
    <b v="1"/>
    <x v="6"/>
    <n v="1.55"/>
    <n v="39.743589743589745"/>
    <x v="1"/>
    <x v="6"/>
  </r>
  <r>
    <x v="3697"/>
    <x v="3693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n v="30"/>
    <b v="1"/>
    <x v="6"/>
    <n v="1.08"/>
    <n v="72"/>
    <x v="1"/>
    <x v="6"/>
  </r>
  <r>
    <x v="3698"/>
    <x v="3694"/>
    <s v="Two great political plays, separated in authorship by four hundred years but united in their urgency."/>
    <x v="10"/>
    <x v="2421"/>
    <x v="0"/>
    <x v="0"/>
    <s v="USD"/>
    <n v="1456946487"/>
    <n v="1454354487"/>
    <b v="0"/>
    <n v="136"/>
    <b v="1"/>
    <x v="6"/>
    <n v="1.1052"/>
    <n v="40.632352941176471"/>
    <x v="1"/>
    <x v="6"/>
  </r>
  <r>
    <x v="3699"/>
    <x v="3695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n v="40"/>
    <b v="1"/>
    <x v="6"/>
    <n v="1.008"/>
    <n v="63"/>
    <x v="1"/>
    <x v="6"/>
  </r>
  <r>
    <x v="3700"/>
    <x v="3696"/>
    <s v="Help me produce the play I have written for my senior project!"/>
    <x v="2"/>
    <x v="2422"/>
    <x v="0"/>
    <x v="0"/>
    <s v="USD"/>
    <n v="1412092800"/>
    <n v="1409493800"/>
    <b v="0"/>
    <n v="18"/>
    <b v="1"/>
    <x v="6"/>
    <n v="1.212"/>
    <n v="33.666666666666664"/>
    <x v="1"/>
    <x v="6"/>
  </r>
  <r>
    <x v="3701"/>
    <x v="3697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n v="39"/>
    <b v="1"/>
    <x v="6"/>
    <n v="1.0033333333333334"/>
    <n v="38.589743589743591"/>
    <x v="1"/>
    <x v="6"/>
  </r>
  <r>
    <x v="3702"/>
    <x v="3698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n v="21"/>
    <b v="1"/>
    <x v="6"/>
    <n v="1.0916666666666666"/>
    <n v="155.95238095238096"/>
    <x v="1"/>
    <x v="6"/>
  </r>
  <r>
    <x v="3703"/>
    <x v="3699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n v="30"/>
    <b v="1"/>
    <x v="6"/>
    <n v="1.2342857142857142"/>
    <n v="43.2"/>
    <x v="1"/>
    <x v="6"/>
  </r>
  <r>
    <x v="3704"/>
    <x v="3700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n v="27"/>
    <b v="1"/>
    <x v="6"/>
    <n v="1.3633666666666666"/>
    <n v="15.148518518518518"/>
    <x v="1"/>
    <x v="6"/>
  </r>
  <r>
    <x v="3705"/>
    <x v="3701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n v="35"/>
    <b v="1"/>
    <x v="6"/>
    <n v="1.0346657233816767"/>
    <n v="83.571428571428569"/>
    <x v="1"/>
    <x v="6"/>
  </r>
  <r>
    <x v="3706"/>
    <x v="3702"/>
    <s v="Our original dramatic adaption of this Mozart opera is staged to create visually stunning fun with live music."/>
    <x v="15"/>
    <x v="2426"/>
    <x v="0"/>
    <x v="0"/>
    <s v="USD"/>
    <n v="1410558949"/>
    <n v="1409262949"/>
    <b v="0"/>
    <n v="13"/>
    <b v="1"/>
    <x v="6"/>
    <n v="1.2133333333333334"/>
    <n v="140"/>
    <x v="1"/>
    <x v="6"/>
  </r>
  <r>
    <x v="3707"/>
    <x v="3703"/>
    <s v="Support this collection of new plays by Kansas City writers and the artists who are bringing it to life!"/>
    <x v="28"/>
    <x v="586"/>
    <x v="0"/>
    <x v="0"/>
    <s v="USD"/>
    <n v="1469165160"/>
    <n v="1467335378"/>
    <b v="0"/>
    <n v="23"/>
    <b v="1"/>
    <x v="6"/>
    <n v="1.86"/>
    <n v="80.869565217391298"/>
    <x v="1"/>
    <x v="6"/>
  </r>
  <r>
    <x v="3708"/>
    <x v="3704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n v="39"/>
    <b v="1"/>
    <x v="6"/>
    <n v="3"/>
    <n v="53.846153846153847"/>
    <x v="1"/>
    <x v="6"/>
  </r>
  <r>
    <x v="3709"/>
    <x v="3705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n v="35"/>
    <b v="1"/>
    <x v="6"/>
    <n v="1.0825"/>
    <n v="30.928571428571427"/>
    <x v="1"/>
    <x v="6"/>
  </r>
  <r>
    <x v="3710"/>
    <x v="3706"/>
    <s v="A comedy about, life, death, men, women, and the power of a good Kegel."/>
    <x v="46"/>
    <x v="2428"/>
    <x v="0"/>
    <x v="0"/>
    <s v="USD"/>
    <n v="1428068988"/>
    <n v="1425908988"/>
    <b v="0"/>
    <n v="27"/>
    <b v="1"/>
    <x v="6"/>
    <n v="1.4115384615384616"/>
    <n v="67.962962962962962"/>
    <x v="1"/>
    <x v="6"/>
  </r>
  <r>
    <x v="3711"/>
    <x v="3707"/>
    <s v="Two teachers and twenty kids bring one of Shakespeare's plays to life!"/>
    <x v="2"/>
    <x v="365"/>
    <x v="0"/>
    <x v="0"/>
    <s v="USD"/>
    <n v="1402848000"/>
    <n v="1400606573"/>
    <b v="0"/>
    <n v="21"/>
    <b v="1"/>
    <x v="6"/>
    <n v="1.1399999999999999"/>
    <n v="27.142857142857142"/>
    <x v="1"/>
    <x v="6"/>
  </r>
  <r>
    <x v="3712"/>
    <x v="3708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n v="104"/>
    <b v="1"/>
    <x v="6"/>
    <n v="1.5373333333333334"/>
    <n v="110.86538461538461"/>
    <x v="1"/>
    <x v="6"/>
  </r>
  <r>
    <x v="3713"/>
    <x v="3709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n v="19"/>
    <b v="1"/>
    <x v="6"/>
    <n v="1.0149999999999999"/>
    <n v="106.84210526315789"/>
    <x v="1"/>
    <x v="6"/>
  </r>
  <r>
    <x v="3714"/>
    <x v="3710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n v="97"/>
    <b v="1"/>
    <x v="6"/>
    <n v="1.0235000000000001"/>
    <n v="105.51546391752578"/>
    <x v="1"/>
    <x v="6"/>
  </r>
  <r>
    <x v="3715"/>
    <x v="3711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n v="27"/>
    <b v="1"/>
    <x v="6"/>
    <n v="1.0257142857142858"/>
    <n v="132.96296296296296"/>
    <x v="1"/>
    <x v="6"/>
  </r>
  <r>
    <x v="3716"/>
    <x v="3712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n v="24"/>
    <b v="1"/>
    <x v="6"/>
    <n v="1.5575000000000001"/>
    <n v="51.916666666666664"/>
    <x v="1"/>
    <x v="6"/>
  </r>
  <r>
    <x v="3717"/>
    <x v="3713"/>
    <s v="A heart-warming comedy by award-winning writer about Love, Sex, Friendship of three old gay men in their 60s'!"/>
    <x v="23"/>
    <x v="2432"/>
    <x v="0"/>
    <x v="1"/>
    <s v="GBP"/>
    <n v="1431204449"/>
    <n v="1428526049"/>
    <b v="0"/>
    <n v="13"/>
    <b v="1"/>
    <x v="6"/>
    <n v="1.0075000000000001"/>
    <n v="310"/>
    <x v="1"/>
    <x v="6"/>
  </r>
  <r>
    <x v="3718"/>
    <x v="3714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n v="46"/>
    <b v="1"/>
    <x v="6"/>
    <n v="2.3940000000000001"/>
    <n v="26.021739130434781"/>
    <x v="1"/>
    <x v="6"/>
  </r>
  <r>
    <x v="3719"/>
    <x v="3715"/>
    <s v="A new piece of physical theatre about love, regret and longing."/>
    <x v="48"/>
    <x v="2433"/>
    <x v="0"/>
    <x v="1"/>
    <s v="GBP"/>
    <n v="1434994266"/>
    <n v="1432402266"/>
    <b v="0"/>
    <n v="4"/>
    <b v="1"/>
    <x v="6"/>
    <n v="2.1"/>
    <n v="105"/>
    <x v="1"/>
    <x v="6"/>
  </r>
  <r>
    <x v="3720"/>
    <x v="3716"/>
    <s v="Breaking the American Indian stereotype in the American Theatre."/>
    <x v="126"/>
    <x v="2434"/>
    <x v="0"/>
    <x v="0"/>
    <s v="USD"/>
    <n v="1435881006"/>
    <n v="1433980206"/>
    <b v="0"/>
    <n v="40"/>
    <b v="1"/>
    <x v="6"/>
    <n v="1.0451515151515152"/>
    <n v="86.224999999999994"/>
    <x v="1"/>
    <x v="6"/>
  </r>
  <r>
    <x v="3721"/>
    <x v="3717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n v="44"/>
    <b v="1"/>
    <x v="6"/>
    <n v="1.008"/>
    <n v="114.54545454545455"/>
    <x v="1"/>
    <x v="6"/>
  </r>
  <r>
    <x v="3722"/>
    <x v="3718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n v="35"/>
    <b v="1"/>
    <x v="6"/>
    <n v="1.1120000000000001"/>
    <n v="47.657142857142858"/>
    <x v="1"/>
    <x v="6"/>
  </r>
  <r>
    <x v="3723"/>
    <x v="3719"/>
    <s v="Saltmine Theatre Company present Beauty and the Beast:"/>
    <x v="37"/>
    <x v="2437"/>
    <x v="0"/>
    <x v="1"/>
    <s v="GBP"/>
    <n v="1417374262"/>
    <n v="1414778662"/>
    <b v="0"/>
    <n v="63"/>
    <b v="1"/>
    <x v="6"/>
    <n v="1.0204444444444445"/>
    <n v="72.888888888888886"/>
    <x v="1"/>
    <x v="6"/>
  </r>
  <r>
    <x v="3724"/>
    <x v="3720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n v="89"/>
    <b v="1"/>
    <x v="6"/>
    <n v="1.0254767441860466"/>
    <n v="49.545505617977533"/>
    <x v="1"/>
    <x v="6"/>
  </r>
  <r>
    <x v="3725"/>
    <x v="3721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n v="15"/>
    <b v="1"/>
    <x v="6"/>
    <n v="1.27"/>
    <n v="25.4"/>
    <x v="1"/>
    <x v="6"/>
  </r>
  <r>
    <x v="3726"/>
    <x v="3722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n v="46"/>
    <b v="1"/>
    <x v="6"/>
    <n v="3.3870588235294119"/>
    <n v="62.586956521739133"/>
    <x v="1"/>
    <x v="6"/>
  </r>
  <r>
    <x v="3727"/>
    <x v="3723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n v="33"/>
    <b v="1"/>
    <x v="6"/>
    <n v="1.0075000000000001"/>
    <n v="61.060606060606062"/>
    <x v="1"/>
    <x v="6"/>
  </r>
  <r>
    <x v="3728"/>
    <x v="3724"/>
    <s v="Bare Bones Shakespeare's first season will start with a DFW school touring show: Romeo and Juliet."/>
    <x v="22"/>
    <x v="2440"/>
    <x v="2"/>
    <x v="0"/>
    <s v="USD"/>
    <n v="1439957176"/>
    <n v="1437365176"/>
    <b v="0"/>
    <n v="31"/>
    <b v="0"/>
    <x v="6"/>
    <n v="9.3100000000000002E-2"/>
    <n v="60.064516129032256"/>
    <x v="1"/>
    <x v="6"/>
  </r>
  <r>
    <x v="3729"/>
    <x v="3725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n v="5"/>
    <b v="0"/>
    <x v="6"/>
    <n v="7.2400000000000006E-2"/>
    <n v="72.400000000000006"/>
    <x v="1"/>
    <x v="6"/>
  </r>
  <r>
    <x v="3730"/>
    <x v="3726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n v="1"/>
    <b v="0"/>
    <x v="6"/>
    <n v="0.1"/>
    <n v="100"/>
    <x v="1"/>
    <x v="6"/>
  </r>
  <r>
    <x v="3731"/>
    <x v="3727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n v="12"/>
    <b v="0"/>
    <x v="6"/>
    <n v="0.11272727272727273"/>
    <n v="51.666666666666664"/>
    <x v="1"/>
    <x v="6"/>
  </r>
  <r>
    <x v="3732"/>
    <x v="3728"/>
    <s v="Mijn solo voorstelling gaat over Elektra (Sophokles) en hoe zij als jongere alles beleeft en meemaakt!"/>
    <x v="16"/>
    <x v="449"/>
    <x v="2"/>
    <x v="9"/>
    <s v="EUR"/>
    <n v="1422100800"/>
    <n v="1416932133"/>
    <b v="0"/>
    <n v="4"/>
    <b v="0"/>
    <x v="6"/>
    <n v="0.15411764705882353"/>
    <n v="32.75"/>
    <x v="1"/>
    <x v="6"/>
  </r>
  <r>
    <x v="3733"/>
    <x v="3729"/>
    <s v="want to donate tickets to residents who live in the community that cant afford the 35.00 price of ticket"/>
    <x v="15"/>
    <x v="117"/>
    <x v="2"/>
    <x v="0"/>
    <s v="USD"/>
    <n v="1429396200"/>
    <n v="1428539708"/>
    <b v="0"/>
    <n v="0"/>
    <b v="0"/>
    <x v="6"/>
    <n v="0"/>
    <e v="#DIV/0!"/>
    <x v="1"/>
    <x v="6"/>
  </r>
  <r>
    <x v="3734"/>
    <x v="3730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n v="7"/>
    <b v="0"/>
    <x v="6"/>
    <n v="0.28466666666666668"/>
    <n v="61"/>
    <x v="1"/>
    <x v="6"/>
  </r>
  <r>
    <x v="3735"/>
    <x v="3731"/>
    <s v="Young Actor's taking on a Jacobean tragedy. Family, betrayal, love, lust, sex and death."/>
    <x v="325"/>
    <x v="170"/>
    <x v="2"/>
    <x v="1"/>
    <s v="GBP"/>
    <n v="1432831089"/>
    <n v="1430239089"/>
    <b v="0"/>
    <n v="2"/>
    <b v="0"/>
    <x v="6"/>
    <n v="0.13333333333333333"/>
    <n v="10"/>
    <x v="1"/>
    <x v="6"/>
  </r>
  <r>
    <x v="3736"/>
    <x v="3732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n v="1"/>
    <b v="0"/>
    <x v="6"/>
    <n v="6.6666666666666671E-3"/>
    <n v="10"/>
    <x v="1"/>
    <x v="6"/>
  </r>
  <r>
    <x v="3737"/>
    <x v="3476"/>
    <s v="The ASU Theatre and Shakespeare Club presents Measure For Measure directed by Jordyn Ochser."/>
    <x v="176"/>
    <x v="403"/>
    <x v="2"/>
    <x v="0"/>
    <s v="USD"/>
    <n v="1447311540"/>
    <n v="1445358903"/>
    <b v="0"/>
    <n v="4"/>
    <b v="0"/>
    <x v="6"/>
    <n v="0.21428571428571427"/>
    <n v="37.5"/>
    <x v="1"/>
    <x v="6"/>
  </r>
  <r>
    <x v="3738"/>
    <x v="3733"/>
    <s v="A filmic, fast-paced exploration of trust, making its debut at Camden People's Theatre this July."/>
    <x v="15"/>
    <x v="795"/>
    <x v="2"/>
    <x v="1"/>
    <s v="GBP"/>
    <n v="1405461600"/>
    <n v="1403562705"/>
    <b v="0"/>
    <n v="6"/>
    <b v="0"/>
    <x v="6"/>
    <n v="0.18"/>
    <n v="45"/>
    <x v="1"/>
    <x v="6"/>
  </r>
  <r>
    <x v="3739"/>
    <x v="3734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n v="8"/>
    <b v="0"/>
    <x v="6"/>
    <n v="0.20125000000000001"/>
    <n v="100.625"/>
    <x v="1"/>
    <x v="6"/>
  </r>
  <r>
    <x v="3740"/>
    <x v="3735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n v="14"/>
    <b v="0"/>
    <x v="6"/>
    <n v="0.17899999999999999"/>
    <n v="25.571428571428573"/>
    <x v="1"/>
    <x v="6"/>
  </r>
  <r>
    <x v="3741"/>
    <x v="3736"/>
    <s v="A small community with a love for theater would like to continue. Help the children of this community continue."/>
    <x v="22"/>
    <x v="117"/>
    <x v="2"/>
    <x v="0"/>
    <s v="USD"/>
    <n v="1450389950"/>
    <n v="1447797950"/>
    <b v="0"/>
    <n v="0"/>
    <b v="0"/>
    <x v="6"/>
    <n v="0"/>
    <e v="#DIV/0!"/>
    <x v="1"/>
    <x v="6"/>
  </r>
  <r>
    <x v="3742"/>
    <x v="3737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n v="4"/>
    <b v="0"/>
    <x v="6"/>
    <n v="0.02"/>
    <n v="25"/>
    <x v="1"/>
    <x v="6"/>
  </r>
  <r>
    <x v="3743"/>
    <x v="3738"/>
    <s v="I'm taking the Adventures of Huckleberry Finn puppet show down the Mississippi River!"/>
    <x v="41"/>
    <x v="117"/>
    <x v="2"/>
    <x v="0"/>
    <s v="USD"/>
    <n v="1404406964"/>
    <n v="1401814964"/>
    <b v="0"/>
    <n v="0"/>
    <b v="0"/>
    <x v="6"/>
    <n v="0"/>
    <e v="#DIV/0!"/>
    <x v="1"/>
    <x v="6"/>
  </r>
  <r>
    <x v="3744"/>
    <x v="3739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n v="0"/>
    <b v="0"/>
    <x v="6"/>
    <n v="0"/>
    <e v="#DIV/0!"/>
    <x v="1"/>
    <x v="6"/>
  </r>
  <r>
    <x v="3745"/>
    <x v="3740"/>
    <s v="Tyke wants to expand her puppet theater show to weekly online web shows and is looking for backers."/>
    <x v="213"/>
    <x v="115"/>
    <x v="2"/>
    <x v="0"/>
    <s v="USD"/>
    <n v="1407689102"/>
    <n v="1405097102"/>
    <b v="0"/>
    <n v="1"/>
    <b v="0"/>
    <x v="6"/>
    <n v="0.1"/>
    <n v="10"/>
    <x v="1"/>
    <x v="6"/>
  </r>
  <r>
    <x v="3746"/>
    <x v="3741"/>
    <s v="Generational curses CAN be broken...right?"/>
    <x v="0"/>
    <x v="1672"/>
    <x v="2"/>
    <x v="0"/>
    <s v="USD"/>
    <n v="1475918439"/>
    <n v="1473326439"/>
    <b v="0"/>
    <n v="1"/>
    <b v="0"/>
    <x v="6"/>
    <n v="2.3764705882352941E-2"/>
    <n v="202"/>
    <x v="1"/>
    <x v="6"/>
  </r>
  <r>
    <x v="3747"/>
    <x v="3742"/>
    <s v="The world premiere of an astonishing new play by acclaimed writer Atiha Sen Gupta."/>
    <x v="30"/>
    <x v="379"/>
    <x v="2"/>
    <x v="1"/>
    <s v="GBP"/>
    <n v="1436137140"/>
    <n v="1433833896"/>
    <b v="0"/>
    <n v="1"/>
    <b v="0"/>
    <x v="6"/>
    <n v="0.01"/>
    <n v="25"/>
    <x v="1"/>
    <x v="6"/>
  </r>
  <r>
    <x v="3748"/>
    <x v="3743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n v="52"/>
    <b v="1"/>
    <x v="40"/>
    <n v="1.0351999999999999"/>
    <n v="99.538461538461533"/>
    <x v="1"/>
    <x v="40"/>
  </r>
  <r>
    <x v="3749"/>
    <x v="3744"/>
    <s v="A night of music, fellowship, and a reflection of my experiences over the past 4 years at Ball State University."/>
    <x v="2"/>
    <x v="2"/>
    <x v="0"/>
    <x v="0"/>
    <s v="USD"/>
    <n v="1461902340"/>
    <n v="1459220588"/>
    <b v="0"/>
    <n v="7"/>
    <b v="1"/>
    <x v="40"/>
    <n v="1.05"/>
    <n v="75"/>
    <x v="1"/>
    <x v="40"/>
  </r>
  <r>
    <x v="3750"/>
    <x v="3745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n v="28"/>
    <b v="1"/>
    <x v="40"/>
    <n v="1.0044999999999999"/>
    <n v="215.25"/>
    <x v="1"/>
    <x v="40"/>
  </r>
  <r>
    <x v="3751"/>
    <x v="3746"/>
    <s v="I will be performing in TWO productions to kick off the 2016 season. NEED HELP TO FUND THESE GREAT SHOWS!"/>
    <x v="28"/>
    <x v="2445"/>
    <x v="0"/>
    <x v="0"/>
    <s v="USD"/>
    <n v="1459641073"/>
    <n v="1454460673"/>
    <b v="0"/>
    <n v="11"/>
    <b v="1"/>
    <x v="40"/>
    <n v="1.3260000000000001"/>
    <n v="120.54545454545455"/>
    <x v="1"/>
    <x v="40"/>
  </r>
  <r>
    <x v="3752"/>
    <x v="3747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n v="15"/>
    <b v="1"/>
    <x v="40"/>
    <n v="1.1299999999999999"/>
    <n v="37.666666666666664"/>
    <x v="1"/>
    <x v="40"/>
  </r>
  <r>
    <x v="3753"/>
    <x v="3748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n v="30"/>
    <b v="1"/>
    <x v="40"/>
    <n v="1.0334000000000001"/>
    <n v="172.23333333333332"/>
    <x v="1"/>
    <x v="40"/>
  </r>
  <r>
    <x v="3754"/>
    <x v="3749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n v="27"/>
    <b v="1"/>
    <x v="40"/>
    <n v="1.2"/>
    <n v="111.11111111111111"/>
    <x v="1"/>
    <x v="40"/>
  </r>
  <r>
    <x v="3755"/>
    <x v="3750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n v="28"/>
    <b v="1"/>
    <x v="40"/>
    <n v="1.2963636363636364"/>
    <n v="25.464285714285715"/>
    <x v="1"/>
    <x v="40"/>
  </r>
  <r>
    <x v="3756"/>
    <x v="3751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n v="17"/>
    <b v="1"/>
    <x v="40"/>
    <n v="1.0111111111111111"/>
    <n v="267.64705882352939"/>
    <x v="1"/>
    <x v="40"/>
  </r>
  <r>
    <x v="3757"/>
    <x v="3752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n v="50"/>
    <b v="1"/>
    <x v="40"/>
    <n v="1.0851428571428572"/>
    <n v="75.959999999999994"/>
    <x v="1"/>
    <x v="40"/>
  </r>
  <r>
    <x v="3758"/>
    <x v="3753"/>
    <s v="LUIGI'S LADIES: an original one-woman musical comedy"/>
    <x v="15"/>
    <x v="317"/>
    <x v="0"/>
    <x v="0"/>
    <s v="USD"/>
    <n v="1400475600"/>
    <n v="1397819938"/>
    <b v="0"/>
    <n v="26"/>
    <b v="1"/>
    <x v="40"/>
    <n v="1.0233333333333334"/>
    <n v="59.03846153846154"/>
    <x v="1"/>
    <x v="40"/>
  </r>
  <r>
    <x v="3759"/>
    <x v="3754"/>
    <s v="A production company specializing in small-scale musicals"/>
    <x v="23"/>
    <x v="2450"/>
    <x v="0"/>
    <x v="0"/>
    <s v="USD"/>
    <n v="1440556553"/>
    <n v="1435372553"/>
    <b v="0"/>
    <n v="88"/>
    <b v="1"/>
    <x v="40"/>
    <n v="1.1024425000000002"/>
    <n v="50.111022727272733"/>
    <x v="1"/>
    <x v="40"/>
  </r>
  <r>
    <x v="3760"/>
    <x v="3755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n v="91"/>
    <b v="1"/>
    <x v="40"/>
    <n v="1.010154"/>
    <n v="55.502967032967035"/>
    <x v="1"/>
    <x v="40"/>
  </r>
  <r>
    <x v="3761"/>
    <x v="3756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n v="3"/>
    <b v="1"/>
    <x v="40"/>
    <n v="1"/>
    <n v="166.66666666666666"/>
    <x v="1"/>
    <x v="40"/>
  </r>
  <r>
    <x v="3762"/>
    <x v="3757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n v="28"/>
    <b v="1"/>
    <x v="40"/>
    <n v="1.0624"/>
    <n v="47.428571428571431"/>
    <x v="1"/>
    <x v="40"/>
  </r>
  <r>
    <x v="3763"/>
    <x v="3758"/>
    <s v="A musical about two guys writing a musical about...two guys writing a musical."/>
    <x v="10"/>
    <x v="97"/>
    <x v="0"/>
    <x v="0"/>
    <s v="USD"/>
    <n v="1427907626"/>
    <n v="1425319226"/>
    <b v="0"/>
    <n v="77"/>
    <b v="1"/>
    <x v="40"/>
    <n v="1"/>
    <n v="64.935064935064929"/>
    <x v="1"/>
    <x v="40"/>
  </r>
  <r>
    <x v="3764"/>
    <x v="3759"/>
    <s v="Talented, hard-working performers for Into the Woods JR need your help in renting microphones for our show!"/>
    <x v="15"/>
    <x v="646"/>
    <x v="0"/>
    <x v="0"/>
    <s v="USD"/>
    <n v="1464482160"/>
    <n v="1462824832"/>
    <b v="0"/>
    <n v="27"/>
    <b v="1"/>
    <x v="40"/>
    <n v="1"/>
    <n v="55.555555555555557"/>
    <x v="1"/>
    <x v="40"/>
  </r>
  <r>
    <x v="3765"/>
    <x v="3760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n v="107"/>
    <b v="1"/>
    <x v="40"/>
    <n v="1.1345714285714286"/>
    <n v="74.224299065420567"/>
    <x v="1"/>
    <x v="40"/>
  </r>
  <r>
    <x v="3766"/>
    <x v="3761"/>
    <s v="Trapped on a stalled New York subway, seven strangers realize it's not just the train that's stuck."/>
    <x v="3"/>
    <x v="2454"/>
    <x v="0"/>
    <x v="0"/>
    <s v="USD"/>
    <n v="1404360045"/>
    <n v="1401336045"/>
    <b v="0"/>
    <n v="96"/>
    <b v="1"/>
    <x v="40"/>
    <n v="1.0265010000000001"/>
    <n v="106.9271875"/>
    <x v="1"/>
    <x v="40"/>
  </r>
  <r>
    <x v="3767"/>
    <x v="3762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n v="56"/>
    <b v="1"/>
    <x v="40"/>
    <n v="1.1675"/>
    <n v="41.696428571428569"/>
    <x v="1"/>
    <x v="40"/>
  </r>
  <r>
    <x v="3768"/>
    <x v="3763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n v="58"/>
    <b v="1"/>
    <x v="40"/>
    <n v="1.0765274999999999"/>
    <n v="74.243275862068955"/>
    <x v="1"/>
    <x v="40"/>
  </r>
  <r>
    <x v="3769"/>
    <x v="3764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n v="15"/>
    <b v="1"/>
    <x v="40"/>
    <n v="1"/>
    <n v="73.333333333333329"/>
    <x v="1"/>
    <x v="40"/>
  </r>
  <r>
    <x v="3770"/>
    <x v="3765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n v="20"/>
    <b v="1"/>
    <x v="40"/>
    <n v="1"/>
    <n v="100"/>
    <x v="1"/>
    <x v="40"/>
  </r>
  <r>
    <x v="3771"/>
    <x v="3766"/>
    <s v="I would like to make a demo recording of six songs from COME OUT SWINGIN'!"/>
    <x v="28"/>
    <x v="2457"/>
    <x v="0"/>
    <x v="0"/>
    <s v="USD"/>
    <n v="1463529600"/>
    <n v="1462307652"/>
    <b v="0"/>
    <n v="38"/>
    <b v="1"/>
    <x v="40"/>
    <n v="1.46"/>
    <n v="38.421052631578945"/>
    <x v="1"/>
    <x v="40"/>
  </r>
  <r>
    <x v="3772"/>
    <x v="3767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n v="33"/>
    <b v="1"/>
    <x v="40"/>
    <n v="1.1020000000000001"/>
    <n v="166.96969696969697"/>
    <x v="1"/>
    <x v="40"/>
  </r>
  <r>
    <x v="3773"/>
    <x v="3768"/>
    <s v="A dramatic hip-hopera, inspired from monologues written by the performers."/>
    <x v="10"/>
    <x v="106"/>
    <x v="0"/>
    <x v="0"/>
    <s v="USD"/>
    <n v="1479175680"/>
    <n v="1476317247"/>
    <b v="0"/>
    <n v="57"/>
    <b v="1"/>
    <x v="40"/>
    <n v="1.0820000000000001"/>
    <n v="94.912280701754383"/>
    <x v="1"/>
    <x v="40"/>
  </r>
  <r>
    <x v="3774"/>
    <x v="3769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n v="25"/>
    <b v="1"/>
    <x v="40"/>
    <n v="1"/>
    <n v="100"/>
    <x v="1"/>
    <x v="40"/>
  </r>
  <r>
    <x v="3775"/>
    <x v="3770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n v="14"/>
    <b v="1"/>
    <x v="40"/>
    <n v="1.0024999999999999"/>
    <n v="143.21428571428572"/>
    <x v="1"/>
    <x v="40"/>
  </r>
  <r>
    <x v="3776"/>
    <x v="3771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n v="94"/>
    <b v="1"/>
    <x v="40"/>
    <n v="1.0671250000000001"/>
    <n v="90.819148936170208"/>
    <x v="1"/>
    <x v="40"/>
  </r>
  <r>
    <x v="3777"/>
    <x v="3772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n v="59"/>
    <b v="1"/>
    <x v="40"/>
    <n v="1.4319999999999999"/>
    <n v="48.542372881355931"/>
    <x v="1"/>
    <x v="40"/>
  </r>
  <r>
    <x v="3778"/>
    <x v="3773"/>
    <s v="Sponsor an AVENUE Q puppet for The Barn Players April 2015 production."/>
    <x v="262"/>
    <x v="570"/>
    <x v="0"/>
    <x v="0"/>
    <s v="USD"/>
    <n v="1423942780"/>
    <n v="1418758780"/>
    <b v="0"/>
    <n v="36"/>
    <b v="1"/>
    <x v="40"/>
    <n v="1.0504166666666668"/>
    <n v="70.027777777777771"/>
    <x v="1"/>
    <x v="40"/>
  </r>
  <r>
    <x v="3779"/>
    <x v="3774"/>
    <s v="A fresh, re-telling of the Jesus story for a new generation."/>
    <x v="36"/>
    <x v="2460"/>
    <x v="0"/>
    <x v="0"/>
    <s v="USD"/>
    <n v="1459010340"/>
    <n v="1456421940"/>
    <b v="0"/>
    <n v="115"/>
    <b v="1"/>
    <x v="40"/>
    <n v="1.0398000000000001"/>
    <n v="135.62608695652173"/>
    <x v="1"/>
    <x v="40"/>
  </r>
  <r>
    <x v="3780"/>
    <x v="3775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n v="30"/>
    <b v="1"/>
    <x v="40"/>
    <n v="1.2"/>
    <n v="100"/>
    <x v="1"/>
    <x v="40"/>
  </r>
  <r>
    <x v="3781"/>
    <x v="3776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n v="52"/>
    <b v="1"/>
    <x v="40"/>
    <n v="1.0966666666666667"/>
    <n v="94.90384615384616"/>
    <x v="1"/>
    <x v="40"/>
  </r>
  <r>
    <x v="3782"/>
    <x v="3777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n v="27"/>
    <b v="1"/>
    <x v="40"/>
    <n v="1.0175000000000001"/>
    <n v="75.370370370370367"/>
    <x v="1"/>
    <x v="40"/>
  </r>
  <r>
    <x v="3783"/>
    <x v="3778"/>
    <s v="Help fund Doro &amp; Diega's journey to the Orlando Fringe 2016. A brand new choose-your-own adventure musical!"/>
    <x v="38"/>
    <x v="2462"/>
    <x v="0"/>
    <x v="0"/>
    <s v="USD"/>
    <n v="1458057600"/>
    <n v="1455938520"/>
    <b v="0"/>
    <n v="24"/>
    <b v="1"/>
    <x v="40"/>
    <n v="1.2891666666666666"/>
    <n v="64.458333333333329"/>
    <x v="1"/>
    <x v="40"/>
  </r>
  <r>
    <x v="3784"/>
    <x v="3779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n v="10"/>
    <b v="1"/>
    <x v="40"/>
    <n v="1.1499999999999999"/>
    <n v="115"/>
    <x v="1"/>
    <x v="40"/>
  </r>
  <r>
    <x v="3785"/>
    <x v="3780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n v="30"/>
    <b v="1"/>
    <x v="40"/>
    <n v="1.5075000000000001"/>
    <n v="100.5"/>
    <x v="1"/>
    <x v="40"/>
  </r>
  <r>
    <x v="3786"/>
    <x v="3781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n v="71"/>
    <b v="1"/>
    <x v="40"/>
    <n v="1.1096666666666666"/>
    <n v="93.774647887323937"/>
    <x v="1"/>
    <x v="40"/>
  </r>
  <r>
    <x v="3787"/>
    <x v="3782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n v="10"/>
    <b v="1"/>
    <x v="40"/>
    <n v="1.0028571428571429"/>
    <n v="35.1"/>
    <x v="1"/>
    <x v="40"/>
  </r>
  <r>
    <x v="3788"/>
    <x v="3783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n v="1"/>
    <b v="0"/>
    <x v="40"/>
    <n v="6.6666666666666671E-3"/>
    <n v="500"/>
    <x v="1"/>
    <x v="40"/>
  </r>
  <r>
    <x v="3789"/>
    <x v="3784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n v="4"/>
    <b v="0"/>
    <x v="40"/>
    <n v="3.267605633802817E-2"/>
    <n v="29"/>
    <x v="1"/>
    <x v="40"/>
  </r>
  <r>
    <x v="3790"/>
    <x v="3785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n v="0"/>
    <b v="0"/>
    <x v="40"/>
    <n v="0"/>
    <e v="#DIV/0!"/>
    <x v="1"/>
    <x v="40"/>
  </r>
  <r>
    <x v="3791"/>
    <x v="3786"/>
    <s v="Spin! is an original musical comedy-drama presented by Blue Palm Productions."/>
    <x v="15"/>
    <x v="117"/>
    <x v="2"/>
    <x v="0"/>
    <s v="USD"/>
    <n v="1404664592"/>
    <n v="1399480592"/>
    <b v="0"/>
    <n v="0"/>
    <b v="0"/>
    <x v="40"/>
    <n v="0"/>
    <e v="#DIV/0!"/>
    <x v="1"/>
    <x v="40"/>
  </r>
  <r>
    <x v="3792"/>
    <x v="3787"/>
    <s v="A cultural and historic journey through Puerto Rico's music and dance!"/>
    <x v="78"/>
    <x v="428"/>
    <x v="2"/>
    <x v="0"/>
    <s v="USD"/>
    <n v="1436957022"/>
    <n v="1434365022"/>
    <b v="0"/>
    <n v="2"/>
    <b v="0"/>
    <x v="40"/>
    <n v="2.8E-3"/>
    <n v="17.5"/>
    <x v="1"/>
    <x v="40"/>
  </r>
  <r>
    <x v="3793"/>
    <x v="3788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n v="24"/>
    <b v="0"/>
    <x v="40"/>
    <n v="0.59657142857142853"/>
    <n v="174"/>
    <x v="1"/>
    <x v="40"/>
  </r>
  <r>
    <x v="3794"/>
    <x v="3789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n v="1"/>
    <b v="0"/>
    <x v="40"/>
    <n v="0.01"/>
    <n v="50"/>
    <x v="1"/>
    <x v="40"/>
  </r>
  <r>
    <x v="3795"/>
    <x v="3790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n v="2"/>
    <b v="0"/>
    <x v="40"/>
    <n v="1.6666666666666666E-2"/>
    <n v="5"/>
    <x v="1"/>
    <x v="40"/>
  </r>
  <r>
    <x v="3796"/>
    <x v="3791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n v="1"/>
    <b v="0"/>
    <x v="40"/>
    <n v="4.4444444444444447E-5"/>
    <n v="1"/>
    <x v="1"/>
    <x v="40"/>
  </r>
  <r>
    <x v="3797"/>
    <x v="3792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n v="37"/>
    <b v="0"/>
    <x v="40"/>
    <n v="0.89666666666666661"/>
    <n v="145.40540540540542"/>
    <x v="1"/>
    <x v="40"/>
  </r>
  <r>
    <x v="3798"/>
    <x v="3793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n v="5"/>
    <b v="0"/>
    <x v="40"/>
    <n v="1.4642857142857143E-2"/>
    <n v="205"/>
    <x v="1"/>
    <x v="40"/>
  </r>
  <r>
    <x v="3799"/>
    <x v="3794"/>
    <s v="An original musical on it's way to the stage in Minneapolis, MN. Feel free to ask any questions."/>
    <x v="3"/>
    <x v="2465"/>
    <x v="2"/>
    <x v="0"/>
    <s v="USD"/>
    <n v="1457734843"/>
    <n v="1455142843"/>
    <b v="0"/>
    <n v="4"/>
    <b v="0"/>
    <x v="40"/>
    <n v="4.02E-2"/>
    <n v="100.5"/>
    <x v="1"/>
    <x v="40"/>
  </r>
  <r>
    <x v="3800"/>
    <x v="3795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n v="16"/>
    <b v="0"/>
    <x v="40"/>
    <n v="4.0045454545454544E-2"/>
    <n v="55.0625"/>
    <x v="1"/>
    <x v="40"/>
  </r>
  <r>
    <x v="3801"/>
    <x v="3796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n v="9"/>
    <b v="0"/>
    <x v="40"/>
    <n v="8.5199999999999998E-2"/>
    <n v="47.333333333333336"/>
    <x v="1"/>
    <x v="40"/>
  </r>
  <r>
    <x v="3802"/>
    <x v="3797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n v="0"/>
    <b v="0"/>
    <x v="40"/>
    <n v="0"/>
    <e v="#DIV/0!"/>
    <x v="1"/>
    <x v="40"/>
  </r>
  <r>
    <x v="3803"/>
    <x v="3798"/>
    <s v="A fully orchestrated concept album of Benjamin Button the Musical!"/>
    <x v="14"/>
    <x v="2466"/>
    <x v="2"/>
    <x v="0"/>
    <s v="USD"/>
    <n v="1457133568"/>
    <n v="1454541568"/>
    <b v="0"/>
    <n v="40"/>
    <b v="0"/>
    <x v="40"/>
    <n v="0.19650000000000001"/>
    <n v="58.95"/>
    <x v="1"/>
    <x v="40"/>
  </r>
  <r>
    <x v="3804"/>
    <x v="3799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n v="0"/>
    <b v="0"/>
    <x v="40"/>
    <n v="0"/>
    <e v="#DIV/0!"/>
    <x v="1"/>
    <x v="40"/>
  </r>
  <r>
    <x v="3805"/>
    <x v="3800"/>
    <s v="&quot;Sounds By The River&quot; tells the story of a Detroit composer through_x000a_his music, poetry, and dance."/>
    <x v="60"/>
    <x v="158"/>
    <x v="2"/>
    <x v="0"/>
    <s v="USD"/>
    <n v="1411852640"/>
    <n v="1406668640"/>
    <b v="0"/>
    <n v="2"/>
    <b v="0"/>
    <x v="40"/>
    <n v="2.0000000000000002E-5"/>
    <n v="1.5"/>
    <x v="1"/>
    <x v="40"/>
  </r>
  <r>
    <x v="3806"/>
    <x v="3801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n v="1"/>
    <b v="0"/>
    <x v="40"/>
    <n v="6.6666666666666664E-4"/>
    <n v="5"/>
    <x v="1"/>
    <x v="40"/>
  </r>
  <r>
    <x v="3807"/>
    <x v="3802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n v="9"/>
    <b v="0"/>
    <x v="40"/>
    <n v="0.30333333333333334"/>
    <n v="50.555555555555557"/>
    <x v="1"/>
    <x v="40"/>
  </r>
  <r>
    <x v="3808"/>
    <x v="3803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n v="24"/>
    <b v="1"/>
    <x v="6"/>
    <n v="1"/>
    <n v="41.666666666666664"/>
    <x v="1"/>
    <x v="6"/>
  </r>
  <r>
    <x v="3809"/>
    <x v="3804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n v="38"/>
    <b v="1"/>
    <x v="6"/>
    <n v="1.0125"/>
    <n v="53.289473684210527"/>
    <x v="1"/>
    <x v="6"/>
  </r>
  <r>
    <x v="3810"/>
    <x v="3805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n v="26"/>
    <b v="1"/>
    <x v="6"/>
    <n v="1.2173333333333334"/>
    <n v="70.230769230769226"/>
    <x v="1"/>
    <x v="6"/>
  </r>
  <r>
    <x v="3811"/>
    <x v="3806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n v="19"/>
    <b v="1"/>
    <x v="6"/>
    <n v="3.3"/>
    <n v="43.421052631578945"/>
    <x v="1"/>
    <x v="6"/>
  </r>
  <r>
    <x v="3812"/>
    <x v="3807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n v="11"/>
    <b v="1"/>
    <x v="6"/>
    <n v="1.0954999999999999"/>
    <n v="199.18181818181819"/>
    <x v="1"/>
    <x v="6"/>
  </r>
  <r>
    <x v="3813"/>
    <x v="3808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n v="27"/>
    <b v="1"/>
    <x v="6"/>
    <n v="1.0095190476190474"/>
    <n v="78.518148148148143"/>
    <x v="1"/>
    <x v="6"/>
  </r>
  <r>
    <x v="3814"/>
    <x v="3809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n v="34"/>
    <b v="1"/>
    <x v="6"/>
    <n v="1.4013333333333333"/>
    <n v="61.823529411764703"/>
    <x v="1"/>
    <x v="6"/>
  </r>
  <r>
    <x v="3815"/>
    <x v="3810"/>
    <s v="Come and help us make the Canterbury Shakespeare Festival a reality"/>
    <x v="28"/>
    <x v="2471"/>
    <x v="0"/>
    <x v="1"/>
    <s v="GBP"/>
    <n v="1440111600"/>
    <n v="1437545657"/>
    <b v="0"/>
    <n v="20"/>
    <b v="1"/>
    <x v="6"/>
    <n v="1.0000100000000001"/>
    <n v="50.000500000000002"/>
    <x v="1"/>
    <x v="6"/>
  </r>
  <r>
    <x v="3816"/>
    <x v="3811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n v="37"/>
    <b v="1"/>
    <x v="6"/>
    <n v="1.19238"/>
    <n v="48.339729729729726"/>
    <x v="1"/>
    <x v="6"/>
  </r>
  <r>
    <x v="3817"/>
    <x v="3812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n v="20"/>
    <b v="1"/>
    <x v="6"/>
    <n v="1.0725"/>
    <n v="107.25"/>
    <x v="1"/>
    <x v="6"/>
  </r>
  <r>
    <x v="3818"/>
    <x v="3813"/>
    <s v="The Arthurian Order of Avalon is attempting to raise funds to put on the annual Human Chessboard in March 2015!"/>
    <x v="49"/>
    <x v="365"/>
    <x v="0"/>
    <x v="0"/>
    <s v="USD"/>
    <n v="1426187582"/>
    <n v="1423599182"/>
    <b v="0"/>
    <n v="10"/>
    <b v="1"/>
    <x v="6"/>
    <n v="2.2799999999999998"/>
    <n v="57"/>
    <x v="1"/>
    <x v="6"/>
  </r>
  <r>
    <x v="3819"/>
    <x v="3814"/>
    <s v="Support this collection of new plays by Kansas City writers and the artists who are bringing it to life!"/>
    <x v="28"/>
    <x v="2474"/>
    <x v="0"/>
    <x v="0"/>
    <s v="USD"/>
    <n v="1437166920"/>
    <n v="1435554104"/>
    <b v="0"/>
    <n v="26"/>
    <b v="1"/>
    <x v="6"/>
    <n v="1.0640000000000001"/>
    <n v="40.92307692307692"/>
    <x v="1"/>
    <x v="6"/>
  </r>
  <r>
    <x v="3820"/>
    <x v="3815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n v="20"/>
    <b v="1"/>
    <x v="6"/>
    <n v="1.4333333333333333"/>
    <n v="21.5"/>
    <x v="1"/>
    <x v="6"/>
  </r>
  <r>
    <x v="3821"/>
    <x v="38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n v="46"/>
    <b v="1"/>
    <x v="6"/>
    <n v="1.0454285714285714"/>
    <n v="79.543478260869563"/>
    <x v="1"/>
    <x v="6"/>
  </r>
  <r>
    <x v="3822"/>
    <x v="3817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n v="76"/>
    <b v="1"/>
    <x v="6"/>
    <n v="1.1002000000000001"/>
    <n v="72.381578947368425"/>
    <x v="1"/>
    <x v="6"/>
  </r>
  <r>
    <x v="3823"/>
    <x v="3818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n v="41"/>
    <b v="1"/>
    <x v="6"/>
    <n v="1.06"/>
    <n v="64.634146341463421"/>
    <x v="1"/>
    <x v="6"/>
  </r>
  <r>
    <x v="3824"/>
    <x v="3819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n v="7"/>
    <b v="1"/>
    <x v="6"/>
    <n v="1.08"/>
    <n v="38.571428571428569"/>
    <x v="1"/>
    <x v="6"/>
  </r>
  <r>
    <x v="3825"/>
    <x v="3820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n v="49"/>
    <b v="1"/>
    <x v="6"/>
    <n v="1.0542"/>
    <n v="107.57142857142857"/>
    <x v="1"/>
    <x v="6"/>
  </r>
  <r>
    <x v="3826"/>
    <x v="3821"/>
    <s v="This is the story about the Westons. One family who live with mental illness on a daily basis."/>
    <x v="20"/>
    <x v="526"/>
    <x v="0"/>
    <x v="1"/>
    <s v="GBP"/>
    <n v="1430993394"/>
    <n v="1428401394"/>
    <b v="0"/>
    <n v="26"/>
    <b v="1"/>
    <x v="6"/>
    <n v="1.1916666666666667"/>
    <n v="27.5"/>
    <x v="1"/>
    <x v="6"/>
  </r>
  <r>
    <x v="3827"/>
    <x v="3822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n v="65"/>
    <b v="1"/>
    <x v="6"/>
    <n v="1.5266666666666666"/>
    <n v="70.461538461538467"/>
    <x v="1"/>
    <x v="6"/>
  </r>
  <r>
    <x v="3828"/>
    <x v="3823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n v="28"/>
    <b v="1"/>
    <x v="6"/>
    <n v="1"/>
    <n v="178.57142857142858"/>
    <x v="1"/>
    <x v="6"/>
  </r>
  <r>
    <x v="3829"/>
    <x v="3824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n v="8"/>
    <b v="1"/>
    <x v="6"/>
    <n v="1.002"/>
    <n v="62.625"/>
    <x v="1"/>
    <x v="6"/>
  </r>
  <r>
    <x v="3830"/>
    <x v="3825"/>
    <s v="The Aeon Theatre company is producing another original play by Parker Hale at the Manhattan Reportory Theatre"/>
    <x v="213"/>
    <x v="1175"/>
    <x v="0"/>
    <x v="0"/>
    <s v="USD"/>
    <n v="1464371211"/>
    <n v="1463161611"/>
    <b v="0"/>
    <n v="3"/>
    <b v="1"/>
    <x v="6"/>
    <n v="2.25"/>
    <n v="75"/>
    <x v="1"/>
    <x v="6"/>
  </r>
  <r>
    <x v="3831"/>
    <x v="3826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n v="9"/>
    <b v="1"/>
    <x v="6"/>
    <n v="1.0602199999999999"/>
    <n v="58.901111111111113"/>
    <x v="1"/>
    <x v="6"/>
  </r>
  <r>
    <x v="3832"/>
    <x v="3827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n v="9"/>
    <b v="1"/>
    <x v="6"/>
    <n v="1.0466666666666666"/>
    <n v="139.55555555555554"/>
    <x v="1"/>
    <x v="6"/>
  </r>
  <r>
    <x v="3833"/>
    <x v="3828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n v="20"/>
    <b v="1"/>
    <x v="6"/>
    <n v="1.1666666666666667"/>
    <n v="70"/>
    <x v="1"/>
    <x v="6"/>
  </r>
  <r>
    <x v="3834"/>
    <x v="3829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n v="57"/>
    <b v="1"/>
    <x v="6"/>
    <n v="1.0903333333333334"/>
    <n v="57.385964912280699"/>
    <x v="1"/>
    <x v="6"/>
  </r>
  <r>
    <x v="3835"/>
    <x v="3830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n v="8"/>
    <b v="1"/>
    <x v="6"/>
    <n v="1.6"/>
    <n v="40"/>
    <x v="1"/>
    <x v="6"/>
  </r>
  <r>
    <x v="3836"/>
    <x v="3831"/>
    <s v="&quot;The surveyor said the foundation was shaky&quot;. A woman finds what it means to rebuild her marriage."/>
    <x v="134"/>
    <x v="72"/>
    <x v="0"/>
    <x v="0"/>
    <s v="USD"/>
    <n v="1470197340"/>
    <n v="1467497652"/>
    <b v="0"/>
    <n v="14"/>
    <b v="1"/>
    <x v="6"/>
    <n v="1.125"/>
    <n v="64.285714285714292"/>
    <x v="1"/>
    <x v="6"/>
  </r>
  <r>
    <x v="3837"/>
    <x v="3832"/>
    <s v="A high-flying French farce with the thrust of a well-tuned jet engine"/>
    <x v="13"/>
    <x v="2485"/>
    <x v="0"/>
    <x v="1"/>
    <s v="GBP"/>
    <n v="1435947758"/>
    <n v="1432837358"/>
    <b v="0"/>
    <n v="17"/>
    <b v="1"/>
    <x v="6"/>
    <n v="1.0209999999999999"/>
    <n v="120.11764705882354"/>
    <x v="1"/>
    <x v="6"/>
  </r>
  <r>
    <x v="3838"/>
    <x v="3833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n v="100"/>
    <b v="1"/>
    <x v="6"/>
    <n v="1.00824"/>
    <n v="1008.24"/>
    <x v="1"/>
    <x v="6"/>
  </r>
  <r>
    <x v="3839"/>
    <x v="3834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n v="32"/>
    <b v="1"/>
    <x v="6"/>
    <n v="1.0125"/>
    <n v="63.28125"/>
    <x v="1"/>
    <x v="6"/>
  </r>
  <r>
    <x v="3840"/>
    <x v="3835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n v="3"/>
    <b v="1"/>
    <x v="6"/>
    <n v="65"/>
    <n v="21.666666666666668"/>
    <x v="1"/>
    <x v="6"/>
  </r>
  <r>
    <x v="3841"/>
    <x v="3836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n v="34"/>
    <b v="0"/>
    <x v="6"/>
    <n v="8.72E-2"/>
    <n v="25.647058823529413"/>
    <x v="1"/>
    <x v="6"/>
  </r>
  <r>
    <x v="3842"/>
    <x v="3837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n v="23"/>
    <b v="0"/>
    <x v="6"/>
    <n v="0.21940000000000001"/>
    <n v="47.695652173913047"/>
    <x v="1"/>
    <x v="6"/>
  </r>
  <r>
    <x v="3843"/>
    <x v="3838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n v="19"/>
    <b v="0"/>
    <x v="6"/>
    <n v="0.21299999999999999"/>
    <n v="56.05263157894737"/>
    <x v="1"/>
    <x v="6"/>
  </r>
  <r>
    <x v="3844"/>
    <x v="3839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n v="50"/>
    <b v="0"/>
    <x v="6"/>
    <n v="0.41489795918367345"/>
    <n v="81.319999999999993"/>
    <x v="1"/>
    <x v="6"/>
  </r>
  <r>
    <x v="3845"/>
    <x v="3840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n v="12"/>
    <b v="0"/>
    <x v="6"/>
    <n v="2.1049999999999999E-2"/>
    <n v="70.166666666666671"/>
    <x v="1"/>
    <x v="6"/>
  </r>
  <r>
    <x v="3846"/>
    <x v="3841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n v="8"/>
    <b v="0"/>
    <x v="6"/>
    <n v="2.7E-2"/>
    <n v="23.625"/>
    <x v="1"/>
    <x v="6"/>
  </r>
  <r>
    <x v="3847"/>
    <x v="3842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n v="9"/>
    <b v="0"/>
    <x v="6"/>
    <n v="0.16161904761904761"/>
    <n v="188.55555555555554"/>
    <x v="1"/>
    <x v="6"/>
  </r>
  <r>
    <x v="3848"/>
    <x v="3843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n v="43"/>
    <b v="0"/>
    <x v="6"/>
    <n v="0.16376923076923078"/>
    <n v="49.511627906976742"/>
    <x v="1"/>
    <x v="6"/>
  </r>
  <r>
    <x v="3849"/>
    <x v="3844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n v="28"/>
    <b v="0"/>
    <x v="6"/>
    <n v="7.0433333333333334E-2"/>
    <n v="75.464285714285708"/>
    <x v="1"/>
    <x v="6"/>
  </r>
  <r>
    <x v="3850"/>
    <x v="3845"/>
    <s v="V-Day is a global activist movement to end violence against women and girls."/>
    <x v="28"/>
    <x v="2495"/>
    <x v="2"/>
    <x v="0"/>
    <s v="USD"/>
    <n v="1420081143"/>
    <n v="1417489143"/>
    <b v="1"/>
    <n v="4"/>
    <b v="0"/>
    <x v="6"/>
    <n v="3.7999999999999999E-2"/>
    <n v="9.5"/>
    <x v="1"/>
    <x v="6"/>
  </r>
  <r>
    <x v="3851"/>
    <x v="3846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n v="24"/>
    <b v="0"/>
    <x v="6"/>
    <n v="0.34079999999999999"/>
    <n v="35.5"/>
    <x v="1"/>
    <x v="6"/>
  </r>
  <r>
    <x v="3852"/>
    <x v="3847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n v="2"/>
    <b v="0"/>
    <x v="6"/>
    <n v="2E-3"/>
    <n v="10"/>
    <x v="1"/>
    <x v="6"/>
  </r>
  <r>
    <x v="3853"/>
    <x v="3848"/>
    <s v="A dose of One-woman &quot;Dramedy&quot; to cure those daily blues is just what the doctor ordered!"/>
    <x v="57"/>
    <x v="375"/>
    <x v="2"/>
    <x v="0"/>
    <s v="USD"/>
    <n v="1409602178"/>
    <n v="1406578178"/>
    <b v="0"/>
    <n v="2"/>
    <b v="0"/>
    <x v="6"/>
    <n v="2.5999999999999998E-4"/>
    <n v="13"/>
    <x v="1"/>
    <x v="6"/>
  </r>
  <r>
    <x v="3854"/>
    <x v="3849"/>
    <s v="A play dedicated to the 100th anniversary of the Armenian Genocide."/>
    <x v="34"/>
    <x v="2496"/>
    <x v="2"/>
    <x v="0"/>
    <s v="USD"/>
    <n v="1431206058"/>
    <n v="1428614058"/>
    <b v="0"/>
    <n v="20"/>
    <b v="0"/>
    <x v="6"/>
    <n v="0.16254545454545455"/>
    <n v="89.4"/>
    <x v="1"/>
    <x v="6"/>
  </r>
  <r>
    <x v="3855"/>
    <x v="3850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n v="1"/>
    <b v="0"/>
    <x v="6"/>
    <n v="2.5000000000000001E-2"/>
    <n v="25"/>
    <x v="1"/>
    <x v="6"/>
  </r>
  <r>
    <x v="3856"/>
    <x v="3851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n v="1"/>
    <b v="0"/>
    <x v="6"/>
    <n v="2.0000000000000001E-4"/>
    <n v="1"/>
    <x v="1"/>
    <x v="6"/>
  </r>
  <r>
    <x v="3857"/>
    <x v="3852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n v="4"/>
    <b v="0"/>
    <x v="6"/>
    <n v="5.1999999999999998E-2"/>
    <n v="65"/>
    <x v="1"/>
    <x v="6"/>
  </r>
  <r>
    <x v="3858"/>
    <x v="3853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n v="1"/>
    <b v="0"/>
    <x v="6"/>
    <n v="0.02"/>
    <n v="10"/>
    <x v="1"/>
    <x v="6"/>
  </r>
  <r>
    <x v="3859"/>
    <x v="3854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n v="1"/>
    <b v="0"/>
    <x v="6"/>
    <n v="4.0000000000000002E-4"/>
    <n v="1"/>
    <x v="1"/>
    <x v="6"/>
  </r>
  <r>
    <x v="3860"/>
    <x v="3855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n v="13"/>
    <b v="0"/>
    <x v="6"/>
    <n v="0.17666666666666667"/>
    <n v="81.538461538461533"/>
    <x v="1"/>
    <x v="6"/>
  </r>
  <r>
    <x v="3861"/>
    <x v="3856"/>
    <s v="THE COMING OF THE LORD!"/>
    <x v="13"/>
    <x v="173"/>
    <x v="2"/>
    <x v="0"/>
    <s v="USD"/>
    <n v="1415828820"/>
    <n v="1412258977"/>
    <b v="0"/>
    <n v="1"/>
    <b v="0"/>
    <x v="6"/>
    <n v="0.05"/>
    <n v="100"/>
    <x v="1"/>
    <x v="6"/>
  </r>
  <r>
    <x v="3862"/>
    <x v="3857"/>
    <s v="The hit immersive theatre experience of England comes to Corpus Christi!"/>
    <x v="51"/>
    <x v="116"/>
    <x v="2"/>
    <x v="0"/>
    <s v="USD"/>
    <n v="1473699540"/>
    <n v="1472451356"/>
    <b v="0"/>
    <n v="1"/>
    <b v="0"/>
    <x v="6"/>
    <n v="1.3333333333333334E-4"/>
    <n v="1"/>
    <x v="1"/>
    <x v="6"/>
  </r>
  <r>
    <x v="3863"/>
    <x v="3858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n v="0"/>
    <b v="0"/>
    <x v="6"/>
    <n v="0"/>
    <e v="#DIV/0!"/>
    <x v="1"/>
    <x v="6"/>
  </r>
  <r>
    <x v="3864"/>
    <x v="3859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n v="3"/>
    <b v="0"/>
    <x v="6"/>
    <n v="1.2E-2"/>
    <n v="20"/>
    <x v="1"/>
    <x v="6"/>
  </r>
  <r>
    <x v="3865"/>
    <x v="3860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n v="14"/>
    <b v="0"/>
    <x v="6"/>
    <n v="0.26937422295897223"/>
    <n v="46.428571428571431"/>
    <x v="1"/>
    <x v="6"/>
  </r>
  <r>
    <x v="3866"/>
    <x v="3861"/>
    <s v="A funny, moving, witty piece about a girl, her oboe, and her dreams."/>
    <x v="13"/>
    <x v="143"/>
    <x v="2"/>
    <x v="0"/>
    <s v="USD"/>
    <n v="1458703740"/>
    <n v="1454453021"/>
    <b v="0"/>
    <n v="2"/>
    <b v="0"/>
    <x v="6"/>
    <n v="5.4999999999999997E-3"/>
    <n v="5.5"/>
    <x v="1"/>
    <x v="6"/>
  </r>
  <r>
    <x v="3867"/>
    <x v="3862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n v="5"/>
    <b v="0"/>
    <x v="6"/>
    <n v="0.1255"/>
    <n v="50.2"/>
    <x v="1"/>
    <x v="6"/>
  </r>
  <r>
    <x v="3868"/>
    <x v="3863"/>
    <s v="New collection of music by Scott Evan Davis!"/>
    <x v="10"/>
    <x v="115"/>
    <x v="1"/>
    <x v="1"/>
    <s v="GBP"/>
    <n v="1410191405"/>
    <n v="1408031405"/>
    <b v="0"/>
    <n v="1"/>
    <b v="0"/>
    <x v="40"/>
    <n v="2E-3"/>
    <n v="10"/>
    <x v="1"/>
    <x v="40"/>
  </r>
  <r>
    <x v="3869"/>
    <x v="3864"/>
    <s v="A Musical about 3 women who pursue their Pleasure and end up finding themselves."/>
    <x v="426"/>
    <x v="2497"/>
    <x v="1"/>
    <x v="0"/>
    <s v="USD"/>
    <n v="1426302660"/>
    <n v="1423761792"/>
    <b v="0"/>
    <n v="15"/>
    <b v="0"/>
    <x v="40"/>
    <n v="3.44748684310884E-2"/>
    <n v="30.133333333333333"/>
    <x v="1"/>
    <x v="40"/>
  </r>
  <r>
    <x v="3870"/>
    <x v="3865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n v="10"/>
    <b v="0"/>
    <x v="40"/>
    <n v="0.15"/>
    <n v="150"/>
    <x v="1"/>
    <x v="40"/>
  </r>
  <r>
    <x v="3871"/>
    <x v="3866"/>
    <s v="Our musical is finally ready to come to life, and we're raising funds to help make that happen!"/>
    <x v="15"/>
    <x v="130"/>
    <x v="1"/>
    <x v="0"/>
    <s v="USD"/>
    <n v="1490809450"/>
    <n v="1485629050"/>
    <b v="0"/>
    <n v="3"/>
    <b v="0"/>
    <x v="40"/>
    <n v="2.6666666666666668E-2"/>
    <n v="13.333333333333334"/>
    <x v="1"/>
    <x v="40"/>
  </r>
  <r>
    <x v="3872"/>
    <x v="3867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n v="0"/>
    <b v="0"/>
    <x v="40"/>
    <n v="0"/>
    <e v="#DIV/0!"/>
    <x v="1"/>
    <x v="40"/>
  </r>
  <r>
    <x v="3873"/>
    <x v="3868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n v="0"/>
    <b v="0"/>
    <x v="40"/>
    <n v="0"/>
    <e v="#DIV/0!"/>
    <x v="1"/>
    <x v="40"/>
  </r>
  <r>
    <x v="3874"/>
    <x v="3869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n v="0"/>
    <b v="0"/>
    <x v="40"/>
    <n v="0"/>
    <e v="#DIV/0!"/>
    <x v="1"/>
    <x v="40"/>
  </r>
  <r>
    <x v="3875"/>
    <x v="3870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n v="0"/>
    <b v="0"/>
    <x v="40"/>
    <n v="0"/>
    <e v="#DIV/0!"/>
    <x v="1"/>
    <x v="40"/>
  </r>
  <r>
    <x v="3876"/>
    <x v="3871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n v="46"/>
    <b v="0"/>
    <x v="40"/>
    <n v="0.52794871794871789"/>
    <n v="44.760869565217391"/>
    <x v="1"/>
    <x v="40"/>
  </r>
  <r>
    <x v="3877"/>
    <x v="3872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n v="14"/>
    <b v="0"/>
    <x v="40"/>
    <n v="4.9639999999999997E-2"/>
    <n v="88.642857142857139"/>
    <x v="1"/>
    <x v="40"/>
  </r>
  <r>
    <x v="3878"/>
    <x v="3873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n v="1"/>
    <b v="0"/>
    <x v="40"/>
    <n v="5.5555555555555556E-4"/>
    <n v="10"/>
    <x v="1"/>
    <x v="40"/>
  </r>
  <r>
    <x v="3879"/>
    <x v="3874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n v="0"/>
    <b v="0"/>
    <x v="40"/>
    <n v="0"/>
    <e v="#DIV/0!"/>
    <x v="1"/>
    <x v="40"/>
  </r>
  <r>
    <x v="3880"/>
    <x v="3875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n v="17"/>
    <b v="0"/>
    <x v="40"/>
    <n v="0.13066666666666665"/>
    <n v="57.647058823529413"/>
    <x v="1"/>
    <x v="40"/>
  </r>
  <r>
    <x v="3881"/>
    <x v="3876"/>
    <s v="A musical journey coming to the Blue Venue at the 2017 Orlando Fringe Festival!"/>
    <x v="2"/>
    <x v="379"/>
    <x v="1"/>
    <x v="0"/>
    <s v="USD"/>
    <n v="1487550399"/>
    <n v="1484958399"/>
    <b v="0"/>
    <n v="1"/>
    <b v="0"/>
    <x v="40"/>
    <n v="0.05"/>
    <n v="25"/>
    <x v="1"/>
    <x v="40"/>
  </r>
  <r>
    <x v="3882"/>
    <x v="3877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n v="0"/>
    <b v="0"/>
    <x v="40"/>
    <n v="0"/>
    <e v="#DIV/0!"/>
    <x v="1"/>
    <x v="40"/>
  </r>
  <r>
    <x v="3883"/>
    <x v="3878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n v="0"/>
    <b v="0"/>
    <x v="40"/>
    <n v="0"/>
    <e v="#DIV/0!"/>
    <x v="1"/>
    <x v="40"/>
  </r>
  <r>
    <x v="3884"/>
    <x v="3879"/>
    <s v="The Group M3 is striving to give one of the poorest towns in the country hope again this Easter Holiday."/>
    <x v="3"/>
    <x v="117"/>
    <x v="1"/>
    <x v="0"/>
    <s v="USD"/>
    <n v="1427479192"/>
    <n v="1425322792"/>
    <b v="0"/>
    <n v="0"/>
    <b v="0"/>
    <x v="40"/>
    <n v="0"/>
    <e v="#DIV/0!"/>
    <x v="1"/>
    <x v="40"/>
  </r>
  <r>
    <x v="3885"/>
    <x v="3880"/>
    <s v="A LIVE musical spectacular theatrical experience of The Beatles recording sessions at Abbey Road Studios."/>
    <x v="427"/>
    <x v="117"/>
    <x v="1"/>
    <x v="0"/>
    <s v="USD"/>
    <n v="1462834191"/>
    <n v="1460242191"/>
    <b v="0"/>
    <n v="0"/>
    <b v="0"/>
    <x v="40"/>
    <n v="0"/>
    <e v="#DIV/0!"/>
    <x v="1"/>
    <x v="40"/>
  </r>
  <r>
    <x v="3886"/>
    <x v="3881"/>
    <n v="1"/>
    <x v="3"/>
    <x v="117"/>
    <x v="1"/>
    <x v="2"/>
    <s v="AUD"/>
    <n v="1418275702"/>
    <n v="1415683702"/>
    <b v="0"/>
    <n v="0"/>
    <b v="0"/>
    <x v="40"/>
    <n v="0"/>
    <e v="#DIV/0!"/>
    <x v="1"/>
    <x v="40"/>
  </r>
  <r>
    <x v="3887"/>
    <x v="3882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n v="2"/>
    <b v="0"/>
    <x v="40"/>
    <n v="1.7500000000000002E-2"/>
    <n v="17.5"/>
    <x v="1"/>
    <x v="40"/>
  </r>
  <r>
    <x v="3888"/>
    <x v="3883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n v="14"/>
    <b v="0"/>
    <x v="6"/>
    <n v="0.27100000000000002"/>
    <n v="38.714285714285715"/>
    <x v="1"/>
    <x v="6"/>
  </r>
  <r>
    <x v="3889"/>
    <x v="3884"/>
    <s v="A romantic comedy about a girl trying to figure out what to do with her life and an angel who comes to help her."/>
    <x v="6"/>
    <x v="1497"/>
    <x v="2"/>
    <x v="0"/>
    <s v="USD"/>
    <n v="1420413960"/>
    <n v="1417651630"/>
    <b v="0"/>
    <n v="9"/>
    <b v="0"/>
    <x v="6"/>
    <n v="1.4749999999999999E-2"/>
    <n v="13.111111111111111"/>
    <x v="1"/>
    <x v="6"/>
  </r>
  <r>
    <x v="3890"/>
    <x v="3885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n v="8"/>
    <b v="0"/>
    <x v="6"/>
    <n v="0.16826666666666668"/>
    <n v="315.5"/>
    <x v="1"/>
    <x v="6"/>
  </r>
  <r>
    <x v="3891"/>
    <x v="3886"/>
    <s v="A comedy about a mime who dreams of becoming a stand up comedian."/>
    <x v="134"/>
    <x v="92"/>
    <x v="2"/>
    <x v="0"/>
    <s v="USD"/>
    <n v="1427086740"/>
    <n v="1424488244"/>
    <b v="0"/>
    <n v="7"/>
    <b v="0"/>
    <x v="6"/>
    <n v="0.32500000000000001"/>
    <n v="37.142857142857146"/>
    <x v="1"/>
    <x v="6"/>
  </r>
  <r>
    <x v="3892"/>
    <x v="3887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n v="0"/>
    <b v="0"/>
    <x v="6"/>
    <n v="0"/>
    <e v="#DIV/0!"/>
    <x v="1"/>
    <x v="6"/>
  </r>
  <r>
    <x v="3893"/>
    <x v="3888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n v="84"/>
    <b v="0"/>
    <x v="6"/>
    <n v="0.2155"/>
    <n v="128.27380952380952"/>
    <x v="1"/>
    <x v="6"/>
  </r>
  <r>
    <x v="3894"/>
    <x v="3889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n v="11"/>
    <b v="0"/>
    <x v="6"/>
    <n v="3.4666666666666665E-2"/>
    <n v="47.272727272727273"/>
    <x v="1"/>
    <x v="6"/>
  </r>
  <r>
    <x v="3895"/>
    <x v="3890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n v="1"/>
    <b v="0"/>
    <x v="6"/>
    <n v="0.05"/>
    <n v="50"/>
    <x v="1"/>
    <x v="6"/>
  </r>
  <r>
    <x v="3896"/>
    <x v="3891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n v="4"/>
    <b v="0"/>
    <x v="6"/>
    <n v="0.10625"/>
    <n v="42.5"/>
    <x v="1"/>
    <x v="6"/>
  </r>
  <r>
    <x v="3897"/>
    <x v="3892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n v="10"/>
    <b v="0"/>
    <x v="6"/>
    <n v="0.17599999999999999"/>
    <n v="44"/>
    <x v="1"/>
    <x v="6"/>
  </r>
  <r>
    <x v="3898"/>
    <x v="3893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n v="16"/>
    <b v="0"/>
    <x v="6"/>
    <n v="0.3256"/>
    <n v="50.875"/>
    <x v="1"/>
    <x v="6"/>
  </r>
  <r>
    <x v="3899"/>
    <x v="3894"/>
    <s v="More than just a play, RAIN is an outreach to hurting people who feel disengaged or rejected by others."/>
    <x v="3"/>
    <x v="366"/>
    <x v="2"/>
    <x v="0"/>
    <s v="USD"/>
    <n v="1407868561"/>
    <n v="1406140561"/>
    <b v="0"/>
    <n v="2"/>
    <b v="0"/>
    <x v="6"/>
    <n v="1.2500000000000001E-2"/>
    <n v="62.5"/>
    <x v="1"/>
    <x v="6"/>
  </r>
  <r>
    <x v="3900"/>
    <x v="3895"/>
    <s v="HUB Theatre Group collaborates with local artists to present John Logan's RED to the community."/>
    <x v="30"/>
    <x v="2503"/>
    <x v="2"/>
    <x v="0"/>
    <s v="USD"/>
    <n v="1433988791"/>
    <n v="1431396791"/>
    <b v="0"/>
    <n v="5"/>
    <b v="0"/>
    <x v="6"/>
    <n v="5.3999999999999999E-2"/>
    <n v="27"/>
    <x v="1"/>
    <x v="6"/>
  </r>
  <r>
    <x v="3901"/>
    <x v="3896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n v="1"/>
    <b v="0"/>
    <x v="6"/>
    <n v="8.3333333333333332E-3"/>
    <n v="25"/>
    <x v="1"/>
    <x v="6"/>
  </r>
  <r>
    <x v="3902"/>
    <x v="3897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n v="31"/>
    <b v="0"/>
    <x v="6"/>
    <n v="0.48833333333333334"/>
    <n v="47.258064516129032"/>
    <x v="1"/>
    <x v="6"/>
  </r>
  <r>
    <x v="3903"/>
    <x v="3898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n v="0"/>
    <b v="0"/>
    <x v="6"/>
    <n v="0"/>
    <e v="#DIV/0!"/>
    <x v="1"/>
    <x v="6"/>
  </r>
  <r>
    <x v="3904"/>
    <x v="3899"/>
    <s v="A play that will cover 4000 years of black history."/>
    <x v="3"/>
    <x v="158"/>
    <x v="2"/>
    <x v="0"/>
    <s v="USD"/>
    <n v="1429074240"/>
    <n v="1427866200"/>
    <b v="0"/>
    <n v="2"/>
    <b v="0"/>
    <x v="6"/>
    <n v="2.9999999999999997E-4"/>
    <n v="1.5"/>
    <x v="1"/>
    <x v="6"/>
  </r>
  <r>
    <x v="3905"/>
    <x v="3900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n v="7"/>
    <b v="0"/>
    <x v="6"/>
    <n v="0.11533333333333333"/>
    <n v="24.714285714285715"/>
    <x v="1"/>
    <x v="6"/>
  </r>
  <r>
    <x v="3906"/>
    <x v="3901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n v="16"/>
    <b v="0"/>
    <x v="6"/>
    <n v="0.67333333333333334"/>
    <n v="63.125"/>
    <x v="1"/>
    <x v="6"/>
  </r>
  <r>
    <x v="3907"/>
    <x v="3902"/>
    <s v="Burqa&amp;Rifle dramatizes the  encounter between two women -- a vigilante and a convert to Islam."/>
    <x v="28"/>
    <x v="358"/>
    <x v="2"/>
    <x v="0"/>
    <s v="USD"/>
    <n v="1414354080"/>
    <n v="1411587606"/>
    <b v="0"/>
    <n v="4"/>
    <b v="0"/>
    <x v="6"/>
    <n v="0.153"/>
    <n v="38.25"/>
    <x v="1"/>
    <x v="6"/>
  </r>
  <r>
    <x v="3908"/>
    <x v="3903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n v="4"/>
    <b v="0"/>
    <x v="6"/>
    <n v="8.666666666666667E-2"/>
    <n v="16.25"/>
    <x v="1"/>
    <x v="6"/>
  </r>
  <r>
    <x v="3909"/>
    <x v="3904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n v="4"/>
    <b v="0"/>
    <x v="6"/>
    <n v="2.2499999999999998E-3"/>
    <n v="33.75"/>
    <x v="1"/>
    <x v="6"/>
  </r>
  <r>
    <x v="3910"/>
    <x v="3905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n v="3"/>
    <b v="0"/>
    <x v="6"/>
    <n v="3.0833333333333334E-2"/>
    <n v="61.666666666666664"/>
    <x v="1"/>
    <x v="6"/>
  </r>
  <r>
    <x v="3911"/>
    <x v="3906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n v="36"/>
    <b v="0"/>
    <x v="6"/>
    <n v="0.37412499999999999"/>
    <n v="83.138888888888886"/>
    <x v="1"/>
    <x v="6"/>
  </r>
  <r>
    <x v="3912"/>
    <x v="3907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n v="1"/>
    <b v="0"/>
    <x v="6"/>
    <n v="6.666666666666667E-5"/>
    <n v="1"/>
    <x v="1"/>
    <x v="6"/>
  </r>
  <r>
    <x v="3913"/>
    <x v="3908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n v="7"/>
    <b v="0"/>
    <x v="6"/>
    <n v="0.1"/>
    <n v="142.85714285714286"/>
    <x v="1"/>
    <x v="6"/>
  </r>
  <r>
    <x v="3914"/>
    <x v="3909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n v="27"/>
    <b v="0"/>
    <x v="6"/>
    <n v="0.36359999999999998"/>
    <n v="33.666666666666664"/>
    <x v="1"/>
    <x v="6"/>
  </r>
  <r>
    <x v="3915"/>
    <x v="3910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n v="1"/>
    <b v="0"/>
    <x v="6"/>
    <n v="3.3333333333333335E-3"/>
    <n v="5"/>
    <x v="1"/>
    <x v="6"/>
  </r>
  <r>
    <x v="3916"/>
    <x v="3911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n v="0"/>
    <b v="0"/>
    <x v="6"/>
    <n v="0"/>
    <e v="#DIV/0!"/>
    <x v="1"/>
    <x v="6"/>
  </r>
  <r>
    <x v="3917"/>
    <x v="3912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n v="1"/>
    <b v="0"/>
    <x v="6"/>
    <n v="2.8571428571428571E-3"/>
    <n v="10"/>
    <x v="1"/>
    <x v="6"/>
  </r>
  <r>
    <x v="3918"/>
    <x v="3913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n v="3"/>
    <b v="0"/>
    <x v="6"/>
    <n v="2E-3"/>
    <n v="40"/>
    <x v="1"/>
    <x v="6"/>
  </r>
  <r>
    <x v="3919"/>
    <x v="3914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n v="3"/>
    <b v="0"/>
    <x v="6"/>
    <n v="1.7999999999999999E-2"/>
    <n v="30"/>
    <x v="1"/>
    <x v="6"/>
  </r>
  <r>
    <x v="3920"/>
    <x v="3915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n v="3"/>
    <b v="0"/>
    <x v="6"/>
    <n v="5.3999999999999999E-2"/>
    <n v="45"/>
    <x v="1"/>
    <x v="6"/>
  </r>
  <r>
    <x v="3921"/>
    <x v="3916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n v="0"/>
    <b v="0"/>
    <x v="6"/>
    <n v="0"/>
    <e v="#DIV/0!"/>
    <x v="1"/>
    <x v="6"/>
  </r>
  <r>
    <x v="3922"/>
    <x v="3917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n v="6"/>
    <b v="0"/>
    <x v="6"/>
    <n v="8.1333333333333327E-2"/>
    <n v="10.166666666666666"/>
    <x v="1"/>
    <x v="6"/>
  </r>
  <r>
    <x v="3923"/>
    <x v="3918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n v="17"/>
    <b v="0"/>
    <x v="6"/>
    <n v="0.12034782608695652"/>
    <n v="81.411764705882348"/>
    <x v="1"/>
    <x v="6"/>
  </r>
  <r>
    <x v="3924"/>
    <x v="3919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n v="40"/>
    <b v="0"/>
    <x v="6"/>
    <n v="0.15266666666666667"/>
    <n v="57.25"/>
    <x v="1"/>
    <x v="6"/>
  </r>
  <r>
    <x v="3925"/>
    <x v="3920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n v="3"/>
    <b v="0"/>
    <x v="6"/>
    <n v="0.1"/>
    <n v="5"/>
    <x v="1"/>
    <x v="6"/>
  </r>
  <r>
    <x v="3926"/>
    <x v="3921"/>
    <s v="Producing syllabus-relevant theatre targeted to HSC students on the NSW Central Coast"/>
    <x v="10"/>
    <x v="493"/>
    <x v="2"/>
    <x v="2"/>
    <s v="AUD"/>
    <n v="1419645748"/>
    <n v="1417053748"/>
    <b v="0"/>
    <n v="1"/>
    <b v="0"/>
    <x v="6"/>
    <n v="3.0000000000000001E-3"/>
    <n v="15"/>
    <x v="1"/>
    <x v="6"/>
  </r>
  <r>
    <x v="3927"/>
    <x v="3922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n v="2"/>
    <b v="0"/>
    <x v="6"/>
    <n v="0.01"/>
    <n v="12.5"/>
    <x v="1"/>
    <x v="6"/>
  </r>
  <r>
    <x v="3928"/>
    <x v="3923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n v="7"/>
    <b v="0"/>
    <x v="6"/>
    <n v="0.13020000000000001"/>
    <n v="93"/>
    <x v="1"/>
    <x v="6"/>
  </r>
  <r>
    <x v="3929"/>
    <x v="3924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n v="14"/>
    <b v="0"/>
    <x v="6"/>
    <n v="2.265E-2"/>
    <n v="32.357142857142854"/>
    <x v="1"/>
    <x v="6"/>
  </r>
  <r>
    <x v="3930"/>
    <x v="3925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n v="0"/>
    <b v="0"/>
    <x v="6"/>
    <n v="0"/>
    <e v="#DIV/0!"/>
    <x v="1"/>
    <x v="6"/>
  </r>
  <r>
    <x v="3931"/>
    <x v="3926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n v="0"/>
    <b v="0"/>
    <x v="6"/>
    <n v="0"/>
    <e v="#DIV/0!"/>
    <x v="1"/>
    <x v="6"/>
  </r>
  <r>
    <x v="3932"/>
    <x v="3927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n v="1"/>
    <b v="0"/>
    <x v="6"/>
    <n v="8.3333333333333331E-5"/>
    <n v="1"/>
    <x v="1"/>
    <x v="6"/>
  </r>
  <r>
    <x v="3933"/>
    <x v="3928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n v="12"/>
    <b v="0"/>
    <x v="6"/>
    <n v="0.15742857142857142"/>
    <n v="91.833333333333329"/>
    <x v="1"/>
    <x v="6"/>
  </r>
  <r>
    <x v="3934"/>
    <x v="3929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n v="12"/>
    <b v="0"/>
    <x v="6"/>
    <n v="0.11"/>
    <n v="45.833333333333336"/>
    <x v="1"/>
    <x v="6"/>
  </r>
  <r>
    <x v="3935"/>
    <x v="3930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n v="23"/>
    <b v="0"/>
    <x v="6"/>
    <n v="0.43833333333333335"/>
    <n v="57.173913043478258"/>
    <x v="1"/>
    <x v="6"/>
  </r>
  <r>
    <x v="3936"/>
    <x v="3931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n v="0"/>
    <b v="0"/>
    <x v="6"/>
    <n v="0"/>
    <e v="#DIV/0!"/>
    <x v="1"/>
    <x v="6"/>
  </r>
  <r>
    <x v="3937"/>
    <x v="3932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n v="10"/>
    <b v="0"/>
    <x v="6"/>
    <n v="0.86135181975736563"/>
    <n v="248.5"/>
    <x v="1"/>
    <x v="6"/>
  </r>
  <r>
    <x v="3938"/>
    <x v="393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n v="5"/>
    <b v="0"/>
    <x v="6"/>
    <n v="0.12196620583717357"/>
    <n v="79.400000000000006"/>
    <x v="1"/>
    <x v="6"/>
  </r>
  <r>
    <x v="3939"/>
    <x v="3934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n v="1"/>
    <b v="0"/>
    <x v="6"/>
    <n v="1E-3"/>
    <n v="5"/>
    <x v="1"/>
    <x v="6"/>
  </r>
  <r>
    <x v="3940"/>
    <x v="3935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n v="2"/>
    <b v="0"/>
    <x v="6"/>
    <n v="2.2000000000000001E-3"/>
    <n v="5.5"/>
    <x v="1"/>
    <x v="6"/>
  </r>
  <r>
    <x v="3941"/>
    <x v="3936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n v="2"/>
    <b v="0"/>
    <x v="6"/>
    <n v="9.0909090909090905E-3"/>
    <n v="25"/>
    <x v="1"/>
    <x v="6"/>
  </r>
  <r>
    <x v="3942"/>
    <x v="3937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n v="0"/>
    <b v="0"/>
    <x v="6"/>
    <n v="0"/>
    <e v="#DIV/0!"/>
    <x v="1"/>
    <x v="6"/>
  </r>
  <r>
    <x v="3943"/>
    <x v="3938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n v="13"/>
    <b v="0"/>
    <x v="6"/>
    <n v="0.35639999999999999"/>
    <n v="137.07692307692307"/>
    <x v="1"/>
    <x v="6"/>
  </r>
  <r>
    <x v="3944"/>
    <x v="3939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n v="0"/>
    <b v="0"/>
    <x v="6"/>
    <n v="0"/>
    <e v="#DIV/0!"/>
    <x v="1"/>
    <x v="6"/>
  </r>
  <r>
    <x v="3945"/>
    <x v="3940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n v="1"/>
    <b v="0"/>
    <x v="6"/>
    <n v="2.5000000000000001E-3"/>
    <n v="5"/>
    <x v="1"/>
    <x v="6"/>
  </r>
  <r>
    <x v="3946"/>
    <x v="3941"/>
    <s v="Dr. Mecurio's is an original work of fantasy designed and written for the stage."/>
    <x v="12"/>
    <x v="666"/>
    <x v="2"/>
    <x v="0"/>
    <s v="USD"/>
    <n v="1425110400"/>
    <n v="1422388822"/>
    <b v="0"/>
    <n v="5"/>
    <b v="0"/>
    <x v="6"/>
    <n v="3.2500000000000001E-2"/>
    <n v="39"/>
    <x v="1"/>
    <x v="6"/>
  </r>
  <r>
    <x v="3947"/>
    <x v="3942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n v="2"/>
    <b v="0"/>
    <x v="6"/>
    <n v="3.3666666666666664E-2"/>
    <n v="50.5"/>
    <x v="1"/>
    <x v="6"/>
  </r>
  <r>
    <x v="3948"/>
    <x v="3943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n v="0"/>
    <b v="0"/>
    <x v="6"/>
    <n v="0"/>
    <e v="#DIV/0!"/>
    <x v="1"/>
    <x v="6"/>
  </r>
  <r>
    <x v="3949"/>
    <x v="3944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n v="32"/>
    <b v="0"/>
    <x v="6"/>
    <n v="0.15770000000000001"/>
    <n v="49.28125"/>
    <x v="1"/>
    <x v="6"/>
  </r>
  <r>
    <x v="3950"/>
    <x v="3945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n v="1"/>
    <b v="0"/>
    <x v="6"/>
    <n v="6.2500000000000003E-3"/>
    <n v="25"/>
    <x v="1"/>
    <x v="6"/>
  </r>
  <r>
    <x v="3951"/>
    <x v="3946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n v="1"/>
    <b v="0"/>
    <x v="6"/>
    <n v="5.0000000000000004E-6"/>
    <n v="1"/>
    <x v="1"/>
    <x v="6"/>
  </r>
  <r>
    <x v="3952"/>
    <x v="3947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n v="1"/>
    <b v="0"/>
    <x v="6"/>
    <n v="9.6153846153846159E-4"/>
    <n v="25"/>
    <x v="1"/>
    <x v="6"/>
  </r>
  <r>
    <x v="3953"/>
    <x v="3948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n v="0"/>
    <b v="0"/>
    <x v="6"/>
    <n v="0"/>
    <e v="#DIV/0!"/>
    <x v="1"/>
    <x v="6"/>
  </r>
  <r>
    <x v="3954"/>
    <x v="3949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n v="0"/>
    <b v="0"/>
    <x v="6"/>
    <n v="0"/>
    <e v="#DIV/0!"/>
    <x v="1"/>
    <x v="6"/>
  </r>
  <r>
    <x v="3955"/>
    <x v="3950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n v="8"/>
    <b v="0"/>
    <x v="6"/>
    <n v="0.24285714285714285"/>
    <n v="53.125"/>
    <x v="1"/>
    <x v="6"/>
  </r>
  <r>
    <x v="3956"/>
    <x v="3951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n v="0"/>
    <b v="0"/>
    <x v="6"/>
    <n v="0"/>
    <e v="#DIV/0!"/>
    <x v="1"/>
    <x v="6"/>
  </r>
  <r>
    <x v="3957"/>
    <x v="3952"/>
    <s v="A play about something, or maybe nothing. Four actors depicting all 9 seasons of Seinfeld in 90 minutes."/>
    <x v="89"/>
    <x v="1001"/>
    <x v="2"/>
    <x v="0"/>
    <s v="USD"/>
    <n v="1468020354"/>
    <n v="1464045954"/>
    <b v="0"/>
    <n v="1"/>
    <b v="0"/>
    <x v="6"/>
    <n v="2.5000000000000001E-4"/>
    <n v="7"/>
    <x v="1"/>
    <x v="6"/>
  </r>
  <r>
    <x v="3958"/>
    <x v="3953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n v="16"/>
    <b v="0"/>
    <x v="6"/>
    <n v="0.32050000000000001"/>
    <n v="40.0625"/>
    <x v="1"/>
    <x v="6"/>
  </r>
  <r>
    <x v="3959"/>
    <x v="3954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n v="12"/>
    <b v="0"/>
    <x v="6"/>
    <n v="0.24333333333333335"/>
    <n v="24.333333333333332"/>
    <x v="1"/>
    <x v="6"/>
  </r>
  <r>
    <x v="3960"/>
    <x v="3955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n v="4"/>
    <b v="0"/>
    <x v="6"/>
    <n v="1.4999999999999999E-2"/>
    <n v="11.25"/>
    <x v="1"/>
    <x v="6"/>
  </r>
  <r>
    <x v="3961"/>
    <x v="3956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n v="2"/>
    <b v="0"/>
    <x v="6"/>
    <n v="4.1999999999999997E-3"/>
    <n v="10.5"/>
    <x v="1"/>
    <x v="6"/>
  </r>
  <r>
    <x v="3962"/>
    <x v="3957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n v="3"/>
    <b v="0"/>
    <x v="6"/>
    <n v="3.214285714285714E-2"/>
    <n v="15"/>
    <x v="1"/>
    <x v="6"/>
  </r>
  <r>
    <x v="3963"/>
    <x v="3958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n v="0"/>
    <b v="0"/>
    <x v="6"/>
    <n v="0"/>
    <e v="#DIV/0!"/>
    <x v="1"/>
    <x v="6"/>
  </r>
  <r>
    <x v="3964"/>
    <x v="3959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n v="3"/>
    <b v="0"/>
    <x v="6"/>
    <n v="6.3E-2"/>
    <n v="42"/>
    <x v="1"/>
    <x v="6"/>
  </r>
  <r>
    <x v="3965"/>
    <x v="3960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n v="4"/>
    <b v="0"/>
    <x v="6"/>
    <n v="0.14249999999999999"/>
    <n v="71.25"/>
    <x v="1"/>
    <x v="6"/>
  </r>
  <r>
    <x v="3966"/>
    <x v="3961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n v="2"/>
    <b v="0"/>
    <x v="6"/>
    <n v="6.0000000000000001E-3"/>
    <n v="22.5"/>
    <x v="1"/>
    <x v="6"/>
  </r>
  <r>
    <x v="3967"/>
    <x v="3962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n v="10"/>
    <b v="0"/>
    <x v="6"/>
    <n v="0.2411764705882353"/>
    <n v="41"/>
    <x v="1"/>
    <x v="6"/>
  </r>
  <r>
    <x v="3968"/>
    <x v="3963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n v="11"/>
    <b v="0"/>
    <x v="6"/>
    <n v="0.10539999999999999"/>
    <n v="47.909090909090907"/>
    <x v="1"/>
    <x v="6"/>
  </r>
  <r>
    <x v="3969"/>
    <x v="3964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n v="6"/>
    <b v="0"/>
    <x v="6"/>
    <n v="7.4690265486725665E-2"/>
    <n v="35.166666666666664"/>
    <x v="1"/>
    <x v="6"/>
  </r>
  <r>
    <x v="3970"/>
    <x v="3965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n v="2"/>
    <b v="0"/>
    <x v="6"/>
    <n v="7.3333333333333334E-4"/>
    <n v="5.5"/>
    <x v="1"/>
    <x v="6"/>
  </r>
  <r>
    <x v="3971"/>
    <x v="3966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n v="6"/>
    <b v="0"/>
    <x v="6"/>
    <n v="9.7142857142857135E-3"/>
    <n v="22.666666666666668"/>
    <x v="1"/>
    <x v="6"/>
  </r>
  <r>
    <x v="3972"/>
    <x v="3967"/>
    <s v="We're a horror based theatre company in Oklahoma City beginning our first season of shows."/>
    <x v="28"/>
    <x v="2518"/>
    <x v="2"/>
    <x v="0"/>
    <s v="USD"/>
    <n v="1423186634"/>
    <n v="1418002634"/>
    <b v="0"/>
    <n v="8"/>
    <b v="0"/>
    <x v="6"/>
    <n v="0.21099999999999999"/>
    <n v="26.375"/>
    <x v="1"/>
    <x v="6"/>
  </r>
  <r>
    <x v="3973"/>
    <x v="3968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n v="37"/>
    <b v="0"/>
    <x v="6"/>
    <n v="0.78100000000000003"/>
    <n v="105.54054054054055"/>
    <x v="1"/>
    <x v="6"/>
  </r>
  <r>
    <x v="3974"/>
    <x v="3969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n v="11"/>
    <b v="0"/>
    <x v="6"/>
    <n v="0.32"/>
    <n v="29.09090909090909"/>
    <x v="1"/>
    <x v="6"/>
  </r>
  <r>
    <x v="3975"/>
    <x v="3970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n v="0"/>
    <b v="0"/>
    <x v="6"/>
    <n v="0"/>
    <e v="#DIV/0!"/>
    <x v="1"/>
    <x v="6"/>
  </r>
  <r>
    <x v="3976"/>
    <x v="3971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n v="10"/>
    <b v="0"/>
    <x v="6"/>
    <n v="0.47692307692307695"/>
    <n v="62"/>
    <x v="1"/>
    <x v="6"/>
  </r>
  <r>
    <x v="3977"/>
    <x v="3972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n v="6"/>
    <b v="0"/>
    <x v="6"/>
    <n v="1.4500000000000001E-2"/>
    <n v="217.5"/>
    <x v="1"/>
    <x v="6"/>
  </r>
  <r>
    <x v="3978"/>
    <x v="3973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n v="8"/>
    <b v="0"/>
    <x v="6"/>
    <n v="0.107"/>
    <n v="26.75"/>
    <x v="1"/>
    <x v="6"/>
  </r>
  <r>
    <x v="3979"/>
    <x v="3974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n v="6"/>
    <b v="0"/>
    <x v="6"/>
    <n v="1.8333333333333333E-2"/>
    <n v="18.333333333333332"/>
    <x v="1"/>
    <x v="6"/>
  </r>
  <r>
    <x v="3980"/>
    <x v="3975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n v="7"/>
    <b v="0"/>
    <x v="6"/>
    <n v="0.18"/>
    <n v="64.285714285714292"/>
    <x v="1"/>
    <x v="6"/>
  </r>
  <r>
    <x v="3981"/>
    <x v="3357"/>
    <s v="A Theatrical Production Celebrating the Lebanese Culture and the Human Spirit in Time of War."/>
    <x v="11"/>
    <x v="1281"/>
    <x v="2"/>
    <x v="0"/>
    <s v="USD"/>
    <n v="1468729149"/>
    <n v="1463545149"/>
    <b v="0"/>
    <n v="7"/>
    <b v="0"/>
    <x v="6"/>
    <n v="4.0833333333333333E-2"/>
    <n v="175"/>
    <x v="1"/>
    <x v="6"/>
  </r>
  <r>
    <x v="3982"/>
    <x v="3976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n v="5"/>
    <b v="0"/>
    <x v="6"/>
    <n v="0.2"/>
    <n v="34"/>
    <x v="1"/>
    <x v="6"/>
  </r>
  <r>
    <x v="3983"/>
    <x v="3977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n v="46"/>
    <b v="0"/>
    <x v="6"/>
    <n v="0.34802513464991025"/>
    <n v="84.282608695652172"/>
    <x v="1"/>
    <x v="6"/>
  </r>
  <r>
    <x v="3984"/>
    <x v="3978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n v="10"/>
    <b v="0"/>
    <x v="6"/>
    <n v="6.3333333333333339E-2"/>
    <n v="9.5"/>
    <x v="1"/>
    <x v="6"/>
  </r>
  <r>
    <x v="3985"/>
    <x v="3979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n v="19"/>
    <b v="0"/>
    <x v="6"/>
    <n v="0.32050000000000001"/>
    <n v="33.736842105263158"/>
    <x v="1"/>
    <x v="6"/>
  </r>
  <r>
    <x v="3986"/>
    <x v="3980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n v="13"/>
    <b v="0"/>
    <x v="6"/>
    <n v="9.7600000000000006E-2"/>
    <n v="37.53846153846154"/>
    <x v="1"/>
    <x v="6"/>
  </r>
  <r>
    <x v="3987"/>
    <x v="3981"/>
    <s v="Write Now 5 is a new writing festival in south east London promoting new work from emerging playwrights."/>
    <x v="44"/>
    <x v="118"/>
    <x v="2"/>
    <x v="1"/>
    <s v="GBP"/>
    <n v="1400278290"/>
    <n v="1399414290"/>
    <b v="0"/>
    <n v="13"/>
    <b v="0"/>
    <x v="6"/>
    <n v="0.3775"/>
    <n v="11.615384615384615"/>
    <x v="1"/>
    <x v="6"/>
  </r>
  <r>
    <x v="3988"/>
    <x v="3982"/>
    <s v="An evening of of stories based both in myth and truth."/>
    <x v="15"/>
    <x v="573"/>
    <x v="2"/>
    <x v="0"/>
    <s v="USD"/>
    <n v="1440813413"/>
    <n v="1439517413"/>
    <b v="0"/>
    <n v="4"/>
    <b v="0"/>
    <x v="6"/>
    <n v="2.1333333333333333E-2"/>
    <n v="8"/>
    <x v="1"/>
    <x v="6"/>
  </r>
  <r>
    <x v="3989"/>
    <x v="3983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n v="0"/>
    <b v="0"/>
    <x v="6"/>
    <n v="0"/>
    <e v="#DIV/0!"/>
    <x v="1"/>
    <x v="6"/>
  </r>
  <r>
    <x v="3990"/>
    <x v="3984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n v="3"/>
    <b v="0"/>
    <x v="6"/>
    <n v="4.1818181818181817E-2"/>
    <n v="23"/>
    <x v="1"/>
    <x v="6"/>
  </r>
  <r>
    <x v="3991"/>
    <x v="3985"/>
    <s v="North Texas first actor-driven theatre company needs your help"/>
    <x v="2"/>
    <x v="173"/>
    <x v="2"/>
    <x v="0"/>
    <s v="USD"/>
    <n v="1433086082"/>
    <n v="1430494082"/>
    <b v="0"/>
    <n v="1"/>
    <b v="0"/>
    <x v="6"/>
    <n v="0.2"/>
    <n v="100"/>
    <x v="1"/>
    <x v="6"/>
  </r>
  <r>
    <x v="3992"/>
    <x v="3986"/>
    <s v="A richly textured and intellectually powerful social commentary about family, community and America."/>
    <x v="3"/>
    <x v="2526"/>
    <x v="2"/>
    <x v="0"/>
    <s v="USD"/>
    <n v="1449876859"/>
    <n v="1444689259"/>
    <b v="0"/>
    <n v="9"/>
    <b v="0"/>
    <x v="6"/>
    <n v="5.4100000000000002E-2"/>
    <n v="60.111111111111114"/>
    <x v="1"/>
    <x v="6"/>
  </r>
  <r>
    <x v="3993"/>
    <x v="3987"/>
    <s v="I am seeking to turn my collection of urban poetry into a stage play. My desire is to inspire victims to heal."/>
    <x v="63"/>
    <x v="158"/>
    <x v="2"/>
    <x v="0"/>
    <s v="USD"/>
    <n v="1431549912"/>
    <n v="1428957912"/>
    <b v="0"/>
    <n v="1"/>
    <b v="0"/>
    <x v="6"/>
    <n v="6.0000000000000002E-5"/>
    <n v="3"/>
    <x v="1"/>
    <x v="6"/>
  </r>
  <r>
    <x v="3994"/>
    <x v="3988"/>
    <s v="Is Henson willing to dare risk a theatrical speaking tour of his North Pole adventures...and more?"/>
    <x v="13"/>
    <x v="139"/>
    <x v="2"/>
    <x v="0"/>
    <s v="USD"/>
    <n v="1405761690"/>
    <n v="1403169690"/>
    <b v="0"/>
    <n v="1"/>
    <b v="0"/>
    <x v="6"/>
    <n v="2.5000000000000001E-3"/>
    <n v="5"/>
    <x v="1"/>
    <x v="6"/>
  </r>
  <r>
    <x v="3995"/>
    <x v="3989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n v="4"/>
    <b v="0"/>
    <x v="6"/>
    <n v="0.35"/>
    <n v="17.5"/>
    <x v="1"/>
    <x v="6"/>
  </r>
  <r>
    <x v="3996"/>
    <x v="3990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n v="17"/>
    <b v="0"/>
    <x v="6"/>
    <n v="0.16566666666666666"/>
    <n v="29.235294117647058"/>
    <x v="1"/>
    <x v="6"/>
  </r>
  <r>
    <x v="3997"/>
    <x v="3991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n v="0"/>
    <b v="0"/>
    <x v="6"/>
    <n v="0"/>
    <e v="#DIV/0!"/>
    <x v="1"/>
    <x v="6"/>
  </r>
  <r>
    <x v="3998"/>
    <x v="3992"/>
    <s v="Forsaken Angels, a powerful new play by William Leary, author of DCMTA's Best Of 2014 Play Masquerade."/>
    <x v="21"/>
    <x v="526"/>
    <x v="2"/>
    <x v="0"/>
    <s v="USD"/>
    <n v="1427580426"/>
    <n v="1424992026"/>
    <b v="0"/>
    <n v="12"/>
    <b v="0"/>
    <x v="6"/>
    <n v="0.57199999999999995"/>
    <n v="59.583333333333336"/>
    <x v="1"/>
    <x v="6"/>
  </r>
  <r>
    <x v="3999"/>
    <x v="3993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n v="14"/>
    <b v="0"/>
    <x v="6"/>
    <n v="0.16514285714285715"/>
    <n v="82.571428571428569"/>
    <x v="1"/>
    <x v="6"/>
  </r>
  <r>
    <x v="4000"/>
    <x v="3994"/>
    <s v="An Enticing Trip into the World of Assisted Dying"/>
    <x v="6"/>
    <x v="115"/>
    <x v="2"/>
    <x v="0"/>
    <s v="USD"/>
    <n v="1462631358"/>
    <n v="1457450958"/>
    <b v="0"/>
    <n v="1"/>
    <b v="0"/>
    <x v="6"/>
    <n v="1.25E-3"/>
    <n v="10"/>
    <x v="1"/>
    <x v="6"/>
  </r>
  <r>
    <x v="4001"/>
    <x v="3995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n v="14"/>
    <b v="0"/>
    <x v="6"/>
    <n v="0.3775"/>
    <n v="32.357142857142854"/>
    <x v="1"/>
    <x v="6"/>
  </r>
  <r>
    <x v="4002"/>
    <x v="3996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n v="4"/>
    <b v="0"/>
    <x v="6"/>
    <n v="1.84E-2"/>
    <n v="5.75"/>
    <x v="1"/>
    <x v="6"/>
  </r>
  <r>
    <x v="4003"/>
    <x v="3997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n v="2"/>
    <b v="0"/>
    <x v="6"/>
    <n v="0.10050000000000001"/>
    <n v="100.5"/>
    <x v="1"/>
    <x v="6"/>
  </r>
  <r>
    <x v="4004"/>
    <x v="3998"/>
    <s v="Help Launch The Queen Into South Florida!"/>
    <x v="2"/>
    <x v="116"/>
    <x v="2"/>
    <x v="0"/>
    <s v="USD"/>
    <n v="1412740457"/>
    <n v="1410148457"/>
    <b v="0"/>
    <n v="1"/>
    <b v="0"/>
    <x v="6"/>
    <n v="2E-3"/>
    <n v="1"/>
    <x v="1"/>
    <x v="6"/>
  </r>
  <r>
    <x v="4005"/>
    <x v="3999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n v="2"/>
    <b v="0"/>
    <x v="6"/>
    <n v="1.3333333333333334E-2"/>
    <n v="20"/>
    <x v="1"/>
    <x v="6"/>
  </r>
  <r>
    <x v="4006"/>
    <x v="4000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n v="1"/>
    <b v="0"/>
    <x v="6"/>
    <n v="6.666666666666667E-5"/>
    <n v="2"/>
    <x v="1"/>
    <x v="6"/>
  </r>
  <r>
    <x v="4007"/>
    <x v="3988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n v="1"/>
    <b v="0"/>
    <x v="6"/>
    <n v="2.5000000000000001E-3"/>
    <n v="5"/>
    <x v="1"/>
    <x v="6"/>
  </r>
  <r>
    <x v="4008"/>
    <x v="4001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n v="4"/>
    <b v="0"/>
    <x v="6"/>
    <n v="0.06"/>
    <n v="15"/>
    <x v="1"/>
    <x v="6"/>
  </r>
  <r>
    <x v="4009"/>
    <x v="4002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n v="3"/>
    <b v="0"/>
    <x v="6"/>
    <n v="3.8860103626943004E-2"/>
    <n v="25"/>
    <x v="1"/>
    <x v="6"/>
  </r>
  <r>
    <x v="4010"/>
    <x v="4003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n v="38"/>
    <b v="0"/>
    <x v="6"/>
    <n v="0.24194444444444443"/>
    <n v="45.842105263157897"/>
    <x v="1"/>
    <x v="6"/>
  </r>
  <r>
    <x v="4011"/>
    <x v="4004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n v="4"/>
    <b v="0"/>
    <x v="6"/>
    <n v="7.5999999999999998E-2"/>
    <n v="4.75"/>
    <x v="1"/>
    <x v="6"/>
  </r>
  <r>
    <x v="4012"/>
    <x v="4005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n v="0"/>
    <b v="0"/>
    <x v="6"/>
    <n v="0"/>
    <e v="#DIV/0!"/>
    <x v="1"/>
    <x v="6"/>
  </r>
  <r>
    <x v="4013"/>
    <x v="4006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n v="2"/>
    <b v="0"/>
    <x v="6"/>
    <n v="1.2999999999999999E-2"/>
    <n v="13"/>
    <x v="1"/>
    <x v="6"/>
  </r>
  <r>
    <x v="4014"/>
    <x v="4007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n v="0"/>
    <b v="0"/>
    <x v="6"/>
    <n v="0"/>
    <e v="#DIV/0!"/>
    <x v="1"/>
    <x v="6"/>
  </r>
  <r>
    <x v="4015"/>
    <x v="4008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n v="1"/>
    <b v="0"/>
    <x v="6"/>
    <n v="1.4285714285714287E-4"/>
    <n v="1"/>
    <x v="1"/>
    <x v="6"/>
  </r>
  <r>
    <x v="4016"/>
    <x v="4009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n v="7"/>
    <b v="0"/>
    <x v="6"/>
    <n v="0.14000000000000001"/>
    <n v="10"/>
    <x v="1"/>
    <x v="6"/>
  </r>
  <r>
    <x v="4017"/>
    <x v="4010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n v="2"/>
    <b v="0"/>
    <x v="6"/>
    <n v="1.0500000000000001E-2"/>
    <n v="52.5"/>
    <x v="1"/>
    <x v="6"/>
  </r>
  <r>
    <x v="4018"/>
    <x v="4011"/>
    <s v="Funding for a production of Time Please at the Brighton Fringe 2017... and beyond."/>
    <x v="15"/>
    <x v="176"/>
    <x v="2"/>
    <x v="1"/>
    <s v="GBP"/>
    <n v="1475877108"/>
    <n v="1473285108"/>
    <b v="0"/>
    <n v="4"/>
    <b v="0"/>
    <x v="6"/>
    <n v="8.666666666666667E-2"/>
    <n v="32.5"/>
    <x v="1"/>
    <x v="6"/>
  </r>
  <r>
    <x v="4019"/>
    <x v="4012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n v="4"/>
    <b v="0"/>
    <x v="6"/>
    <n v="8.2857142857142851E-3"/>
    <n v="7.25"/>
    <x v="1"/>
    <x v="6"/>
  </r>
  <r>
    <x v="4020"/>
    <x v="4013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n v="3"/>
    <b v="0"/>
    <x v="6"/>
    <n v="0.16666666666666666"/>
    <n v="33.333333333333336"/>
    <x v="1"/>
    <x v="6"/>
  </r>
  <r>
    <x v="4021"/>
    <x v="4014"/>
    <s v="Help a group of actors end bigotry in Houston, TX by supporting a  full production of Angels in America."/>
    <x v="36"/>
    <x v="366"/>
    <x v="2"/>
    <x v="0"/>
    <s v="USD"/>
    <n v="1414360358"/>
    <n v="1409176358"/>
    <b v="0"/>
    <n v="2"/>
    <b v="0"/>
    <x v="6"/>
    <n v="8.3333333333333332E-3"/>
    <n v="62.5"/>
    <x v="1"/>
    <x v="6"/>
  </r>
  <r>
    <x v="4022"/>
    <x v="4015"/>
    <s v="Help us produce a video of the first Original Pronunciation Merchant of Venice."/>
    <x v="102"/>
    <x v="2530"/>
    <x v="2"/>
    <x v="0"/>
    <s v="USD"/>
    <n v="1422759240"/>
    <n v="1418824867"/>
    <b v="0"/>
    <n v="197"/>
    <b v="0"/>
    <x v="6"/>
    <n v="0.69561111111111107"/>
    <n v="63.558375634517766"/>
    <x v="1"/>
    <x v="6"/>
  </r>
  <r>
    <x v="4023"/>
    <x v="4016"/>
    <s v="An original gospel stage play that explores the pain and hurt caused by those who struggle to forgive others!"/>
    <x v="39"/>
    <x v="117"/>
    <x v="2"/>
    <x v="0"/>
    <s v="USD"/>
    <n v="1458860363"/>
    <n v="1454975963"/>
    <b v="0"/>
    <n v="0"/>
    <b v="0"/>
    <x v="6"/>
    <n v="0"/>
    <e v="#DIV/0!"/>
    <x v="1"/>
    <x v="6"/>
  </r>
  <r>
    <x v="4024"/>
    <x v="4017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n v="1"/>
    <b v="0"/>
    <x v="6"/>
    <n v="1.2500000000000001E-2"/>
    <n v="10"/>
    <x v="1"/>
    <x v="6"/>
  </r>
  <r>
    <x v="4025"/>
    <x v="4018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n v="4"/>
    <b v="0"/>
    <x v="6"/>
    <n v="0.05"/>
    <n v="62.5"/>
    <x v="1"/>
    <x v="6"/>
  </r>
  <r>
    <x v="4026"/>
    <x v="4019"/>
    <s v="This is a play that voices that stories of the black experience in America using spoken word, song and dance."/>
    <x v="23"/>
    <x v="117"/>
    <x v="2"/>
    <x v="0"/>
    <s v="USD"/>
    <n v="1449247439"/>
    <n v="1444059839"/>
    <b v="0"/>
    <n v="0"/>
    <b v="0"/>
    <x v="6"/>
    <n v="0"/>
    <e v="#DIV/0!"/>
    <x v="1"/>
    <x v="6"/>
  </r>
  <r>
    <x v="4027"/>
    <x v="4020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n v="7"/>
    <b v="0"/>
    <x v="6"/>
    <n v="7.166666666666667E-2"/>
    <n v="30.714285714285715"/>
    <x v="1"/>
    <x v="6"/>
  </r>
  <r>
    <x v="4028"/>
    <x v="4021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n v="11"/>
    <b v="0"/>
    <x v="6"/>
    <n v="0.28050000000000003"/>
    <n v="51"/>
    <x v="1"/>
    <x v="6"/>
  </r>
  <r>
    <x v="4029"/>
    <x v="4022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n v="0"/>
    <b v="0"/>
    <x v="6"/>
    <n v="0"/>
    <e v="#DIV/0!"/>
    <x v="1"/>
    <x v="6"/>
  </r>
  <r>
    <x v="4030"/>
    <x v="4023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n v="6"/>
    <b v="0"/>
    <x v="6"/>
    <n v="0.16"/>
    <n v="66.666666666666671"/>
    <x v="1"/>
    <x v="6"/>
  </r>
  <r>
    <x v="4031"/>
    <x v="4024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n v="0"/>
    <b v="0"/>
    <x v="6"/>
    <n v="0"/>
    <e v="#DIV/0!"/>
    <x v="1"/>
    <x v="6"/>
  </r>
  <r>
    <x v="4032"/>
    <x v="4025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n v="7"/>
    <b v="0"/>
    <x v="6"/>
    <n v="6.8287037037037035E-2"/>
    <n v="59"/>
    <x v="1"/>
    <x v="6"/>
  </r>
  <r>
    <x v="4033"/>
    <x v="4026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n v="94"/>
    <b v="0"/>
    <x v="6"/>
    <n v="0.25698702928870293"/>
    <n v="65.340319148936175"/>
    <x v="1"/>
    <x v="6"/>
  </r>
  <r>
    <x v="4034"/>
    <x v="4027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n v="2"/>
    <b v="0"/>
    <x v="6"/>
    <n v="1.4814814814814815E-2"/>
    <n v="100"/>
    <x v="1"/>
    <x v="6"/>
  </r>
  <r>
    <x v="4035"/>
    <x v="4028"/>
    <s v="&quot;Stories are where you go to look for the truth of your own life.&quot; (Frank Delaney)"/>
    <x v="3"/>
    <x v="2534"/>
    <x v="2"/>
    <x v="0"/>
    <s v="USD"/>
    <n v="1413925887"/>
    <n v="1411333887"/>
    <b v="0"/>
    <n v="25"/>
    <b v="0"/>
    <x v="6"/>
    <n v="0.36849999999999999"/>
    <n v="147.4"/>
    <x v="1"/>
    <x v="6"/>
  </r>
  <r>
    <x v="4036"/>
    <x v="4029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n v="17"/>
    <b v="0"/>
    <x v="6"/>
    <n v="0.47049999999999997"/>
    <n v="166.05882352941177"/>
    <x v="1"/>
    <x v="6"/>
  </r>
  <r>
    <x v="4037"/>
    <x v="4030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n v="2"/>
    <b v="0"/>
    <x v="6"/>
    <n v="0.11428571428571428"/>
    <n v="40"/>
    <x v="1"/>
    <x v="6"/>
  </r>
  <r>
    <x v="4038"/>
    <x v="4031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n v="4"/>
    <b v="0"/>
    <x v="6"/>
    <n v="0.12039999999999999"/>
    <n v="75.25"/>
    <x v="1"/>
    <x v="6"/>
  </r>
  <r>
    <x v="4039"/>
    <x v="4032"/>
    <s v="Help stage an original One Act Play that brings awareness to Alzheimer's in its debut performance."/>
    <x v="2"/>
    <x v="452"/>
    <x v="2"/>
    <x v="0"/>
    <s v="USD"/>
    <n v="1448949540"/>
    <n v="1446048367"/>
    <b v="0"/>
    <n v="5"/>
    <b v="0"/>
    <x v="6"/>
    <n v="0.6"/>
    <n v="60"/>
    <x v="1"/>
    <x v="6"/>
  </r>
  <r>
    <x v="4040"/>
    <x v="4033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n v="2"/>
    <b v="0"/>
    <x v="6"/>
    <n v="0.3125"/>
    <n v="1250"/>
    <x v="1"/>
    <x v="6"/>
  </r>
  <r>
    <x v="4041"/>
    <x v="4034"/>
    <s v="A bold, colouful, vibrant play centred around the last remaining monarchy of Africa."/>
    <x v="10"/>
    <x v="577"/>
    <x v="2"/>
    <x v="1"/>
    <s v="GBP"/>
    <n v="1473160954"/>
    <n v="1467976954"/>
    <b v="0"/>
    <n v="2"/>
    <b v="0"/>
    <x v="6"/>
    <n v="4.1999999999999997E-3"/>
    <n v="10.5"/>
    <x v="1"/>
    <x v="6"/>
  </r>
  <r>
    <x v="4042"/>
    <x v="4035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n v="3"/>
    <b v="0"/>
    <x v="6"/>
    <n v="2.0999999999999999E-3"/>
    <n v="7"/>
    <x v="1"/>
    <x v="6"/>
  </r>
  <r>
    <x v="4043"/>
    <x v="4036"/>
    <s v="This could be my last play, need to bring my son out to see it before it's over.  Need to fly him here from BC"/>
    <x v="43"/>
    <x v="117"/>
    <x v="2"/>
    <x v="5"/>
    <s v="CAD"/>
    <n v="1416524325"/>
    <n v="1415228325"/>
    <b v="0"/>
    <n v="0"/>
    <b v="0"/>
    <x v="6"/>
    <n v="0"/>
    <e v="#DIV/0!"/>
    <x v="1"/>
    <x v="6"/>
  </r>
  <r>
    <x v="4044"/>
    <x v="4037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n v="4"/>
    <b v="0"/>
    <x v="6"/>
    <n v="0.375"/>
    <n v="56.25"/>
    <x v="1"/>
    <x v="6"/>
  </r>
  <r>
    <x v="4045"/>
    <x v="4038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n v="1"/>
    <b v="0"/>
    <x v="6"/>
    <n v="2.0000000000000001E-4"/>
    <n v="1"/>
    <x v="1"/>
    <x v="6"/>
  </r>
  <r>
    <x v="4046"/>
    <x v="4039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n v="12"/>
    <b v="0"/>
    <x v="6"/>
    <n v="8.2142857142857142E-2"/>
    <n v="38.333333333333336"/>
    <x v="1"/>
    <x v="6"/>
  </r>
  <r>
    <x v="4047"/>
    <x v="4040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n v="4"/>
    <b v="0"/>
    <x v="6"/>
    <n v="2.1999999999999999E-2"/>
    <n v="27.5"/>
    <x v="1"/>
    <x v="6"/>
  </r>
  <r>
    <x v="4048"/>
    <x v="4041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n v="91"/>
    <b v="0"/>
    <x v="6"/>
    <n v="0.17652941176470588"/>
    <n v="32.978021978021978"/>
    <x v="1"/>
    <x v="6"/>
  </r>
  <r>
    <x v="4049"/>
    <x v="4042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n v="1"/>
    <b v="0"/>
    <x v="6"/>
    <n v="8.0000000000000004E-4"/>
    <n v="16"/>
    <x v="1"/>
    <x v="6"/>
  </r>
  <r>
    <x v="4050"/>
    <x v="4043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n v="1"/>
    <b v="0"/>
    <x v="6"/>
    <n v="6.6666666666666664E-4"/>
    <n v="1"/>
    <x v="1"/>
    <x v="6"/>
  </r>
  <r>
    <x v="4051"/>
    <x v="4044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n v="0"/>
    <b v="0"/>
    <x v="6"/>
    <n v="0"/>
    <e v="#DIV/0!"/>
    <x v="1"/>
    <x v="6"/>
  </r>
  <r>
    <x v="4052"/>
    <x v="4045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n v="13"/>
    <b v="0"/>
    <x v="6"/>
    <n v="0.37533333333333335"/>
    <n v="86.615384615384613"/>
    <x v="1"/>
    <x v="6"/>
  </r>
  <r>
    <x v="4053"/>
    <x v="4046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n v="2"/>
    <b v="0"/>
    <x v="6"/>
    <n v="0.22"/>
    <n v="55"/>
    <x v="1"/>
    <x v="6"/>
  </r>
  <r>
    <x v="4054"/>
    <x v="4047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n v="0"/>
    <b v="0"/>
    <x v="6"/>
    <n v="0"/>
    <e v="#DIV/0!"/>
    <x v="1"/>
    <x v="6"/>
  </r>
  <r>
    <x v="4055"/>
    <x v="4048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n v="21"/>
    <b v="0"/>
    <x v="6"/>
    <n v="0.1762"/>
    <n v="41.952380952380949"/>
    <x v="1"/>
    <x v="6"/>
  </r>
  <r>
    <x v="4056"/>
    <x v="4049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n v="9"/>
    <b v="0"/>
    <x v="6"/>
    <n v="0.53"/>
    <n v="88.333333333333329"/>
    <x v="1"/>
    <x v="6"/>
  </r>
  <r>
    <x v="4057"/>
    <x v="4050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n v="6"/>
    <b v="0"/>
    <x v="6"/>
    <n v="0.22142857142857142"/>
    <n v="129.16666666666666"/>
    <x v="1"/>
    <x v="6"/>
  </r>
  <r>
    <x v="4058"/>
    <x v="4051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n v="4"/>
    <b v="0"/>
    <x v="6"/>
    <n v="2.5333333333333333E-2"/>
    <n v="23.75"/>
    <x v="1"/>
    <x v="6"/>
  </r>
  <r>
    <x v="4059"/>
    <x v="4052"/>
    <s v="A very Canadian children's play inspired by the tradition of British pantomimes like Aladdin, and the Nutcracker."/>
    <x v="3"/>
    <x v="156"/>
    <x v="2"/>
    <x v="5"/>
    <s v="CAD"/>
    <n v="1410836400"/>
    <n v="1408116152"/>
    <b v="0"/>
    <n v="7"/>
    <b v="0"/>
    <x v="6"/>
    <n v="2.5000000000000001E-2"/>
    <n v="35.714285714285715"/>
    <x v="1"/>
    <x v="6"/>
  </r>
  <r>
    <x v="4060"/>
    <x v="4053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n v="5"/>
    <b v="0"/>
    <x v="6"/>
    <n v="2.8500000000000001E-2"/>
    <n v="57"/>
    <x v="1"/>
    <x v="6"/>
  </r>
  <r>
    <x v="4061"/>
    <x v="4054"/>
    <s v="SKYLAR'S SYNDROME is a tremendous psychodrama by master playwright Gavin Kayner!"/>
    <x v="441"/>
    <x v="117"/>
    <x v="2"/>
    <x v="0"/>
    <s v="USD"/>
    <n v="1461205423"/>
    <n v="1456025023"/>
    <b v="0"/>
    <n v="0"/>
    <b v="0"/>
    <x v="6"/>
    <n v="0"/>
    <e v="#DIV/0!"/>
    <x v="1"/>
    <x v="6"/>
  </r>
  <r>
    <x v="4062"/>
    <x v="4055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n v="3"/>
    <b v="0"/>
    <x v="6"/>
    <n v="2.4500000000000001E-2"/>
    <n v="163.33333333333334"/>
    <x v="1"/>
    <x v="6"/>
  </r>
  <r>
    <x v="4063"/>
    <x v="4056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n v="9"/>
    <b v="0"/>
    <x v="6"/>
    <n v="1.4210526315789474E-2"/>
    <n v="15"/>
    <x v="1"/>
    <x v="6"/>
  </r>
  <r>
    <x v="4064"/>
    <x v="4057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n v="6"/>
    <b v="0"/>
    <x v="6"/>
    <n v="0.1925"/>
    <n v="64.166666666666671"/>
    <x v="1"/>
    <x v="6"/>
  </r>
  <r>
    <x v="4065"/>
    <x v="4058"/>
    <s v="A classical/ fantasy version of midsummers done by professionally trained actors in Tulsa!"/>
    <x v="23"/>
    <x v="2539"/>
    <x v="2"/>
    <x v="0"/>
    <s v="USD"/>
    <n v="1407883811"/>
    <n v="1405291811"/>
    <b v="0"/>
    <n v="4"/>
    <b v="0"/>
    <x v="6"/>
    <n v="6.7499999999999999E-3"/>
    <n v="6.75"/>
    <x v="1"/>
    <x v="6"/>
  </r>
  <r>
    <x v="4066"/>
    <x v="4059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n v="1"/>
    <b v="0"/>
    <x v="6"/>
    <n v="1.6666666666666668E-3"/>
    <n v="25"/>
    <x v="1"/>
    <x v="6"/>
  </r>
  <r>
    <x v="4067"/>
    <x v="4060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n v="17"/>
    <b v="0"/>
    <x v="6"/>
    <n v="0.60899999999999999"/>
    <n v="179.11764705882354"/>
    <x v="1"/>
    <x v="6"/>
  </r>
  <r>
    <x v="4068"/>
    <x v="4061"/>
    <s v="Be a PRODUCER of the Original stage play BELLE DAME SANS MERCI by Michael Fenlason! :-) :-( !"/>
    <x v="442"/>
    <x v="2540"/>
    <x v="2"/>
    <x v="0"/>
    <s v="USD"/>
    <n v="1484348700"/>
    <n v="1481756855"/>
    <b v="0"/>
    <n v="1"/>
    <b v="0"/>
    <x v="6"/>
    <n v="0.01"/>
    <n v="34.950000000000003"/>
    <x v="1"/>
    <x v="6"/>
  </r>
  <r>
    <x v="4069"/>
    <x v="4062"/>
    <s v="'The Pendulum Swings' is a three-act dark comedy that sees Frank and Michael await their execution on Death Row."/>
    <x v="21"/>
    <x v="357"/>
    <x v="2"/>
    <x v="1"/>
    <s v="GBP"/>
    <n v="1425124800"/>
    <n v="1421596356"/>
    <b v="0"/>
    <n v="13"/>
    <b v="0"/>
    <x v="6"/>
    <n v="0.34399999999999997"/>
    <n v="33.07692307692308"/>
    <x v="1"/>
    <x v="6"/>
  </r>
  <r>
    <x v="4070"/>
    <x v="4063"/>
    <s v="V-Day Southern Utah University 2015 and Second Studio Players presents: The Vagina Monologues"/>
    <x v="28"/>
    <x v="785"/>
    <x v="2"/>
    <x v="0"/>
    <s v="USD"/>
    <n v="1425178800"/>
    <n v="1422374420"/>
    <b v="0"/>
    <n v="6"/>
    <b v="0"/>
    <x v="6"/>
    <n v="0.16500000000000001"/>
    <n v="27.5"/>
    <x v="1"/>
    <x v="6"/>
  </r>
  <r>
    <x v="4071"/>
    <x v="4064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n v="0"/>
    <b v="0"/>
    <x v="6"/>
    <n v="0"/>
    <e v="#DIV/0!"/>
    <x v="1"/>
    <x v="6"/>
  </r>
  <r>
    <x v="4072"/>
    <x v="4065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n v="2"/>
    <b v="0"/>
    <x v="6"/>
    <n v="4.0000000000000001E-3"/>
    <n v="2"/>
    <x v="1"/>
    <x v="6"/>
  </r>
  <r>
    <x v="4073"/>
    <x v="4066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n v="2"/>
    <b v="0"/>
    <x v="6"/>
    <n v="1.0571428571428572E-2"/>
    <n v="18.5"/>
    <x v="1"/>
    <x v="6"/>
  </r>
  <r>
    <x v="4074"/>
    <x v="4067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n v="21"/>
    <b v="0"/>
    <x v="6"/>
    <n v="0.26727272727272727"/>
    <n v="35"/>
    <x v="1"/>
    <x v="6"/>
  </r>
  <r>
    <x v="4075"/>
    <x v="4068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n v="13"/>
    <b v="0"/>
    <x v="6"/>
    <n v="0.28799999999999998"/>
    <n v="44.307692307692307"/>
    <x v="1"/>
    <x v="6"/>
  </r>
  <r>
    <x v="4076"/>
    <x v="4069"/>
    <s v="A play to raise awareness about the effects of mental illness on a military family in the Cold War area."/>
    <x v="176"/>
    <x v="117"/>
    <x v="2"/>
    <x v="0"/>
    <s v="USD"/>
    <n v="1413921060"/>
    <n v="1411499149"/>
    <b v="0"/>
    <n v="0"/>
    <b v="0"/>
    <x v="6"/>
    <n v="0"/>
    <e v="#DIV/0!"/>
    <x v="1"/>
    <x v="6"/>
  </r>
  <r>
    <x v="4077"/>
    <x v="4070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n v="6"/>
    <b v="0"/>
    <x v="6"/>
    <n v="8.8999999999999996E-2"/>
    <n v="222.5"/>
    <x v="1"/>
    <x v="6"/>
  </r>
  <r>
    <x v="4078"/>
    <x v="4071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n v="0"/>
    <b v="0"/>
    <x v="6"/>
    <n v="0"/>
    <e v="#DIV/0!"/>
    <x v="1"/>
    <x v="6"/>
  </r>
  <r>
    <x v="4079"/>
    <x v="4072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n v="1"/>
    <b v="0"/>
    <x v="6"/>
    <n v="1.6666666666666668E-3"/>
    <n v="5"/>
    <x v="1"/>
    <x v="6"/>
  </r>
  <r>
    <x v="4080"/>
    <x v="4073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n v="0"/>
    <b v="0"/>
    <x v="6"/>
    <n v="0"/>
    <e v="#DIV/0!"/>
    <x v="1"/>
    <x v="6"/>
  </r>
  <r>
    <x v="4081"/>
    <x v="4074"/>
    <s v="AUTheatreWing is a student theatre association fostering the development of the dramatic arts at our university."/>
    <x v="443"/>
    <x v="457"/>
    <x v="2"/>
    <x v="0"/>
    <s v="USD"/>
    <n v="1425819425"/>
    <n v="1423231025"/>
    <b v="0"/>
    <n v="12"/>
    <b v="0"/>
    <x v="6"/>
    <n v="0.15737410071942445"/>
    <n v="29.166666666666668"/>
    <x v="1"/>
    <x v="6"/>
  </r>
  <r>
    <x v="4082"/>
    <x v="4075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n v="2"/>
    <b v="0"/>
    <x v="6"/>
    <n v="0.02"/>
    <n v="1.5"/>
    <x v="1"/>
    <x v="6"/>
  </r>
  <r>
    <x v="4083"/>
    <x v="4076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n v="6"/>
    <b v="0"/>
    <x v="6"/>
    <n v="0.21685714285714286"/>
    <n v="126.5"/>
    <x v="1"/>
    <x v="6"/>
  </r>
  <r>
    <x v="4084"/>
    <x v="4077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n v="1"/>
    <b v="0"/>
    <x v="6"/>
    <n v="3.3333333333333335E-3"/>
    <n v="10"/>
    <x v="1"/>
    <x v="6"/>
  </r>
  <r>
    <x v="4085"/>
    <x v="4078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n v="1"/>
    <b v="0"/>
    <x v="6"/>
    <n v="2.8571428571428571E-3"/>
    <n v="10"/>
    <x v="1"/>
    <x v="6"/>
  </r>
  <r>
    <x v="4086"/>
    <x v="4079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n v="5"/>
    <b v="0"/>
    <x v="6"/>
    <n v="4.7E-2"/>
    <n v="9.4"/>
    <x v="1"/>
    <x v="6"/>
  </r>
  <r>
    <x v="4087"/>
    <x v="4080"/>
    <s v="Comedy Stage Play"/>
    <x v="376"/>
    <x v="117"/>
    <x v="2"/>
    <x v="0"/>
    <s v="USD"/>
    <n v="1468777786"/>
    <n v="1466185786"/>
    <b v="0"/>
    <n v="0"/>
    <b v="0"/>
    <x v="6"/>
    <n v="0"/>
    <e v="#DIV/0!"/>
    <x v="1"/>
    <x v="6"/>
  </r>
  <r>
    <x v="4088"/>
    <x v="4081"/>
    <s v="Young persons theatre company working in deprived area seeking funding for children's theatrical production."/>
    <x v="13"/>
    <x v="1168"/>
    <x v="2"/>
    <x v="1"/>
    <s v="GBP"/>
    <n v="1421403960"/>
    <n v="1418827324"/>
    <b v="0"/>
    <n v="3"/>
    <b v="0"/>
    <x v="6"/>
    <n v="0.108"/>
    <n v="72"/>
    <x v="1"/>
    <x v="6"/>
  </r>
  <r>
    <x v="4089"/>
    <x v="4082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n v="8"/>
    <b v="0"/>
    <x v="6"/>
    <n v="4.8000000000000001E-2"/>
    <n v="30"/>
    <x v="1"/>
    <x v="6"/>
  </r>
  <r>
    <x v="4090"/>
    <x v="4083"/>
    <s v="A gripping re-enactment of a true breast cancer survival story, highlighted with inspiration and laughter!"/>
    <x v="28"/>
    <x v="573"/>
    <x v="2"/>
    <x v="0"/>
    <s v="USD"/>
    <n v="1438959600"/>
    <n v="1437754137"/>
    <b v="0"/>
    <n v="3"/>
    <b v="0"/>
    <x v="6"/>
    <n v="3.2000000000000001E-2"/>
    <n v="10.666666666666666"/>
    <x v="1"/>
    <x v="6"/>
  </r>
  <r>
    <x v="4091"/>
    <x v="4084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n v="8"/>
    <b v="0"/>
    <x v="6"/>
    <n v="0.1275"/>
    <n v="25.5"/>
    <x v="1"/>
    <x v="6"/>
  </r>
  <r>
    <x v="4092"/>
    <x v="4085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n v="1"/>
    <b v="0"/>
    <x v="6"/>
    <n v="1.8181818181818181E-4"/>
    <n v="20"/>
    <x v="1"/>
    <x v="6"/>
  </r>
  <r>
    <x v="4093"/>
    <x v="4086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n v="4"/>
    <b v="0"/>
    <x v="6"/>
    <n v="2.4E-2"/>
    <n v="15"/>
    <x v="1"/>
    <x v="6"/>
  </r>
  <r>
    <x v="4094"/>
    <x v="4087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n v="8"/>
    <b v="0"/>
    <x v="6"/>
    <n v="0.36499999999999999"/>
    <n v="91.25"/>
    <x v="1"/>
    <x v="6"/>
  </r>
  <r>
    <x v="4095"/>
    <x v="4088"/>
    <s v="Proyecto teatral dirigido por MartÃ­n Acosta que habla y reflexiona sobre el amor y su naturaleza."/>
    <x v="11"/>
    <x v="25"/>
    <x v="2"/>
    <x v="14"/>
    <s v="MXN"/>
    <n v="1482108350"/>
    <n v="1479516350"/>
    <b v="0"/>
    <n v="1"/>
    <b v="0"/>
    <x v="6"/>
    <n v="2.6666666666666668E-2"/>
    <n v="800"/>
    <x v="1"/>
    <x v="6"/>
  </r>
  <r>
    <x v="4096"/>
    <x v="4089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n v="5"/>
    <b v="0"/>
    <x v="6"/>
    <n v="0.11428571428571428"/>
    <n v="80"/>
    <x v="1"/>
    <x v="6"/>
  </r>
  <r>
    <x v="4097"/>
    <x v="4090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n v="0"/>
    <b v="0"/>
    <x v="6"/>
    <n v="0"/>
    <e v="#DIV/0!"/>
    <x v="1"/>
    <x v="6"/>
  </r>
  <r>
    <x v="4098"/>
    <x v="4091"/>
    <s v="Community Youth play, written by and performed by the youth about finding joy in the simple things in life"/>
    <x v="96"/>
    <x v="117"/>
    <x v="2"/>
    <x v="0"/>
    <s v="USD"/>
    <n v="1465060797"/>
    <n v="1462468797"/>
    <b v="0"/>
    <n v="0"/>
    <b v="0"/>
    <x v="6"/>
    <n v="0"/>
    <e v="#DIV/0!"/>
    <x v="1"/>
    <x v="6"/>
  </r>
  <r>
    <x v="4099"/>
    <x v="4092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n v="1"/>
    <b v="0"/>
    <x v="6"/>
    <n v="1.1111111111111112E-2"/>
    <n v="50"/>
    <x v="1"/>
    <x v="6"/>
  </r>
  <r>
    <x v="4100"/>
    <x v="4093"/>
    <s v="How does war change a family?  A peek into one family's kitchen as their soldier fights in Iraq."/>
    <x v="444"/>
    <x v="117"/>
    <x v="2"/>
    <x v="0"/>
    <s v="USD"/>
    <n v="1414205990"/>
    <n v="1413341990"/>
    <b v="0"/>
    <n v="0"/>
    <b v="0"/>
    <x v="6"/>
    <n v="0"/>
    <e v="#DIV/0!"/>
    <x v="1"/>
    <x v="6"/>
  </r>
  <r>
    <x v="4101"/>
    <x v="4094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n v="0"/>
    <b v="0"/>
    <x v="6"/>
    <n v="0"/>
    <e v="#DIV/0!"/>
    <x v="1"/>
    <x v="6"/>
  </r>
  <r>
    <x v="4102"/>
    <x v="4095"/>
    <s v="Local Community theater to get up and running in the Idaho Falls area. Something new, something different!"/>
    <x v="2"/>
    <x v="2547"/>
    <x v="2"/>
    <x v="0"/>
    <s v="USD"/>
    <n v="1463343673"/>
    <n v="1460751673"/>
    <b v="0"/>
    <n v="6"/>
    <b v="0"/>
    <x v="6"/>
    <n v="0.27400000000000002"/>
    <n v="22.833333333333332"/>
    <x v="1"/>
    <x v="6"/>
  </r>
  <r>
    <x v="4103"/>
    <x v="4096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n v="6"/>
    <b v="0"/>
    <x v="6"/>
    <n v="0.1"/>
    <n v="16.666666666666668"/>
    <x v="1"/>
    <x v="6"/>
  </r>
  <r>
    <x v="4104"/>
    <x v="4097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n v="14"/>
    <b v="0"/>
    <x v="6"/>
    <n v="0.21366666666666667"/>
    <n v="45.785714285714285"/>
    <x v="1"/>
    <x v="6"/>
  </r>
  <r>
    <x v="4105"/>
    <x v="4098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n v="6"/>
    <b v="0"/>
    <x v="6"/>
    <n v="6.9696969696969702E-2"/>
    <n v="383.33333333333331"/>
    <x v="1"/>
    <x v="6"/>
  </r>
  <r>
    <x v="4106"/>
    <x v="4099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n v="33"/>
    <b v="0"/>
    <x v="6"/>
    <n v="0.70599999999999996"/>
    <n v="106.96969696969697"/>
    <x v="1"/>
    <x v="6"/>
  </r>
  <r>
    <x v="4107"/>
    <x v="4100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n v="4"/>
    <b v="0"/>
    <x v="6"/>
    <n v="2.0500000000000001E-2"/>
    <n v="10.25"/>
    <x v="1"/>
    <x v="6"/>
  </r>
  <r>
    <x v="4108"/>
    <x v="4101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n v="1"/>
    <b v="0"/>
    <x v="6"/>
    <n v="1.9666666666666666E-2"/>
    <n v="59"/>
    <x v="1"/>
    <x v="6"/>
  </r>
  <r>
    <x v="4109"/>
    <x v="4102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n v="0"/>
    <b v="0"/>
    <x v="6"/>
    <n v="0"/>
    <e v="#DIV/0!"/>
    <x v="1"/>
    <x v="6"/>
  </r>
  <r>
    <x v="4110"/>
    <x v="4103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n v="6"/>
    <b v="0"/>
    <x v="6"/>
    <n v="0.28666666666666668"/>
    <n v="14.333333333333334"/>
    <x v="1"/>
    <x v="6"/>
  </r>
  <r>
    <x v="4111"/>
    <x v="4104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n v="6"/>
    <b v="0"/>
    <x v="6"/>
    <n v="3.1333333333333331E-2"/>
    <n v="15.666666666666666"/>
    <x v="1"/>
    <x v="6"/>
  </r>
  <r>
    <x v="4112"/>
    <x v="4105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n v="1"/>
    <b v="0"/>
    <x v="6"/>
    <n v="4.0000000000000002E-4"/>
    <n v="1"/>
    <x v="1"/>
    <x v="6"/>
  </r>
  <r>
    <x v="4113"/>
    <x v="4106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n v="3"/>
    <b v="0"/>
    <x v="6"/>
    <n v="2E-3"/>
    <n v="1"/>
    <x v="1"/>
    <x v="6"/>
  </r>
  <r>
    <x v="4114"/>
    <x v="4107"/>
    <m/>
    <x v="445"/>
    <x v="2548"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30E77A-80B5-5747-9CEF-595ECF369F90}" name="PivotTable9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F13:L25" firstHeaderRow="1" firstDataRow="2" firstDataCol="1" rowPageCount="1" colPageCount="1"/>
  <pivotFields count="18">
    <pivotField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>
      <items count="2550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x="2548"/>
        <item t="default"/>
      </items>
    </pivotField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ub-category" fld="17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4D7CCB-018E-F840-982E-92A6C52A796B}" name="PivotTable11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B0BD9A-9A5B-2348-B1B5-5E02C987DBE9}" name="PivotTable13" cacheId="4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6:G20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h="1"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F1" zoomScale="98" zoomScaleNormal="98" workbookViewId="0"/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0.6640625" style="8" customWidth="1"/>
    <col min="16" max="16" width="14.6640625" customWidth="1"/>
    <col min="17" max="17" width="20.5" customWidth="1"/>
    <col min="18" max="18" width="14" customWidth="1"/>
    <col min="19" max="19" width="21" style="13" customWidth="1"/>
    <col min="20" max="20" width="19.1640625" style="13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9" t="s">
        <v>8306</v>
      </c>
      <c r="P1" s="1" t="s">
        <v>8307</v>
      </c>
      <c r="Q1" s="5" t="s">
        <v>8308</v>
      </c>
      <c r="R1" s="5" t="s">
        <v>8309</v>
      </c>
      <c r="S1" s="13" t="s">
        <v>8368</v>
      </c>
      <c r="T1" s="13" t="s">
        <v>8369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</f>
        <v>1.3685882352941177</v>
      </c>
      <c r="P2" s="10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3">
        <f t="shared" ref="S2:S3" si="0">(J2/86400)+25569+(-5/24)</f>
        <v>42176.798738425925</v>
      </c>
      <c r="T2" s="13">
        <f>(I2/86400)+25569+(-5/24)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>E3/D3</f>
        <v>1.4260827250608272</v>
      </c>
      <c r="P3" s="10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3">
        <f t="shared" si="0"/>
        <v>42766.392164351848</v>
      </c>
      <c r="T3" s="13">
        <f>(I3/86400)+25569+(-5/24)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ref="O4:O66" si="4">E4/D4</f>
        <v>1.05</v>
      </c>
      <c r="P4" s="10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>(J4/86400)+25569+(-5/24)</f>
        <v>42405.494016203702</v>
      </c>
      <c r="T4" s="13">
        <f t="shared" ref="T4:T67" si="5">(I4/86400)+25569+(-5/24)</f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4"/>
        <v>1.0389999999999999</v>
      </c>
      <c r="P5" s="10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3">
        <f t="shared" ref="S5:S68" si="6">(J5/86400)+25569+(-5/24)</f>
        <v>41828.306793981479</v>
      </c>
      <c r="T5" s="13">
        <f t="shared" si="5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4"/>
        <v>1.2299154545454545</v>
      </c>
      <c r="P6" s="10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3">
        <f t="shared" si="6"/>
        <v>42327.625914351847</v>
      </c>
      <c r="T6" s="13">
        <f t="shared" si="5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4"/>
        <v>1.0977744436109027</v>
      </c>
      <c r="P7" s="10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3">
        <f t="shared" si="6"/>
        <v>42563.724618055552</v>
      </c>
      <c r="T7" s="13">
        <f t="shared" si="5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4"/>
        <v>1.064875</v>
      </c>
      <c r="P8" s="10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3">
        <f t="shared" si="6"/>
        <v>41793.864004629628</v>
      </c>
      <c r="T8" s="13">
        <f t="shared" si="5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4"/>
        <v>1.0122222222222221</v>
      </c>
      <c r="P9" s="10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3">
        <f t="shared" si="6"/>
        <v>42515.838738425919</v>
      </c>
      <c r="T9" s="13">
        <f t="shared" si="5"/>
        <v>42555.838738425919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4"/>
        <v>1.0004342857142856</v>
      </c>
      <c r="P10" s="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3">
        <f t="shared" si="6"/>
        <v>42468.736249999994</v>
      </c>
      <c r="T10" s="13">
        <f t="shared" si="5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4"/>
        <v>1.2599800000000001</v>
      </c>
      <c r="P11" s="10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3">
        <f t="shared" si="6"/>
        <v>42446.895185185182</v>
      </c>
      <c r="T11" s="13">
        <f t="shared" si="5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4"/>
        <v>1.0049999999999999</v>
      </c>
      <c r="P12" s="10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3">
        <f t="shared" si="6"/>
        <v>41779.859710648147</v>
      </c>
      <c r="T12" s="13">
        <f t="shared" si="5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4"/>
        <v>1.2050000000000001</v>
      </c>
      <c r="P13" s="10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3">
        <f t="shared" si="6"/>
        <v>42572.570162037031</v>
      </c>
      <c r="T13" s="13">
        <f t="shared" si="5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4"/>
        <v>1.6529333333333334</v>
      </c>
      <c r="P14" s="10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3">
        <f t="shared" si="6"/>
        <v>41791.504918981482</v>
      </c>
      <c r="T14" s="13">
        <f t="shared" si="5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4"/>
        <v>1.5997142857142856</v>
      </c>
      <c r="P15" s="10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3">
        <f t="shared" si="6"/>
        <v>42508.468854166662</v>
      </c>
      <c r="T15" s="13">
        <f t="shared" si="5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4"/>
        <v>1.0093333333333334</v>
      </c>
      <c r="P16" s="10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3">
        <f t="shared" si="6"/>
        <v>41807.818148148144</v>
      </c>
      <c r="T16" s="13">
        <f t="shared" si="5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4"/>
        <v>1.0660000000000001</v>
      </c>
      <c r="P17" s="10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3">
        <f t="shared" si="6"/>
        <v>42256.183541666665</v>
      </c>
      <c r="T17" s="13">
        <f t="shared" si="5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4"/>
        <v>1.0024166666666667</v>
      </c>
      <c r="P18" s="10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3">
        <f t="shared" si="6"/>
        <v>41760.588090277779</v>
      </c>
      <c r="T18" s="13">
        <f t="shared" si="5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4"/>
        <v>1.0066666666666666</v>
      </c>
      <c r="P19" s="10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3">
        <f t="shared" si="6"/>
        <v>41917.523402777777</v>
      </c>
      <c r="T19" s="13">
        <f t="shared" si="5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4"/>
        <v>1.0632110000000001</v>
      </c>
      <c r="P20" s="1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3">
        <f t="shared" si="6"/>
        <v>41869.333981481475</v>
      </c>
      <c r="T20" s="13">
        <f t="shared" si="5"/>
        <v>41899.333981481475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4"/>
        <v>1.4529411764705882</v>
      </c>
      <c r="P21" s="10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3">
        <f t="shared" si="6"/>
        <v>42175.608032407406</v>
      </c>
      <c r="T21" s="13">
        <f t="shared" si="5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4"/>
        <v>1.002</v>
      </c>
      <c r="P22" s="10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6"/>
        <v>42200.549907407403</v>
      </c>
      <c r="T22" s="13">
        <f t="shared" si="5"/>
        <v>42260.549907407403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4"/>
        <v>1.0913513513513513</v>
      </c>
      <c r="P23" s="10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3">
        <f t="shared" si="6"/>
        <v>41878.418854166666</v>
      </c>
      <c r="T23" s="13">
        <f t="shared" si="5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4"/>
        <v>1.1714285714285715</v>
      </c>
      <c r="P24" s="10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6"/>
        <v>41989.703009259254</v>
      </c>
      <c r="T24" s="13">
        <f t="shared" si="5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4"/>
        <v>1.1850000000000001</v>
      </c>
      <c r="P25" s="10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3">
        <f t="shared" si="6"/>
        <v>42097.570613425924</v>
      </c>
      <c r="T25" s="13">
        <f t="shared" si="5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4"/>
        <v>1.0880768571428572</v>
      </c>
      <c r="P26" s="10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3">
        <f t="shared" si="6"/>
        <v>42229.611840277772</v>
      </c>
      <c r="T26" s="13">
        <f t="shared" si="5"/>
        <v>42262.610416666663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4"/>
        <v>1.3333333333333333</v>
      </c>
      <c r="P27" s="10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3">
        <f t="shared" si="6"/>
        <v>42317.816678240742</v>
      </c>
      <c r="T27" s="13">
        <f t="shared" si="5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4"/>
        <v>1.552</v>
      </c>
      <c r="P28" s="10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3">
        <f t="shared" si="6"/>
        <v>41828.307222222218</v>
      </c>
      <c r="T28" s="13">
        <f t="shared" si="5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4"/>
        <v>1.1172500000000001</v>
      </c>
      <c r="P29" s="10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3">
        <f t="shared" si="6"/>
        <v>41928.956400462957</v>
      </c>
      <c r="T29" s="13">
        <f t="shared" si="5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4"/>
        <v>1.0035000000000001</v>
      </c>
      <c r="P30" s="1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3">
        <f t="shared" si="6"/>
        <v>42324.755601851844</v>
      </c>
      <c r="T30" s="13">
        <f t="shared" si="5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4"/>
        <v>1.2333333333333334</v>
      </c>
      <c r="P31" s="10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3">
        <f t="shared" si="6"/>
        <v>41812.464907407404</v>
      </c>
      <c r="T31" s="13">
        <f t="shared" si="5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4"/>
        <v>1.0129975</v>
      </c>
      <c r="P32" s="10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3">
        <f t="shared" si="6"/>
        <v>41842.084664351853</v>
      </c>
      <c r="T32" s="13">
        <f t="shared" si="5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4"/>
        <v>1</v>
      </c>
      <c r="P33" s="10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6"/>
        <v>42376.583726851844</v>
      </c>
      <c r="T33" s="13">
        <f t="shared" si="5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4"/>
        <v>1.0024604569420035</v>
      </c>
      <c r="P34" s="10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3">
        <f t="shared" si="6"/>
        <v>42461.419178240736</v>
      </c>
      <c r="T34" s="13">
        <f t="shared" si="5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4"/>
        <v>1.0209523809523811</v>
      </c>
      <c r="P35" s="10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6"/>
        <v>42286.452557870369</v>
      </c>
      <c r="T35" s="13">
        <f t="shared" si="5"/>
        <v>42316.494224537033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4"/>
        <v>1.3046153846153845</v>
      </c>
      <c r="P36" s="10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3">
        <f t="shared" si="6"/>
        <v>41841.113437499997</v>
      </c>
      <c r="T36" s="13">
        <f t="shared" si="5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4"/>
        <v>1.665</v>
      </c>
      <c r="P37" s="10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3">
        <f t="shared" si="6"/>
        <v>42098.083495370367</v>
      </c>
      <c r="T37" s="13">
        <f t="shared" si="5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4"/>
        <v>1.4215</v>
      </c>
      <c r="P38" s="10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3">
        <f t="shared" si="6"/>
        <v>42068.098668981482</v>
      </c>
      <c r="T38" s="13">
        <f t="shared" si="5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4"/>
        <v>1.8344090909090909</v>
      </c>
      <c r="P39" s="10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3">
        <f t="shared" si="6"/>
        <v>42032.484710648147</v>
      </c>
      <c r="T39" s="13">
        <f t="shared" si="5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4"/>
        <v>1.1004</v>
      </c>
      <c r="P40" s="1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3">
        <f t="shared" si="6"/>
        <v>41374.84888888889</v>
      </c>
      <c r="T40" s="13">
        <f t="shared" si="5"/>
        <v>41404.84888888889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4"/>
        <v>1.3098000000000001</v>
      </c>
      <c r="P41" s="10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3">
        <f t="shared" si="6"/>
        <v>41753.838749999995</v>
      </c>
      <c r="T41" s="13">
        <f t="shared" si="5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4"/>
        <v>1.0135000000000001</v>
      </c>
      <c r="P42" s="10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3">
        <f t="shared" si="6"/>
        <v>41789.005648148144</v>
      </c>
      <c r="T42" s="13">
        <f t="shared" si="5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4"/>
        <v>1</v>
      </c>
      <c r="P43" s="10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3">
        <f t="shared" si="6"/>
        <v>41887.360578703701</v>
      </c>
      <c r="T43" s="13">
        <f t="shared" si="5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4"/>
        <v>1.4185714285714286</v>
      </c>
      <c r="P44" s="10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3">
        <f t="shared" si="6"/>
        <v>41971.430856481478</v>
      </c>
      <c r="T44" s="13">
        <f t="shared" si="5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4"/>
        <v>3.0865999999999998</v>
      </c>
      <c r="P45" s="10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3">
        <f t="shared" si="6"/>
        <v>41802.582013888888</v>
      </c>
      <c r="T45" s="13">
        <f t="shared" si="5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4"/>
        <v>1</v>
      </c>
      <c r="P46" s="10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3">
        <f t="shared" si="6"/>
        <v>41873.890474537031</v>
      </c>
      <c r="T46" s="13">
        <f t="shared" si="5"/>
        <v>41918.890474537031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4"/>
        <v>1.2</v>
      </c>
      <c r="P47" s="10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3">
        <f t="shared" si="6"/>
        <v>42457.415590277778</v>
      </c>
      <c r="T47" s="13">
        <f t="shared" si="5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4"/>
        <v>1.0416666666666667</v>
      </c>
      <c r="P48" s="10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3">
        <f t="shared" si="6"/>
        <v>42323.756643518514</v>
      </c>
      <c r="T48" s="13">
        <f t="shared" si="5"/>
        <v>42353.756643518514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4"/>
        <v>1.0761100000000001</v>
      </c>
      <c r="P49" s="10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3">
        <f t="shared" si="6"/>
        <v>41932.611192129625</v>
      </c>
      <c r="T49" s="13">
        <f t="shared" si="5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4"/>
        <v>1.0794999999999999</v>
      </c>
      <c r="P50" s="1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3">
        <f t="shared" si="6"/>
        <v>42033.308564814812</v>
      </c>
      <c r="T50" s="13">
        <f t="shared" si="5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4"/>
        <v>1</v>
      </c>
      <c r="P51" s="10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3">
        <f t="shared" si="6"/>
        <v>42270.968113425923</v>
      </c>
      <c r="T51" s="13">
        <f t="shared" si="5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4"/>
        <v>1</v>
      </c>
      <c r="P52" s="10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3">
        <f t="shared" si="6"/>
        <v>41995.544652777775</v>
      </c>
      <c r="T52" s="13">
        <f t="shared" si="5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4"/>
        <v>1.2801818181818181</v>
      </c>
      <c r="P53" s="10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3">
        <f t="shared" si="6"/>
        <v>42196.72033564814</v>
      </c>
      <c r="T53" s="13">
        <f t="shared" si="5"/>
        <v>42226.72033564814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4"/>
        <v>1.1620999999999999</v>
      </c>
      <c r="P54" s="10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3">
        <f t="shared" si="6"/>
        <v>41807.493587962963</v>
      </c>
      <c r="T54" s="13">
        <f t="shared" si="5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4"/>
        <v>1.0963333333333334</v>
      </c>
      <c r="P55" s="10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3">
        <f t="shared" si="6"/>
        <v>41719.340798611105</v>
      </c>
      <c r="T55" s="13">
        <f t="shared" si="5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4"/>
        <v>1.01</v>
      </c>
      <c r="P56" s="10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3">
        <f t="shared" si="6"/>
        <v>42333.504872685182</v>
      </c>
      <c r="T56" s="13">
        <f t="shared" si="5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4"/>
        <v>1.2895348837209302</v>
      </c>
      <c r="P57" s="10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3">
        <f t="shared" si="6"/>
        <v>42496.760601851849</v>
      </c>
      <c r="T57" s="13">
        <f t="shared" si="5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4"/>
        <v>1.0726249999999999</v>
      </c>
      <c r="P58" s="10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3">
        <f t="shared" si="6"/>
        <v>42149.340555555558</v>
      </c>
      <c r="T58" s="13">
        <f t="shared" si="5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4"/>
        <v>1.0189999999999999</v>
      </c>
      <c r="P59" s="10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3">
        <f t="shared" si="6"/>
        <v>42089.624560185184</v>
      </c>
      <c r="T59" s="13">
        <f t="shared" si="5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4"/>
        <v>1.0290999999999999</v>
      </c>
      <c r="P60" s="1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3">
        <f t="shared" si="6"/>
        <v>41932.536712962959</v>
      </c>
      <c r="T60" s="13">
        <f t="shared" si="5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4"/>
        <v>1.0012570000000001</v>
      </c>
      <c r="P61" s="10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3">
        <f t="shared" si="6"/>
        <v>42230.027499999997</v>
      </c>
      <c r="T61" s="13">
        <f t="shared" si="5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4"/>
        <v>1.0329622222222221</v>
      </c>
      <c r="P62" s="10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3">
        <f t="shared" si="6"/>
        <v>41701.693483796298</v>
      </c>
      <c r="T62" s="13">
        <f t="shared" si="5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4"/>
        <v>1.4830000000000001</v>
      </c>
      <c r="P63" s="10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3">
        <f t="shared" si="6"/>
        <v>41409.605983796289</v>
      </c>
      <c r="T63" s="13">
        <f t="shared" si="5"/>
        <v>41431.605983796289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4"/>
        <v>1.5473333333333332</v>
      </c>
      <c r="P64" s="10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3">
        <f t="shared" si="6"/>
        <v>41311.591180555552</v>
      </c>
      <c r="T64" s="13">
        <f t="shared" si="5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4"/>
        <v>1.1351849999999999</v>
      </c>
      <c r="P65" s="10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3">
        <f t="shared" si="6"/>
        <v>41612.703854166662</v>
      </c>
      <c r="T65" s="13">
        <f t="shared" si="5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4"/>
        <v>1.7333333333333334</v>
      </c>
      <c r="P66" s="10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3">
        <f t="shared" si="6"/>
        <v>41432.809965277775</v>
      </c>
      <c r="T66" s="13">
        <f t="shared" si="5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74" si="7">E67/D67</f>
        <v>1.0752857142857142</v>
      </c>
      <c r="P67" s="10">
        <f t="shared" ref="P67:P130" si="8">E67/L67</f>
        <v>132.05263157894737</v>
      </c>
      <c r="Q67" t="str">
        <f t="shared" ref="Q67:Q130" si="9">LEFT(N67,FIND("/",N67)-1)</f>
        <v>film &amp; video</v>
      </c>
      <c r="R67" t="str">
        <f t="shared" ref="R67:R130" si="10">RIGHT(N67,LEN(N67)-FIND("/",N67))</f>
        <v>shorts</v>
      </c>
      <c r="S67" s="13">
        <f t="shared" si="6"/>
        <v>41835.612893518519</v>
      </c>
      <c r="T67" s="13">
        <f t="shared" si="5"/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7"/>
        <v>1.1859999999999999</v>
      </c>
      <c r="P68" s="10">
        <f t="shared" si="8"/>
        <v>91.230769230769226</v>
      </c>
      <c r="Q68" t="str">
        <f t="shared" si="9"/>
        <v>film &amp; video</v>
      </c>
      <c r="R68" t="str">
        <f t="shared" si="10"/>
        <v>shorts</v>
      </c>
      <c r="S68" s="13">
        <f t="shared" si="6"/>
        <v>42539.641435185178</v>
      </c>
      <c r="T68" s="13">
        <f t="shared" ref="T68:T131" si="11">(I68/86400)+25569+(-5/24)</f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7"/>
        <v>1.1625000000000001</v>
      </c>
      <c r="P69" s="10">
        <f t="shared" si="8"/>
        <v>116.25</v>
      </c>
      <c r="Q69" t="str">
        <f t="shared" si="9"/>
        <v>film &amp; video</v>
      </c>
      <c r="R69" t="str">
        <f t="shared" si="10"/>
        <v>shorts</v>
      </c>
      <c r="S69" s="13">
        <f t="shared" ref="S69:S132" si="12">(J69/86400)+25569+(-5/24)</f>
        <v>41075.375046296293</v>
      </c>
      <c r="T69" s="13">
        <f t="shared" si="11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7"/>
        <v>1.2716666666666667</v>
      </c>
      <c r="P70" s="10">
        <f t="shared" si="8"/>
        <v>21.194444444444443</v>
      </c>
      <c r="Q70" t="str">
        <f t="shared" si="9"/>
        <v>film &amp; video</v>
      </c>
      <c r="R70" t="str">
        <f t="shared" si="10"/>
        <v>shorts</v>
      </c>
      <c r="S70" s="13">
        <f t="shared" si="12"/>
        <v>41663.36100694444</v>
      </c>
      <c r="T70" s="13">
        <f t="shared" si="11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7"/>
        <v>1.109423</v>
      </c>
      <c r="P71" s="10">
        <f t="shared" si="8"/>
        <v>62.327134831460668</v>
      </c>
      <c r="Q71" t="str">
        <f t="shared" si="9"/>
        <v>film &amp; video</v>
      </c>
      <c r="R71" t="str">
        <f t="shared" si="10"/>
        <v>shorts</v>
      </c>
      <c r="S71" s="13">
        <f t="shared" si="12"/>
        <v>40785.979456018518</v>
      </c>
      <c r="T71" s="13">
        <f t="shared" si="11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7"/>
        <v>1.272</v>
      </c>
      <c r="P72" s="10">
        <f t="shared" si="8"/>
        <v>37.411764705882355</v>
      </c>
      <c r="Q72" t="str">
        <f t="shared" si="9"/>
        <v>film &amp; video</v>
      </c>
      <c r="R72" t="str">
        <f t="shared" si="10"/>
        <v>shorts</v>
      </c>
      <c r="S72" s="13">
        <f t="shared" si="12"/>
        <v>40730.688020833331</v>
      </c>
      <c r="T72" s="13">
        <f t="shared" si="11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7"/>
        <v>1.2394444444444443</v>
      </c>
      <c r="P73" s="10">
        <f t="shared" si="8"/>
        <v>69.71875</v>
      </c>
      <c r="Q73" t="str">
        <f t="shared" si="9"/>
        <v>film &amp; video</v>
      </c>
      <c r="R73" t="str">
        <f t="shared" si="10"/>
        <v>shorts</v>
      </c>
      <c r="S73" s="13">
        <f t="shared" si="12"/>
        <v>40997.063159722216</v>
      </c>
      <c r="T73" s="13">
        <f t="shared" si="11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7"/>
        <v>1.084090909090909</v>
      </c>
      <c r="P74" s="10">
        <f t="shared" si="8"/>
        <v>58.170731707317074</v>
      </c>
      <c r="Q74" t="str">
        <f t="shared" si="9"/>
        <v>film &amp; video</v>
      </c>
      <c r="R74" t="str">
        <f t="shared" si="10"/>
        <v>shorts</v>
      </c>
      <c r="S74" s="13">
        <f t="shared" si="12"/>
        <v>41207.801863425928</v>
      </c>
      <c r="T74" s="13">
        <f t="shared" si="11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ref="O67:O130" si="13">E75/D75</f>
        <v>1</v>
      </c>
      <c r="P75" s="10">
        <f t="shared" si="8"/>
        <v>50</v>
      </c>
      <c r="Q75" t="str">
        <f t="shared" si="9"/>
        <v>film &amp; video</v>
      </c>
      <c r="R75" t="str">
        <f t="shared" si="10"/>
        <v>shorts</v>
      </c>
      <c r="S75" s="13">
        <f t="shared" si="12"/>
        <v>40587.548425925925</v>
      </c>
      <c r="T75" s="13">
        <f t="shared" si="11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13"/>
        <v>1.1293199999999999</v>
      </c>
      <c r="P76" s="10">
        <f t="shared" si="8"/>
        <v>19.471034482758618</v>
      </c>
      <c r="Q76" t="str">
        <f t="shared" si="9"/>
        <v>film &amp; video</v>
      </c>
      <c r="R76" t="str">
        <f t="shared" si="10"/>
        <v>shorts</v>
      </c>
      <c r="S76" s="13">
        <f t="shared" si="12"/>
        <v>42360.278877314813</v>
      </c>
      <c r="T76" s="13">
        <f t="shared" si="11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13"/>
        <v>1.1542857142857144</v>
      </c>
      <c r="P77" s="10">
        <f t="shared" si="8"/>
        <v>85.957446808510639</v>
      </c>
      <c r="Q77" t="str">
        <f t="shared" si="9"/>
        <v>film &amp; video</v>
      </c>
      <c r="R77" t="str">
        <f t="shared" si="10"/>
        <v>shorts</v>
      </c>
      <c r="S77" s="13">
        <f t="shared" si="12"/>
        <v>41357.000833333332</v>
      </c>
      <c r="T77" s="13">
        <f t="shared" si="11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13"/>
        <v>1.5333333333333334</v>
      </c>
      <c r="P78" s="10">
        <f t="shared" si="8"/>
        <v>30.666666666666668</v>
      </c>
      <c r="Q78" t="str">
        <f t="shared" si="9"/>
        <v>film &amp; video</v>
      </c>
      <c r="R78" t="str">
        <f t="shared" si="10"/>
        <v>shorts</v>
      </c>
      <c r="S78" s="13">
        <f t="shared" si="12"/>
        <v>40844.483310185184</v>
      </c>
      <c r="T78" s="13">
        <f t="shared" si="11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13"/>
        <v>3.9249999999999998</v>
      </c>
      <c r="P79" s="10">
        <f t="shared" si="8"/>
        <v>60.384615384615387</v>
      </c>
      <c r="Q79" t="str">
        <f t="shared" si="9"/>
        <v>film &amp; video</v>
      </c>
      <c r="R79" t="str">
        <f t="shared" si="10"/>
        <v>shorts</v>
      </c>
      <c r="S79" s="13">
        <f t="shared" si="12"/>
        <v>40996.936539351846</v>
      </c>
      <c r="T79" s="13">
        <f t="shared" si="11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13"/>
        <v>27.02</v>
      </c>
      <c r="P80" s="10">
        <f t="shared" si="8"/>
        <v>38.6</v>
      </c>
      <c r="Q80" t="str">
        <f t="shared" si="9"/>
        <v>film &amp; video</v>
      </c>
      <c r="R80" t="str">
        <f t="shared" si="10"/>
        <v>shorts</v>
      </c>
      <c r="S80" s="13">
        <f t="shared" si="12"/>
        <v>42604.522233796299</v>
      </c>
      <c r="T80" s="13">
        <f t="shared" si="11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13"/>
        <v>1.27</v>
      </c>
      <c r="P81" s="10">
        <f t="shared" si="8"/>
        <v>40.268292682926827</v>
      </c>
      <c r="Q81" t="str">
        <f t="shared" si="9"/>
        <v>film &amp; video</v>
      </c>
      <c r="R81" t="str">
        <f t="shared" si="10"/>
        <v>shorts</v>
      </c>
      <c r="S81" s="13">
        <f t="shared" si="12"/>
        <v>41724.568206018514</v>
      </c>
      <c r="T81" s="13">
        <f t="shared" si="11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13"/>
        <v>1.0725</v>
      </c>
      <c r="P82" s="10">
        <f t="shared" si="8"/>
        <v>273.82978723404256</v>
      </c>
      <c r="Q82" t="str">
        <f t="shared" si="9"/>
        <v>film &amp; video</v>
      </c>
      <c r="R82" t="str">
        <f t="shared" si="10"/>
        <v>shorts</v>
      </c>
      <c r="S82" s="13">
        <f t="shared" si="12"/>
        <v>41582.875648148147</v>
      </c>
      <c r="T82" s="13">
        <f t="shared" si="11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13"/>
        <v>1.98</v>
      </c>
      <c r="P83" s="10">
        <f t="shared" si="8"/>
        <v>53.035714285714285</v>
      </c>
      <c r="Q83" t="str">
        <f t="shared" si="9"/>
        <v>film &amp; video</v>
      </c>
      <c r="R83" t="str">
        <f t="shared" si="10"/>
        <v>shorts</v>
      </c>
      <c r="S83" s="13">
        <f t="shared" si="12"/>
        <v>41099.950543981475</v>
      </c>
      <c r="T83" s="13">
        <f t="shared" si="11"/>
        <v>41103.918055555558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13"/>
        <v>1.0001249999999999</v>
      </c>
      <c r="P84" s="10">
        <f t="shared" si="8"/>
        <v>40.005000000000003</v>
      </c>
      <c r="Q84" t="str">
        <f t="shared" si="9"/>
        <v>film &amp; video</v>
      </c>
      <c r="R84" t="str">
        <f t="shared" si="10"/>
        <v>shorts</v>
      </c>
      <c r="S84" s="13">
        <f t="shared" si="12"/>
        <v>40795.611817129626</v>
      </c>
      <c r="T84" s="13">
        <f t="shared" si="11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13"/>
        <v>1.0249999999999999</v>
      </c>
      <c r="P85" s="10">
        <f t="shared" si="8"/>
        <v>15.76923076923077</v>
      </c>
      <c r="Q85" t="str">
        <f t="shared" si="9"/>
        <v>film &amp; video</v>
      </c>
      <c r="R85" t="str">
        <f t="shared" si="10"/>
        <v>shorts</v>
      </c>
      <c r="S85" s="13">
        <f t="shared" si="12"/>
        <v>42042.407280092586</v>
      </c>
      <c r="T85" s="13">
        <f t="shared" si="11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13"/>
        <v>1</v>
      </c>
      <c r="P86" s="10">
        <f t="shared" si="8"/>
        <v>71.428571428571431</v>
      </c>
      <c r="Q86" t="str">
        <f t="shared" si="9"/>
        <v>film &amp; video</v>
      </c>
      <c r="R86" t="str">
        <f t="shared" si="10"/>
        <v>shorts</v>
      </c>
      <c r="S86" s="13">
        <f t="shared" si="12"/>
        <v>40648.54960648148</v>
      </c>
      <c r="T86" s="13">
        <f t="shared" si="11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13"/>
        <v>1.2549999999999999</v>
      </c>
      <c r="P87" s="10">
        <f t="shared" si="8"/>
        <v>71.714285714285708</v>
      </c>
      <c r="Q87" t="str">
        <f t="shared" si="9"/>
        <v>film &amp; video</v>
      </c>
      <c r="R87" t="str">
        <f t="shared" si="10"/>
        <v>shorts</v>
      </c>
      <c r="S87" s="13">
        <f t="shared" si="12"/>
        <v>40778.917094907403</v>
      </c>
      <c r="T87" s="13">
        <f t="shared" si="11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13"/>
        <v>1.0646666666666667</v>
      </c>
      <c r="P88" s="10">
        <f t="shared" si="8"/>
        <v>375.76470588235293</v>
      </c>
      <c r="Q88" t="str">
        <f t="shared" si="9"/>
        <v>film &amp; video</v>
      </c>
      <c r="R88" t="str">
        <f t="shared" si="10"/>
        <v>shorts</v>
      </c>
      <c r="S88" s="13">
        <f t="shared" si="12"/>
        <v>42291.347743055558</v>
      </c>
      <c r="T88" s="13">
        <f t="shared" si="11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13"/>
        <v>1.046</v>
      </c>
      <c r="P89" s="10">
        <f t="shared" si="8"/>
        <v>104.6</v>
      </c>
      <c r="Q89" t="str">
        <f t="shared" si="9"/>
        <v>film &amp; video</v>
      </c>
      <c r="R89" t="str">
        <f t="shared" si="10"/>
        <v>shorts</v>
      </c>
      <c r="S89" s="13">
        <f t="shared" si="12"/>
        <v>40322.331053240741</v>
      </c>
      <c r="T89" s="13">
        <f t="shared" si="11"/>
        <v>40331.861805555549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13"/>
        <v>1.0285714285714285</v>
      </c>
      <c r="P90" s="10">
        <f t="shared" si="8"/>
        <v>60</v>
      </c>
      <c r="Q90" t="str">
        <f t="shared" si="9"/>
        <v>film &amp; video</v>
      </c>
      <c r="R90" t="str">
        <f t="shared" si="10"/>
        <v>shorts</v>
      </c>
      <c r="S90" s="13">
        <f t="shared" si="12"/>
        <v>41786.450590277775</v>
      </c>
      <c r="T90" s="13">
        <f t="shared" si="11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13"/>
        <v>1.1506666666666667</v>
      </c>
      <c r="P91" s="10">
        <f t="shared" si="8"/>
        <v>123.28571428571429</v>
      </c>
      <c r="Q91" t="str">
        <f t="shared" si="9"/>
        <v>film &amp; video</v>
      </c>
      <c r="R91" t="str">
        <f t="shared" si="10"/>
        <v>shorts</v>
      </c>
      <c r="S91" s="13">
        <f t="shared" si="12"/>
        <v>41402.543888888882</v>
      </c>
      <c r="T91" s="13">
        <f t="shared" si="11"/>
        <v>41427.543888888882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13"/>
        <v>1.004</v>
      </c>
      <c r="P92" s="10">
        <f t="shared" si="8"/>
        <v>31.375</v>
      </c>
      <c r="Q92" t="str">
        <f t="shared" si="9"/>
        <v>film &amp; video</v>
      </c>
      <c r="R92" t="str">
        <f t="shared" si="10"/>
        <v>shorts</v>
      </c>
      <c r="S92" s="13">
        <f t="shared" si="12"/>
        <v>40706.089108796295</v>
      </c>
      <c r="T92" s="13">
        <f t="shared" si="11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13"/>
        <v>1.2</v>
      </c>
      <c r="P93" s="10">
        <f t="shared" si="8"/>
        <v>78.260869565217391</v>
      </c>
      <c r="Q93" t="str">
        <f t="shared" si="9"/>
        <v>film &amp; video</v>
      </c>
      <c r="R93" t="str">
        <f t="shared" si="10"/>
        <v>shorts</v>
      </c>
      <c r="S93" s="13">
        <f t="shared" si="12"/>
        <v>40619.194027777776</v>
      </c>
      <c r="T93" s="13">
        <f t="shared" si="11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13"/>
        <v>1.052</v>
      </c>
      <c r="P94" s="10">
        <f t="shared" si="8"/>
        <v>122.32558139534883</v>
      </c>
      <c r="Q94" t="str">
        <f t="shared" si="9"/>
        <v>film &amp; video</v>
      </c>
      <c r="R94" t="str">
        <f t="shared" si="10"/>
        <v>shorts</v>
      </c>
      <c r="S94" s="13">
        <f t="shared" si="12"/>
        <v>42720.990543981483</v>
      </c>
      <c r="T94" s="13">
        <f t="shared" si="11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13"/>
        <v>1.1060000000000001</v>
      </c>
      <c r="P95" s="10">
        <f t="shared" si="8"/>
        <v>73.733333333333334</v>
      </c>
      <c r="Q95" t="str">
        <f t="shared" si="9"/>
        <v>film &amp; video</v>
      </c>
      <c r="R95" t="str">
        <f t="shared" si="10"/>
        <v>shorts</v>
      </c>
      <c r="S95" s="13">
        <f t="shared" si="12"/>
        <v>41065.649733796294</v>
      </c>
      <c r="T95" s="13">
        <f t="shared" si="11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13"/>
        <v>1.04</v>
      </c>
      <c r="P96" s="10">
        <f t="shared" si="8"/>
        <v>21.666666666666668</v>
      </c>
      <c r="Q96" t="str">
        <f t="shared" si="9"/>
        <v>film &amp; video</v>
      </c>
      <c r="R96" t="str">
        <f t="shared" si="10"/>
        <v>shorts</v>
      </c>
      <c r="S96" s="13">
        <f t="shared" si="12"/>
        <v>41716.509513888886</v>
      </c>
      <c r="T96" s="13">
        <f t="shared" si="11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13"/>
        <v>1.3142857142857143</v>
      </c>
      <c r="P97" s="10">
        <f t="shared" si="8"/>
        <v>21.904761904761905</v>
      </c>
      <c r="Q97" t="str">
        <f t="shared" si="9"/>
        <v>film &amp; video</v>
      </c>
      <c r="R97" t="str">
        <f t="shared" si="10"/>
        <v>shorts</v>
      </c>
      <c r="S97" s="13">
        <f t="shared" si="12"/>
        <v>40934.796770833331</v>
      </c>
      <c r="T97" s="13">
        <f t="shared" si="11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13"/>
        <v>1.1466666666666667</v>
      </c>
      <c r="P98" s="10">
        <f t="shared" si="8"/>
        <v>50.588235294117645</v>
      </c>
      <c r="Q98" t="str">
        <f t="shared" si="9"/>
        <v>film &amp; video</v>
      </c>
      <c r="R98" t="str">
        <f t="shared" si="10"/>
        <v>shorts</v>
      </c>
      <c r="S98" s="13">
        <f t="shared" si="12"/>
        <v>40324.45417824074</v>
      </c>
      <c r="T98" s="13">
        <f t="shared" si="11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13"/>
        <v>1.0625</v>
      </c>
      <c r="P99" s="10">
        <f t="shared" si="8"/>
        <v>53.125</v>
      </c>
      <c r="Q99" t="str">
        <f t="shared" si="9"/>
        <v>film &amp; video</v>
      </c>
      <c r="R99" t="str">
        <f t="shared" si="10"/>
        <v>shorts</v>
      </c>
      <c r="S99" s="13">
        <f t="shared" si="12"/>
        <v>40705.926874999997</v>
      </c>
      <c r="T99" s="13">
        <f t="shared" si="11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13"/>
        <v>1.0625</v>
      </c>
      <c r="P100" s="10">
        <f t="shared" si="8"/>
        <v>56.666666666666664</v>
      </c>
      <c r="Q100" t="str">
        <f t="shared" si="9"/>
        <v>film &amp; video</v>
      </c>
      <c r="R100" t="str">
        <f t="shared" si="10"/>
        <v>shorts</v>
      </c>
      <c r="S100" s="13">
        <f t="shared" si="12"/>
        <v>41214.586504629631</v>
      </c>
      <c r="T100" s="13">
        <f t="shared" si="11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13"/>
        <v>1.0601933333333333</v>
      </c>
      <c r="P101" s="10">
        <f t="shared" si="8"/>
        <v>40.776666666666664</v>
      </c>
      <c r="Q101" t="str">
        <f t="shared" si="9"/>
        <v>film &amp; video</v>
      </c>
      <c r="R101" t="str">
        <f t="shared" si="10"/>
        <v>shorts</v>
      </c>
      <c r="S101" s="13">
        <f t="shared" si="12"/>
        <v>41631.694432870368</v>
      </c>
      <c r="T101" s="13">
        <f t="shared" si="11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13"/>
        <v>1</v>
      </c>
      <c r="P102" s="10">
        <f t="shared" si="8"/>
        <v>192.30769230769232</v>
      </c>
      <c r="Q102" t="str">
        <f t="shared" si="9"/>
        <v>film &amp; video</v>
      </c>
      <c r="R102" t="str">
        <f t="shared" si="10"/>
        <v>shorts</v>
      </c>
      <c r="S102" s="13">
        <f t="shared" si="12"/>
        <v>41197.544976851852</v>
      </c>
      <c r="T102" s="13">
        <f t="shared" si="11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13"/>
        <v>1</v>
      </c>
      <c r="P103" s="10">
        <f t="shared" si="8"/>
        <v>100</v>
      </c>
      <c r="Q103" t="str">
        <f t="shared" si="9"/>
        <v>film &amp; video</v>
      </c>
      <c r="R103" t="str">
        <f t="shared" si="10"/>
        <v>shorts</v>
      </c>
      <c r="S103" s="13">
        <f t="shared" si="12"/>
        <v>41274.568402777775</v>
      </c>
      <c r="T103" s="13">
        <f t="shared" si="11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13"/>
        <v>1.2775000000000001</v>
      </c>
      <c r="P104" s="10">
        <f t="shared" si="8"/>
        <v>117.92307692307692</v>
      </c>
      <c r="Q104" t="str">
        <f t="shared" si="9"/>
        <v>film &amp; video</v>
      </c>
      <c r="R104" t="str">
        <f t="shared" si="10"/>
        <v>shorts</v>
      </c>
      <c r="S104" s="13">
        <f t="shared" si="12"/>
        <v>40504.922835648147</v>
      </c>
      <c r="T104" s="13">
        <f t="shared" si="11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13"/>
        <v>1.0515384615384615</v>
      </c>
      <c r="P105" s="10">
        <f t="shared" si="8"/>
        <v>27.897959183673468</v>
      </c>
      <c r="Q105" t="str">
        <f t="shared" si="9"/>
        <v>film &amp; video</v>
      </c>
      <c r="R105" t="str">
        <f t="shared" si="10"/>
        <v>shorts</v>
      </c>
      <c r="S105" s="13">
        <f t="shared" si="12"/>
        <v>41682.597569444442</v>
      </c>
      <c r="T105" s="13">
        <f t="shared" si="11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13"/>
        <v>1.2</v>
      </c>
      <c r="P106" s="10">
        <f t="shared" si="8"/>
        <v>60</v>
      </c>
      <c r="Q106" t="str">
        <f t="shared" si="9"/>
        <v>film &amp; video</v>
      </c>
      <c r="R106" t="str">
        <f t="shared" si="10"/>
        <v>shorts</v>
      </c>
      <c r="S106" s="13">
        <f t="shared" si="12"/>
        <v>40612.486874999995</v>
      </c>
      <c r="T106" s="13">
        <f t="shared" si="11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13"/>
        <v>1.074090909090909</v>
      </c>
      <c r="P107" s="10">
        <f t="shared" si="8"/>
        <v>39.383333333333333</v>
      </c>
      <c r="Q107" t="str">
        <f t="shared" si="9"/>
        <v>film &amp; video</v>
      </c>
      <c r="R107" t="str">
        <f t="shared" si="10"/>
        <v>shorts</v>
      </c>
      <c r="S107" s="13">
        <f t="shared" si="12"/>
        <v>42485.516435185178</v>
      </c>
      <c r="T107" s="13">
        <f t="shared" si="11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13"/>
        <v>1.0049999999999999</v>
      </c>
      <c r="P108" s="10">
        <f t="shared" si="8"/>
        <v>186.11111111111111</v>
      </c>
      <c r="Q108" t="str">
        <f t="shared" si="9"/>
        <v>film &amp; video</v>
      </c>
      <c r="R108" t="str">
        <f t="shared" si="10"/>
        <v>shorts</v>
      </c>
      <c r="S108" s="13">
        <f t="shared" si="12"/>
        <v>40987.568298611106</v>
      </c>
      <c r="T108" s="13">
        <f t="shared" si="11"/>
        <v>41001.568298611106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13"/>
        <v>1.0246666666666666</v>
      </c>
      <c r="P109" s="10">
        <f t="shared" si="8"/>
        <v>111.37681159420291</v>
      </c>
      <c r="Q109" t="str">
        <f t="shared" si="9"/>
        <v>film &amp; video</v>
      </c>
      <c r="R109" t="str">
        <f t="shared" si="10"/>
        <v>shorts</v>
      </c>
      <c r="S109" s="13">
        <f t="shared" si="12"/>
        <v>40635.774155092593</v>
      </c>
      <c r="T109" s="13">
        <f t="shared" si="11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13"/>
        <v>2.4666666666666668</v>
      </c>
      <c r="P110" s="10">
        <f t="shared" si="8"/>
        <v>78.723404255319153</v>
      </c>
      <c r="Q110" t="str">
        <f t="shared" si="9"/>
        <v>film &amp; video</v>
      </c>
      <c r="R110" t="str">
        <f t="shared" si="10"/>
        <v>shorts</v>
      </c>
      <c r="S110" s="13">
        <f t="shared" si="12"/>
        <v>41365.404745370368</v>
      </c>
      <c r="T110" s="13">
        <f t="shared" si="11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13"/>
        <v>2.1949999999999998</v>
      </c>
      <c r="P111" s="10">
        <f t="shared" si="8"/>
        <v>46.702127659574465</v>
      </c>
      <c r="Q111" t="str">
        <f t="shared" si="9"/>
        <v>film &amp; video</v>
      </c>
      <c r="R111" t="str">
        <f t="shared" si="10"/>
        <v>shorts</v>
      </c>
      <c r="S111" s="13">
        <f t="shared" si="12"/>
        <v>40569.817476851851</v>
      </c>
      <c r="T111" s="13">
        <f t="shared" si="11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13"/>
        <v>1.3076923076923077</v>
      </c>
      <c r="P112" s="10">
        <f t="shared" si="8"/>
        <v>65.384615384615387</v>
      </c>
      <c r="Q112" t="str">
        <f t="shared" si="9"/>
        <v>film &amp; video</v>
      </c>
      <c r="R112" t="str">
        <f t="shared" si="10"/>
        <v>shorts</v>
      </c>
      <c r="S112" s="13">
        <f t="shared" si="12"/>
        <v>41557.741354166668</v>
      </c>
      <c r="T112" s="13">
        <f t="shared" si="11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13"/>
        <v>1.5457142857142858</v>
      </c>
      <c r="P113" s="10">
        <f t="shared" si="8"/>
        <v>102.0754716981132</v>
      </c>
      <c r="Q113" t="str">
        <f t="shared" si="9"/>
        <v>film &amp; video</v>
      </c>
      <c r="R113" t="str">
        <f t="shared" si="10"/>
        <v>shorts</v>
      </c>
      <c r="S113" s="13">
        <f t="shared" si="12"/>
        <v>42125.124849537031</v>
      </c>
      <c r="T113" s="13">
        <f t="shared" si="11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13"/>
        <v>1.04</v>
      </c>
      <c r="P114" s="10">
        <f t="shared" si="8"/>
        <v>64.197530864197532</v>
      </c>
      <c r="Q114" t="str">
        <f t="shared" si="9"/>
        <v>film &amp; video</v>
      </c>
      <c r="R114" t="str">
        <f t="shared" si="10"/>
        <v>shorts</v>
      </c>
      <c r="S114" s="13">
        <f t="shared" si="12"/>
        <v>41717.834699074076</v>
      </c>
      <c r="T114" s="13">
        <f t="shared" si="11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13"/>
        <v>1.41</v>
      </c>
      <c r="P115" s="10">
        <f t="shared" si="8"/>
        <v>90.384615384615387</v>
      </c>
      <c r="Q115" t="str">
        <f t="shared" si="9"/>
        <v>film &amp; video</v>
      </c>
      <c r="R115" t="str">
        <f t="shared" si="10"/>
        <v>shorts</v>
      </c>
      <c r="S115" s="13">
        <f t="shared" si="12"/>
        <v>40753.550092592588</v>
      </c>
      <c r="T115" s="13">
        <f t="shared" si="11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13"/>
        <v>1.0333333333333334</v>
      </c>
      <c r="P116" s="10">
        <f t="shared" si="8"/>
        <v>88.571428571428569</v>
      </c>
      <c r="Q116" t="str">
        <f t="shared" si="9"/>
        <v>film &amp; video</v>
      </c>
      <c r="R116" t="str">
        <f t="shared" si="10"/>
        <v>shorts</v>
      </c>
      <c r="S116" s="13">
        <f t="shared" si="12"/>
        <v>40861.065833333334</v>
      </c>
      <c r="T116" s="13">
        <f t="shared" si="11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13"/>
        <v>1.4044444444444444</v>
      </c>
      <c r="P117" s="10">
        <f t="shared" si="8"/>
        <v>28.727272727272727</v>
      </c>
      <c r="Q117" t="str">
        <f t="shared" si="9"/>
        <v>film &amp; video</v>
      </c>
      <c r="R117" t="str">
        <f t="shared" si="10"/>
        <v>shorts</v>
      </c>
      <c r="S117" s="13">
        <f t="shared" si="12"/>
        <v>40918.530601851853</v>
      </c>
      <c r="T117" s="13">
        <f t="shared" si="11"/>
        <v>40943.530601851853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13"/>
        <v>1.1365714285714286</v>
      </c>
      <c r="P118" s="10">
        <f t="shared" si="8"/>
        <v>69.78947368421052</v>
      </c>
      <c r="Q118" t="str">
        <f t="shared" si="9"/>
        <v>film &amp; video</v>
      </c>
      <c r="R118" t="str">
        <f t="shared" si="10"/>
        <v>shorts</v>
      </c>
      <c r="S118" s="13">
        <f t="shared" si="12"/>
        <v>40595.288831018515</v>
      </c>
      <c r="T118" s="13">
        <f t="shared" si="11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13"/>
        <v>1.0049377777777779</v>
      </c>
      <c r="P119" s="10">
        <f t="shared" si="8"/>
        <v>167.48962962962963</v>
      </c>
      <c r="Q119" t="str">
        <f t="shared" si="9"/>
        <v>film &amp; video</v>
      </c>
      <c r="R119" t="str">
        <f t="shared" si="10"/>
        <v>shorts</v>
      </c>
      <c r="S119" s="13">
        <f t="shared" si="12"/>
        <v>40248.626666666663</v>
      </c>
      <c r="T119" s="13">
        <f t="shared" si="11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13"/>
        <v>1.1303159999999999</v>
      </c>
      <c r="P120" s="10">
        <f t="shared" si="8"/>
        <v>144.91230769230768</v>
      </c>
      <c r="Q120" t="str">
        <f t="shared" si="9"/>
        <v>film &amp; video</v>
      </c>
      <c r="R120" t="str">
        <f t="shared" si="10"/>
        <v>shorts</v>
      </c>
      <c r="S120" s="13">
        <f t="shared" si="12"/>
        <v>40722.845324074071</v>
      </c>
      <c r="T120" s="13">
        <f t="shared" si="11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13"/>
        <v>1.0455692307692308</v>
      </c>
      <c r="P121" s="10">
        <f t="shared" si="8"/>
        <v>91.840540540540545</v>
      </c>
      <c r="Q121" t="str">
        <f t="shared" si="9"/>
        <v>film &amp; video</v>
      </c>
      <c r="R121" t="str">
        <f t="shared" si="10"/>
        <v>shorts</v>
      </c>
      <c r="S121" s="13">
        <f t="shared" si="12"/>
        <v>40738.860949074071</v>
      </c>
      <c r="T121" s="13">
        <f t="shared" si="11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13"/>
        <v>1.4285714285714287E-4</v>
      </c>
      <c r="P122" s="10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13">
        <f t="shared" si="12"/>
        <v>42615.841516203705</v>
      </c>
      <c r="T122" s="13">
        <f t="shared" si="11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13"/>
        <v>3.3333333333333332E-4</v>
      </c>
      <c r="P123" s="10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13">
        <f t="shared" si="12"/>
        <v>42096.496643518512</v>
      </c>
      <c r="T123" s="13">
        <f t="shared" si="11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13"/>
        <v>0</v>
      </c>
      <c r="P124" s="10" t="e">
        <f t="shared" si="8"/>
        <v>#DIV/0!</v>
      </c>
      <c r="Q124" t="str">
        <f t="shared" si="9"/>
        <v>film &amp; video</v>
      </c>
      <c r="R124" t="str">
        <f t="shared" si="10"/>
        <v>science fiction</v>
      </c>
      <c r="S124" s="13">
        <f t="shared" si="12"/>
        <v>42593.223460648143</v>
      </c>
      <c r="T124" s="13">
        <f t="shared" si="11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13"/>
        <v>2.7454545454545453E-3</v>
      </c>
      <c r="P125" s="10">
        <f t="shared" si="8"/>
        <v>25.166666666666668</v>
      </c>
      <c r="Q125" t="str">
        <f t="shared" si="9"/>
        <v>film &amp; video</v>
      </c>
      <c r="R125" t="str">
        <f t="shared" si="10"/>
        <v>science fiction</v>
      </c>
      <c r="S125" s="13">
        <f t="shared" si="12"/>
        <v>41904.573657407404</v>
      </c>
      <c r="T125" s="13">
        <f t="shared" si="11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13"/>
        <v>0</v>
      </c>
      <c r="P126" s="10" t="e">
        <f t="shared" si="8"/>
        <v>#DIV/0!</v>
      </c>
      <c r="Q126" t="str">
        <f t="shared" si="9"/>
        <v>film &amp; video</v>
      </c>
      <c r="R126" t="str">
        <f t="shared" si="10"/>
        <v>science fiction</v>
      </c>
      <c r="S126" s="13">
        <f t="shared" si="12"/>
        <v>42114.720393518517</v>
      </c>
      <c r="T126" s="13">
        <f t="shared" si="11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13"/>
        <v>0.14000000000000001</v>
      </c>
      <c r="P127" s="10">
        <f t="shared" si="8"/>
        <v>11.666666666666666</v>
      </c>
      <c r="Q127" t="str">
        <f t="shared" si="9"/>
        <v>film &amp; video</v>
      </c>
      <c r="R127" t="str">
        <f t="shared" si="10"/>
        <v>science fiction</v>
      </c>
      <c r="S127" s="13">
        <f t="shared" si="12"/>
        <v>42709.78564814815</v>
      </c>
      <c r="T127" s="13">
        <f t="shared" si="11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13"/>
        <v>5.5480000000000002E-2</v>
      </c>
      <c r="P128" s="10">
        <f t="shared" si="8"/>
        <v>106.69230769230769</v>
      </c>
      <c r="Q128" t="str">
        <f t="shared" si="9"/>
        <v>film &amp; video</v>
      </c>
      <c r="R128" t="str">
        <f t="shared" si="10"/>
        <v>science fiction</v>
      </c>
      <c r="S128" s="13">
        <f t="shared" si="12"/>
        <v>42135.381215277775</v>
      </c>
      <c r="T128" s="13">
        <f t="shared" si="11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13"/>
        <v>2.375E-2</v>
      </c>
      <c r="P129" s="10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13">
        <f t="shared" si="12"/>
        <v>42067.415983796294</v>
      </c>
      <c r="T129" s="13">
        <f t="shared" si="11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13"/>
        <v>1.8669999999999999E-2</v>
      </c>
      <c r="P130" s="10">
        <f t="shared" si="8"/>
        <v>311.16666666666669</v>
      </c>
      <c r="Q130" t="str">
        <f t="shared" si="9"/>
        <v>film &amp; video</v>
      </c>
      <c r="R130" t="str">
        <f t="shared" si="10"/>
        <v>science fiction</v>
      </c>
      <c r="S130" s="13">
        <f t="shared" si="12"/>
        <v>42628.019594907404</v>
      </c>
      <c r="T130" s="13">
        <f t="shared" si="11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4">E131/D131</f>
        <v>0</v>
      </c>
      <c r="P131" s="10" t="e">
        <f t="shared" ref="P131:P194" si="15">E131/L131</f>
        <v>#DIV/0!</v>
      </c>
      <c r="Q131" t="str">
        <f t="shared" ref="Q131:Q194" si="16">LEFT(N131,FIND("/",N131)-1)</f>
        <v>film &amp; video</v>
      </c>
      <c r="R131" t="str">
        <f t="shared" ref="R131:R194" si="17">RIGHT(N131,LEN(N131)-FIND("/",N131))</f>
        <v>science fiction</v>
      </c>
      <c r="S131" s="13">
        <f t="shared" si="12"/>
        <v>41882.728969907403</v>
      </c>
      <c r="T131" s="13">
        <f t="shared" si="11"/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4"/>
        <v>0</v>
      </c>
      <c r="P132" s="10" t="e">
        <f t="shared" si="15"/>
        <v>#DIV/0!</v>
      </c>
      <c r="Q132" t="str">
        <f t="shared" si="16"/>
        <v>film &amp; video</v>
      </c>
      <c r="R132" t="str">
        <f t="shared" si="17"/>
        <v>science fiction</v>
      </c>
      <c r="S132" s="13">
        <f t="shared" si="12"/>
        <v>41778.707083333335</v>
      </c>
      <c r="T132" s="13">
        <f t="shared" ref="T132:T195" si="18">(I132/86400)+25569+(-5/24)</f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4"/>
        <v>0</v>
      </c>
      <c r="P133" s="10" t="e">
        <f t="shared" si="15"/>
        <v>#DIV/0!</v>
      </c>
      <c r="Q133" t="str">
        <f t="shared" si="16"/>
        <v>film &amp; video</v>
      </c>
      <c r="R133" t="str">
        <f t="shared" si="17"/>
        <v>science fiction</v>
      </c>
      <c r="S133" s="13">
        <f t="shared" ref="S133:S196" si="19">(J133/86400)+25569+(-5/24)</f>
        <v>42541.629178240742</v>
      </c>
      <c r="T133" s="13">
        <f t="shared" si="18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4"/>
        <v>9.5687499999999995E-2</v>
      </c>
      <c r="P134" s="10">
        <f t="shared" si="15"/>
        <v>94.506172839506178</v>
      </c>
      <c r="Q134" t="str">
        <f t="shared" si="16"/>
        <v>film &amp; video</v>
      </c>
      <c r="R134" t="str">
        <f t="shared" si="17"/>
        <v>science fiction</v>
      </c>
      <c r="S134" s="13">
        <f t="shared" si="19"/>
        <v>41905.60424768518</v>
      </c>
      <c r="T134" s="13">
        <f t="shared" si="18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4"/>
        <v>0</v>
      </c>
      <c r="P135" s="10" t="e">
        <f t="shared" si="15"/>
        <v>#DIV/0!</v>
      </c>
      <c r="Q135" t="str">
        <f t="shared" si="16"/>
        <v>film &amp; video</v>
      </c>
      <c r="R135" t="str">
        <f t="shared" si="17"/>
        <v>science fiction</v>
      </c>
      <c r="S135" s="13">
        <f t="shared" si="19"/>
        <v>42491.599351851844</v>
      </c>
      <c r="T135" s="13">
        <f t="shared" si="18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4"/>
        <v>0</v>
      </c>
      <c r="P136" s="10" t="e">
        <f t="shared" si="15"/>
        <v>#DIV/0!</v>
      </c>
      <c r="Q136" t="str">
        <f t="shared" si="16"/>
        <v>film &amp; video</v>
      </c>
      <c r="R136" t="str">
        <f t="shared" si="17"/>
        <v>science fiction</v>
      </c>
      <c r="S136" s="13">
        <f t="shared" si="19"/>
        <v>42221.701597222222</v>
      </c>
      <c r="T136" s="13">
        <f t="shared" si="18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4"/>
        <v>0.13433333333333333</v>
      </c>
      <c r="P137" s="10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13">
        <f t="shared" si="19"/>
        <v>41788.173576388886</v>
      </c>
      <c r="T137" s="13">
        <f t="shared" si="18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4"/>
        <v>0</v>
      </c>
      <c r="P138" s="10" t="e">
        <f t="shared" si="15"/>
        <v>#DIV/0!</v>
      </c>
      <c r="Q138" t="str">
        <f t="shared" si="16"/>
        <v>film &amp; video</v>
      </c>
      <c r="R138" t="str">
        <f t="shared" si="17"/>
        <v>science fiction</v>
      </c>
      <c r="S138" s="13">
        <f t="shared" si="19"/>
        <v>42096.201782407406</v>
      </c>
      <c r="T138" s="13">
        <f t="shared" si="18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4"/>
        <v>0</v>
      </c>
      <c r="P139" s="10" t="e">
        <f t="shared" si="15"/>
        <v>#DIV/0!</v>
      </c>
      <c r="Q139" t="str">
        <f t="shared" si="16"/>
        <v>film &amp; video</v>
      </c>
      <c r="R139" t="str">
        <f t="shared" si="17"/>
        <v>science fiction</v>
      </c>
      <c r="S139" s="13">
        <f t="shared" si="19"/>
        <v>42239.365659722222</v>
      </c>
      <c r="T139" s="13">
        <f t="shared" si="18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4"/>
        <v>3.1413333333333335E-2</v>
      </c>
      <c r="P140" s="10">
        <f t="shared" si="15"/>
        <v>81.241379310344826</v>
      </c>
      <c r="Q140" t="str">
        <f t="shared" si="16"/>
        <v>film &amp; video</v>
      </c>
      <c r="R140" t="str">
        <f t="shared" si="17"/>
        <v>science fiction</v>
      </c>
      <c r="S140" s="13">
        <f t="shared" si="19"/>
        <v>42186.049085648141</v>
      </c>
      <c r="T140" s="13">
        <f t="shared" si="18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4"/>
        <v>1</v>
      </c>
      <c r="P141" s="10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13">
        <f t="shared" si="19"/>
        <v>42187.712638888886</v>
      </c>
      <c r="T141" s="13">
        <f t="shared" si="18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4"/>
        <v>0</v>
      </c>
      <c r="P142" s="10" t="e">
        <f t="shared" si="15"/>
        <v>#DIV/0!</v>
      </c>
      <c r="Q142" t="str">
        <f t="shared" si="16"/>
        <v>film &amp; video</v>
      </c>
      <c r="R142" t="str">
        <f t="shared" si="17"/>
        <v>science fiction</v>
      </c>
      <c r="S142" s="13">
        <f t="shared" si="19"/>
        <v>42052.989953703705</v>
      </c>
      <c r="T142" s="13">
        <f t="shared" si="18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4"/>
        <v>0.10775</v>
      </c>
      <c r="P143" s="10">
        <f t="shared" si="15"/>
        <v>46.178571428571431</v>
      </c>
      <c r="Q143" t="str">
        <f t="shared" si="16"/>
        <v>film &amp; video</v>
      </c>
      <c r="R143" t="str">
        <f t="shared" si="17"/>
        <v>science fiction</v>
      </c>
      <c r="S143" s="13">
        <f t="shared" si="19"/>
        <v>42109.944710648146</v>
      </c>
      <c r="T143" s="13">
        <f t="shared" si="18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4"/>
        <v>3.3333333333333335E-3</v>
      </c>
      <c r="P144" s="10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13">
        <f t="shared" si="19"/>
        <v>41938.684930555552</v>
      </c>
      <c r="T144" s="13">
        <f t="shared" si="18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4"/>
        <v>0</v>
      </c>
      <c r="P145" s="10" t="e">
        <f t="shared" si="15"/>
        <v>#DIV/0!</v>
      </c>
      <c r="Q145" t="str">
        <f t="shared" si="16"/>
        <v>film &amp; video</v>
      </c>
      <c r="R145" t="str">
        <f t="shared" si="17"/>
        <v>science fiction</v>
      </c>
      <c r="S145" s="13">
        <f t="shared" si="19"/>
        <v>42558.855810185181</v>
      </c>
      <c r="T145" s="13">
        <f t="shared" si="18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4"/>
        <v>0.27600000000000002</v>
      </c>
      <c r="P146" s="10">
        <f t="shared" si="15"/>
        <v>55.945945945945944</v>
      </c>
      <c r="Q146" t="str">
        <f t="shared" si="16"/>
        <v>film &amp; video</v>
      </c>
      <c r="R146" t="str">
        <f t="shared" si="17"/>
        <v>science fiction</v>
      </c>
      <c r="S146" s="13">
        <f t="shared" si="19"/>
        <v>42047.554074074076</v>
      </c>
      <c r="T146" s="13">
        <f t="shared" si="18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4"/>
        <v>7.5111111111111115E-2</v>
      </c>
      <c r="P147" s="10">
        <f t="shared" si="15"/>
        <v>37.555555555555557</v>
      </c>
      <c r="Q147" t="str">
        <f t="shared" si="16"/>
        <v>film &amp; video</v>
      </c>
      <c r="R147" t="str">
        <f t="shared" si="17"/>
        <v>science fiction</v>
      </c>
      <c r="S147" s="13">
        <f t="shared" si="19"/>
        <v>42200.333935185183</v>
      </c>
      <c r="T147" s="13">
        <f t="shared" si="18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4"/>
        <v>5.7499999999999999E-3</v>
      </c>
      <c r="P148" s="10">
        <f t="shared" si="15"/>
        <v>38.333333333333336</v>
      </c>
      <c r="Q148" t="str">
        <f t="shared" si="16"/>
        <v>film &amp; video</v>
      </c>
      <c r="R148" t="str">
        <f t="shared" si="17"/>
        <v>science fiction</v>
      </c>
      <c r="S148" s="13">
        <f t="shared" si="19"/>
        <v>42692.807847222219</v>
      </c>
      <c r="T148" s="13">
        <f t="shared" si="18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4"/>
        <v>0</v>
      </c>
      <c r="P149" s="10" t="e">
        <f t="shared" si="15"/>
        <v>#DIV/0!</v>
      </c>
      <c r="Q149" t="str">
        <f t="shared" si="16"/>
        <v>film &amp; video</v>
      </c>
      <c r="R149" t="str">
        <f t="shared" si="17"/>
        <v>science fiction</v>
      </c>
      <c r="S149" s="13">
        <f t="shared" si="19"/>
        <v>41969.559490740743</v>
      </c>
      <c r="T149" s="13">
        <f t="shared" si="18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4"/>
        <v>8.0000000000000004E-4</v>
      </c>
      <c r="P150" s="10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13">
        <f t="shared" si="19"/>
        <v>42397.073333333326</v>
      </c>
      <c r="T150" s="13">
        <f t="shared" si="18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4"/>
        <v>9.1999999999999998E-3</v>
      </c>
      <c r="P151" s="10">
        <f t="shared" si="15"/>
        <v>15.333333333333334</v>
      </c>
      <c r="Q151" t="str">
        <f t="shared" si="16"/>
        <v>film &amp; video</v>
      </c>
      <c r="R151" t="str">
        <f t="shared" si="17"/>
        <v>science fiction</v>
      </c>
      <c r="S151" s="13">
        <f t="shared" si="19"/>
        <v>41967.963773148142</v>
      </c>
      <c r="T151" s="13">
        <f t="shared" si="18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4"/>
        <v>0.23163076923076922</v>
      </c>
      <c r="P152" s="10">
        <f t="shared" si="15"/>
        <v>449.43283582089555</v>
      </c>
      <c r="Q152" t="str">
        <f t="shared" si="16"/>
        <v>film &amp; video</v>
      </c>
      <c r="R152" t="str">
        <f t="shared" si="17"/>
        <v>science fiction</v>
      </c>
      <c r="S152" s="13">
        <f t="shared" si="19"/>
        <v>42089.95349537037</v>
      </c>
      <c r="T152" s="13">
        <f t="shared" si="18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4"/>
        <v>5.5999999999999995E-4</v>
      </c>
      <c r="P153" s="10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13">
        <f t="shared" si="19"/>
        <v>42113.342488425922</v>
      </c>
      <c r="T153" s="13">
        <f t="shared" si="18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4"/>
        <v>7.8947368421052633E-5</v>
      </c>
      <c r="P154" s="10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13">
        <f t="shared" si="19"/>
        <v>41874.869212962956</v>
      </c>
      <c r="T154" s="13">
        <f t="shared" si="18"/>
        <v>41904.869212962956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4"/>
        <v>7.1799999999999998E-3</v>
      </c>
      <c r="P155" s="10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13">
        <f t="shared" si="19"/>
        <v>41933.377824074072</v>
      </c>
      <c r="T155" s="13">
        <f t="shared" si="18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4"/>
        <v>2.6666666666666668E-2</v>
      </c>
      <c r="P156" s="10">
        <f t="shared" si="15"/>
        <v>13.333333333333334</v>
      </c>
      <c r="Q156" t="str">
        <f t="shared" si="16"/>
        <v>film &amp; video</v>
      </c>
      <c r="R156" t="str">
        <f t="shared" si="17"/>
        <v>science fiction</v>
      </c>
      <c r="S156" s="13">
        <f t="shared" si="19"/>
        <v>42115.339062499996</v>
      </c>
      <c r="T156" s="13">
        <f t="shared" si="18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4"/>
        <v>6.0000000000000002E-5</v>
      </c>
      <c r="P157" s="10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13">
        <f t="shared" si="19"/>
        <v>42168.351099537038</v>
      </c>
      <c r="T157" s="13">
        <f t="shared" si="18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4"/>
        <v>5.0999999999999997E-2</v>
      </c>
      <c r="P158" s="10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13">
        <f t="shared" si="19"/>
        <v>41793.916620370372</v>
      </c>
      <c r="T158" s="13">
        <f t="shared" si="18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4"/>
        <v>2.671118530884808E-3</v>
      </c>
      <c r="P159" s="10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13">
        <f t="shared" si="19"/>
        <v>42396.703379629624</v>
      </c>
      <c r="T159" s="13">
        <f t="shared" si="18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4"/>
        <v>0</v>
      </c>
      <c r="P160" s="10" t="e">
        <f t="shared" si="15"/>
        <v>#DIV/0!</v>
      </c>
      <c r="Q160" t="str">
        <f t="shared" si="16"/>
        <v>film &amp; video</v>
      </c>
      <c r="R160" t="str">
        <f t="shared" si="17"/>
        <v>science fiction</v>
      </c>
      <c r="S160" s="13">
        <f t="shared" si="19"/>
        <v>41903.868379629625</v>
      </c>
      <c r="T160" s="13">
        <f t="shared" si="18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4"/>
        <v>2.0000000000000002E-5</v>
      </c>
      <c r="P161" s="10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13">
        <f t="shared" si="19"/>
        <v>42514.226215277777</v>
      </c>
      <c r="T161" s="13">
        <f t="shared" si="18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4"/>
        <v>0</v>
      </c>
      <c r="P162" s="10" t="e">
        <f t="shared" si="15"/>
        <v>#DIV/0!</v>
      </c>
      <c r="Q162" t="str">
        <f t="shared" si="16"/>
        <v>film &amp; video</v>
      </c>
      <c r="R162" t="str">
        <f t="shared" si="17"/>
        <v>drama</v>
      </c>
      <c r="S162" s="13">
        <f t="shared" si="19"/>
        <v>42171.70475694444</v>
      </c>
      <c r="T162" s="13">
        <f t="shared" si="18"/>
        <v>42231.70475694444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4"/>
        <v>1E-4</v>
      </c>
      <c r="P163" s="10">
        <f t="shared" si="15"/>
        <v>5</v>
      </c>
      <c r="Q163" t="str">
        <f t="shared" si="16"/>
        <v>film &amp; video</v>
      </c>
      <c r="R163" t="str">
        <f t="shared" si="17"/>
        <v>drama</v>
      </c>
      <c r="S163" s="13">
        <f t="shared" si="19"/>
        <v>41792.479108796295</v>
      </c>
      <c r="T163" s="13">
        <f t="shared" si="18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4"/>
        <v>0.15535714285714286</v>
      </c>
      <c r="P164" s="10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13">
        <f t="shared" si="19"/>
        <v>41834.91847222222</v>
      </c>
      <c r="T164" s="13">
        <f t="shared" si="18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4"/>
        <v>0</v>
      </c>
      <c r="P165" s="10" t="e">
        <f t="shared" si="15"/>
        <v>#DIV/0!</v>
      </c>
      <c r="Q165" t="str">
        <f t="shared" si="16"/>
        <v>film &amp; video</v>
      </c>
      <c r="R165" t="str">
        <f t="shared" si="17"/>
        <v>drama</v>
      </c>
      <c r="S165" s="13">
        <f t="shared" si="19"/>
        <v>42243.752939814811</v>
      </c>
      <c r="T165" s="13">
        <f t="shared" si="18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4"/>
        <v>5.3333333333333332E-3</v>
      </c>
      <c r="P166" s="10">
        <f t="shared" si="15"/>
        <v>91.428571428571431</v>
      </c>
      <c r="Q166" t="str">
        <f t="shared" si="16"/>
        <v>film &amp; video</v>
      </c>
      <c r="R166" t="str">
        <f t="shared" si="17"/>
        <v>drama</v>
      </c>
      <c r="S166" s="13">
        <f t="shared" si="19"/>
        <v>41841.554409722223</v>
      </c>
      <c r="T166" s="13">
        <f t="shared" si="18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4"/>
        <v>0</v>
      </c>
      <c r="P167" s="10" t="e">
        <f t="shared" si="15"/>
        <v>#DIV/0!</v>
      </c>
      <c r="Q167" t="str">
        <f t="shared" si="16"/>
        <v>film &amp; video</v>
      </c>
      <c r="R167" t="str">
        <f t="shared" si="17"/>
        <v>drama</v>
      </c>
      <c r="S167" s="13">
        <f t="shared" si="19"/>
        <v>42351.450509259252</v>
      </c>
      <c r="T167" s="13">
        <f t="shared" si="18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4"/>
        <v>0.6</v>
      </c>
      <c r="P168" s="10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13">
        <f t="shared" si="19"/>
        <v>42720.867615740739</v>
      </c>
      <c r="T168" s="13">
        <f t="shared" si="18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4"/>
        <v>1E-4</v>
      </c>
      <c r="P169" s="10">
        <f t="shared" si="15"/>
        <v>5.5</v>
      </c>
      <c r="Q169" t="str">
        <f t="shared" si="16"/>
        <v>film &amp; video</v>
      </c>
      <c r="R169" t="str">
        <f t="shared" si="17"/>
        <v>drama</v>
      </c>
      <c r="S169" s="13">
        <f t="shared" si="19"/>
        <v>42160.719155092585</v>
      </c>
      <c r="T169" s="13">
        <f t="shared" si="18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4"/>
        <v>4.0625000000000001E-2</v>
      </c>
      <c r="P170" s="10">
        <f t="shared" si="15"/>
        <v>108.33333333333333</v>
      </c>
      <c r="Q170" t="str">
        <f t="shared" si="16"/>
        <v>film &amp; video</v>
      </c>
      <c r="R170" t="str">
        <f t="shared" si="17"/>
        <v>drama</v>
      </c>
      <c r="S170" s="13">
        <f t="shared" si="19"/>
        <v>42052.626967592594</v>
      </c>
      <c r="T170" s="13">
        <f t="shared" si="18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4"/>
        <v>0.224</v>
      </c>
      <c r="P171" s="10">
        <f t="shared" si="15"/>
        <v>56</v>
      </c>
      <c r="Q171" t="str">
        <f t="shared" si="16"/>
        <v>film &amp; video</v>
      </c>
      <c r="R171" t="str">
        <f t="shared" si="17"/>
        <v>drama</v>
      </c>
      <c r="S171" s="13">
        <f t="shared" si="19"/>
        <v>41900.296979166662</v>
      </c>
      <c r="T171" s="13">
        <f t="shared" si="18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4"/>
        <v>3.2500000000000001E-2</v>
      </c>
      <c r="P172" s="10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13">
        <f t="shared" si="19"/>
        <v>42216.769479166665</v>
      </c>
      <c r="T172" s="13">
        <f t="shared" si="18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4"/>
        <v>2.0000000000000002E-5</v>
      </c>
      <c r="P173" s="10">
        <f t="shared" si="15"/>
        <v>1</v>
      </c>
      <c r="Q173" t="str">
        <f t="shared" si="16"/>
        <v>film &amp; video</v>
      </c>
      <c r="R173" t="str">
        <f t="shared" si="17"/>
        <v>drama</v>
      </c>
      <c r="S173" s="13">
        <f t="shared" si="19"/>
        <v>42533.972384259258</v>
      </c>
      <c r="T173" s="13">
        <f t="shared" si="18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4"/>
        <v>0</v>
      </c>
      <c r="P174" s="10" t="e">
        <f t="shared" si="15"/>
        <v>#DIV/0!</v>
      </c>
      <c r="Q174" t="str">
        <f t="shared" si="16"/>
        <v>film &amp; video</v>
      </c>
      <c r="R174" t="str">
        <f t="shared" si="17"/>
        <v>drama</v>
      </c>
      <c r="S174" s="13">
        <f t="shared" si="19"/>
        <v>42047.186608796292</v>
      </c>
      <c r="T174" s="13">
        <f t="shared" si="18"/>
        <v>42082.144942129627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4"/>
        <v>0</v>
      </c>
      <c r="P175" s="10" t="e">
        <f t="shared" si="15"/>
        <v>#DIV/0!</v>
      </c>
      <c r="Q175" t="str">
        <f t="shared" si="16"/>
        <v>film &amp; video</v>
      </c>
      <c r="R175" t="str">
        <f t="shared" si="17"/>
        <v>drama</v>
      </c>
      <c r="S175" s="13">
        <f t="shared" si="19"/>
        <v>42033.364675925921</v>
      </c>
      <c r="T175" s="13">
        <f t="shared" si="18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4"/>
        <v>0</v>
      </c>
      <c r="P176" s="10" t="e">
        <f t="shared" si="15"/>
        <v>#DIV/0!</v>
      </c>
      <c r="Q176" t="str">
        <f t="shared" si="16"/>
        <v>film &amp; video</v>
      </c>
      <c r="R176" t="str">
        <f t="shared" si="17"/>
        <v>drama</v>
      </c>
      <c r="S176" s="13">
        <f t="shared" si="19"/>
        <v>42072.55064814815</v>
      </c>
      <c r="T176" s="13">
        <f t="shared" si="18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4"/>
        <v>6.4850000000000005E-2</v>
      </c>
      <c r="P177" s="10">
        <f t="shared" si="15"/>
        <v>49.884615384615387</v>
      </c>
      <c r="Q177" t="str">
        <f t="shared" si="16"/>
        <v>film &amp; video</v>
      </c>
      <c r="R177" t="str">
        <f t="shared" si="17"/>
        <v>drama</v>
      </c>
      <c r="S177" s="13">
        <f t="shared" si="19"/>
        <v>41855.569571759253</v>
      </c>
      <c r="T177" s="13">
        <f t="shared" si="18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4"/>
        <v>0</v>
      </c>
      <c r="P178" s="10" t="e">
        <f t="shared" si="15"/>
        <v>#DIV/0!</v>
      </c>
      <c r="Q178" t="str">
        <f t="shared" si="16"/>
        <v>film &amp; video</v>
      </c>
      <c r="R178" t="str">
        <f t="shared" si="17"/>
        <v>drama</v>
      </c>
      <c r="S178" s="13">
        <f t="shared" si="19"/>
        <v>42191.615729166668</v>
      </c>
      <c r="T178" s="13">
        <f t="shared" si="18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4"/>
        <v>0.4</v>
      </c>
      <c r="P179" s="10">
        <f t="shared" si="15"/>
        <v>25.714285714285715</v>
      </c>
      <c r="Q179" t="str">
        <f t="shared" si="16"/>
        <v>film &amp; video</v>
      </c>
      <c r="R179" t="str">
        <f t="shared" si="17"/>
        <v>drama</v>
      </c>
      <c r="S179" s="13">
        <f t="shared" si="19"/>
        <v>42069.839421296296</v>
      </c>
      <c r="T179" s="13">
        <f t="shared" si="18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4"/>
        <v>0</v>
      </c>
      <c r="P180" s="10" t="e">
        <f t="shared" si="15"/>
        <v>#DIV/0!</v>
      </c>
      <c r="Q180" t="str">
        <f t="shared" si="16"/>
        <v>film &amp; video</v>
      </c>
      <c r="R180" t="str">
        <f t="shared" si="17"/>
        <v>drama</v>
      </c>
      <c r="S180" s="13">
        <f t="shared" si="19"/>
        <v>42304.747048611105</v>
      </c>
      <c r="T180" s="13">
        <f t="shared" si="18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4"/>
        <v>0.2</v>
      </c>
      <c r="P181" s="10">
        <f t="shared" si="15"/>
        <v>100</v>
      </c>
      <c r="Q181" t="str">
        <f t="shared" si="16"/>
        <v>film &amp; video</v>
      </c>
      <c r="R181" t="str">
        <f t="shared" si="17"/>
        <v>drama</v>
      </c>
      <c r="S181" s="13">
        <f t="shared" si="19"/>
        <v>42402.872164351851</v>
      </c>
      <c r="T181" s="13">
        <f t="shared" si="18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4"/>
        <v>0.33416666666666667</v>
      </c>
      <c r="P182" s="10">
        <f t="shared" si="15"/>
        <v>30.846153846153847</v>
      </c>
      <c r="Q182" t="str">
        <f t="shared" si="16"/>
        <v>film &amp; video</v>
      </c>
      <c r="R182" t="str">
        <f t="shared" si="17"/>
        <v>drama</v>
      </c>
      <c r="S182" s="13">
        <f t="shared" si="19"/>
        <v>42067.782905092587</v>
      </c>
      <c r="T182" s="13">
        <f t="shared" si="18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4"/>
        <v>0.21092608822670172</v>
      </c>
      <c r="P183" s="10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13">
        <f t="shared" si="19"/>
        <v>42147.533506944441</v>
      </c>
      <c r="T183" s="13">
        <f t="shared" si="18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4"/>
        <v>0</v>
      </c>
      <c r="P184" s="10" t="e">
        <f t="shared" si="15"/>
        <v>#DIV/0!</v>
      </c>
      <c r="Q184" t="str">
        <f t="shared" si="16"/>
        <v>film &amp; video</v>
      </c>
      <c r="R184" t="str">
        <f t="shared" si="17"/>
        <v>drama</v>
      </c>
      <c r="S184" s="13">
        <f t="shared" si="19"/>
        <v>42711.803611111107</v>
      </c>
      <c r="T184" s="13">
        <f t="shared" si="18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4"/>
        <v>0.35855999999999999</v>
      </c>
      <c r="P185" s="10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13">
        <f t="shared" si="19"/>
        <v>41939.601967592593</v>
      </c>
      <c r="T185" s="13">
        <f t="shared" si="18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4"/>
        <v>3.4000000000000002E-2</v>
      </c>
      <c r="P186" s="10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13">
        <f t="shared" si="19"/>
        <v>41825.58289351852</v>
      </c>
      <c r="T186" s="13">
        <f t="shared" si="18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4"/>
        <v>5.5E-2</v>
      </c>
      <c r="P187" s="10">
        <f t="shared" si="15"/>
        <v>220</v>
      </c>
      <c r="Q187" t="str">
        <f t="shared" si="16"/>
        <v>film &amp; video</v>
      </c>
      <c r="R187" t="str">
        <f t="shared" si="17"/>
        <v>drama</v>
      </c>
      <c r="S187" s="13">
        <f t="shared" si="19"/>
        <v>42570.702997685185</v>
      </c>
      <c r="T187" s="13">
        <f t="shared" si="18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4"/>
        <v>0</v>
      </c>
      <c r="P188" s="10" t="e">
        <f t="shared" si="15"/>
        <v>#DIV/0!</v>
      </c>
      <c r="Q188" t="str">
        <f t="shared" si="16"/>
        <v>film &amp; video</v>
      </c>
      <c r="R188" t="str">
        <f t="shared" si="17"/>
        <v>drama</v>
      </c>
      <c r="S188" s="13">
        <f t="shared" si="19"/>
        <v>42767.604560185187</v>
      </c>
      <c r="T188" s="13">
        <f t="shared" si="18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4"/>
        <v>0.16</v>
      </c>
      <c r="P189" s="10">
        <f t="shared" si="15"/>
        <v>160</v>
      </c>
      <c r="Q189" t="str">
        <f t="shared" si="16"/>
        <v>film &amp; video</v>
      </c>
      <c r="R189" t="str">
        <f t="shared" si="17"/>
        <v>drama</v>
      </c>
      <c r="S189" s="13">
        <f t="shared" si="19"/>
        <v>42182.02612268518</v>
      </c>
      <c r="T189" s="13">
        <f t="shared" si="18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4"/>
        <v>0</v>
      </c>
      <c r="P190" s="10" t="e">
        <f t="shared" si="15"/>
        <v>#DIV/0!</v>
      </c>
      <c r="Q190" t="str">
        <f t="shared" si="16"/>
        <v>film &amp; video</v>
      </c>
      <c r="R190" t="str">
        <f t="shared" si="17"/>
        <v>drama</v>
      </c>
      <c r="S190" s="13">
        <f t="shared" si="19"/>
        <v>41856.974710648145</v>
      </c>
      <c r="T190" s="13">
        <f t="shared" si="18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4"/>
        <v>6.8999999999999997E-4</v>
      </c>
      <c r="P191" s="10">
        <f t="shared" si="15"/>
        <v>69</v>
      </c>
      <c r="Q191" t="str">
        <f t="shared" si="16"/>
        <v>film &amp; video</v>
      </c>
      <c r="R191" t="str">
        <f t="shared" si="17"/>
        <v>drama</v>
      </c>
      <c r="S191" s="13">
        <f t="shared" si="19"/>
        <v>42556.482372685183</v>
      </c>
      <c r="T191" s="13">
        <f t="shared" si="18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4"/>
        <v>4.1666666666666666E-3</v>
      </c>
      <c r="P192" s="10">
        <f t="shared" si="15"/>
        <v>50</v>
      </c>
      <c r="Q192" t="str">
        <f t="shared" si="16"/>
        <v>film &amp; video</v>
      </c>
      <c r="R192" t="str">
        <f t="shared" si="17"/>
        <v>drama</v>
      </c>
      <c r="S192" s="13">
        <f t="shared" si="19"/>
        <v>42527.442662037036</v>
      </c>
      <c r="T192" s="13">
        <f t="shared" si="18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4"/>
        <v>0.05</v>
      </c>
      <c r="P193" s="10">
        <f t="shared" si="15"/>
        <v>83.333333333333329</v>
      </c>
      <c r="Q193" t="str">
        <f t="shared" si="16"/>
        <v>film &amp; video</v>
      </c>
      <c r="R193" t="str">
        <f t="shared" si="17"/>
        <v>drama</v>
      </c>
      <c r="S193" s="13">
        <f t="shared" si="19"/>
        <v>42239.233078703699</v>
      </c>
      <c r="T193" s="13">
        <f t="shared" si="18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4"/>
        <v>1.7E-5</v>
      </c>
      <c r="P194" s="10">
        <f t="shared" si="15"/>
        <v>5.666666666666667</v>
      </c>
      <c r="Q194" t="str">
        <f t="shared" si="16"/>
        <v>film &amp; video</v>
      </c>
      <c r="R194" t="str">
        <f t="shared" si="17"/>
        <v>drama</v>
      </c>
      <c r="S194" s="13">
        <f t="shared" si="19"/>
        <v>41899.583703703705</v>
      </c>
      <c r="T194" s="13">
        <f t="shared" si="18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20">E195/D195</f>
        <v>0</v>
      </c>
      <c r="P195" s="10" t="e">
        <f t="shared" ref="P195:P258" si="21">E195/L195</f>
        <v>#DIV/0!</v>
      </c>
      <c r="Q195" t="str">
        <f t="shared" ref="Q195:Q258" si="22">LEFT(N195,FIND("/",N195)-1)</f>
        <v>film &amp; video</v>
      </c>
      <c r="R195" t="str">
        <f t="shared" ref="R195:R258" si="23">RIGHT(N195,LEN(N195)-FIND("/",N195))</f>
        <v>drama</v>
      </c>
      <c r="S195" s="13">
        <f t="shared" si="19"/>
        <v>41911.726458333331</v>
      </c>
      <c r="T195" s="13">
        <f t="shared" si="18"/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20"/>
        <v>1.1999999999999999E-3</v>
      </c>
      <c r="P196" s="10">
        <f t="shared" si="21"/>
        <v>1</v>
      </c>
      <c r="Q196" t="str">
        <f t="shared" si="22"/>
        <v>film &amp; video</v>
      </c>
      <c r="R196" t="str">
        <f t="shared" si="23"/>
        <v>drama</v>
      </c>
      <c r="S196" s="13">
        <f t="shared" si="19"/>
        <v>42375.788553240738</v>
      </c>
      <c r="T196" s="13">
        <f t="shared" ref="T196:T259" si="24">(I196/86400)+25569+(-5/24)</f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20"/>
        <v>0</v>
      </c>
      <c r="P197" s="10" t="e">
        <f t="shared" si="21"/>
        <v>#DIV/0!</v>
      </c>
      <c r="Q197" t="str">
        <f t="shared" si="22"/>
        <v>film &amp; video</v>
      </c>
      <c r="R197" t="str">
        <f t="shared" si="23"/>
        <v>drama</v>
      </c>
      <c r="S197" s="13">
        <f t="shared" ref="S197:S260" si="25">(J197/86400)+25569+(-5/24)</f>
        <v>42135.462175925924</v>
      </c>
      <c r="T197" s="13">
        <f t="shared" si="24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20"/>
        <v>0.41857142857142859</v>
      </c>
      <c r="P198" s="10">
        <f t="shared" si="21"/>
        <v>77.10526315789474</v>
      </c>
      <c r="Q198" t="str">
        <f t="shared" si="22"/>
        <v>film &amp; video</v>
      </c>
      <c r="R198" t="str">
        <f t="shared" si="23"/>
        <v>drama</v>
      </c>
      <c r="S198" s="13">
        <f t="shared" si="25"/>
        <v>42259.334467592591</v>
      </c>
      <c r="T198" s="13">
        <f t="shared" si="24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20"/>
        <v>0.1048</v>
      </c>
      <c r="P199" s="10">
        <f t="shared" si="21"/>
        <v>32.75</v>
      </c>
      <c r="Q199" t="str">
        <f t="shared" si="22"/>
        <v>film &amp; video</v>
      </c>
      <c r="R199" t="str">
        <f t="shared" si="23"/>
        <v>drama</v>
      </c>
      <c r="S199" s="13">
        <f t="shared" si="25"/>
        <v>42741.640046296299</v>
      </c>
      <c r="T199" s="13">
        <f t="shared" si="24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20"/>
        <v>1.116E-2</v>
      </c>
      <c r="P200" s="10">
        <f t="shared" si="21"/>
        <v>46.5</v>
      </c>
      <c r="Q200" t="str">
        <f t="shared" si="22"/>
        <v>film &amp; video</v>
      </c>
      <c r="R200" t="str">
        <f t="shared" si="23"/>
        <v>drama</v>
      </c>
      <c r="S200" s="13">
        <f t="shared" si="25"/>
        <v>41887.175023148149</v>
      </c>
      <c r="T200" s="13">
        <f t="shared" si="24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20"/>
        <v>0</v>
      </c>
      <c r="P201" s="10" t="e">
        <f t="shared" si="21"/>
        <v>#DIV/0!</v>
      </c>
      <c r="Q201" t="str">
        <f t="shared" si="22"/>
        <v>film &amp; video</v>
      </c>
      <c r="R201" t="str">
        <f t="shared" si="23"/>
        <v>drama</v>
      </c>
      <c r="S201" s="13">
        <f t="shared" si="25"/>
        <v>42583.915532407402</v>
      </c>
      <c r="T201" s="13">
        <f t="shared" si="24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20"/>
        <v>0.26192500000000002</v>
      </c>
      <c r="P202" s="10">
        <f t="shared" si="21"/>
        <v>87.308333333333337</v>
      </c>
      <c r="Q202" t="str">
        <f t="shared" si="22"/>
        <v>film &amp; video</v>
      </c>
      <c r="R202" t="str">
        <f t="shared" si="23"/>
        <v>drama</v>
      </c>
      <c r="S202" s="13">
        <f t="shared" si="25"/>
        <v>41866.875034722216</v>
      </c>
      <c r="T202" s="13">
        <f t="shared" si="24"/>
        <v>41896.875034722216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20"/>
        <v>0.58461538461538465</v>
      </c>
      <c r="P203" s="10">
        <f t="shared" si="21"/>
        <v>54.285714285714285</v>
      </c>
      <c r="Q203" t="str">
        <f t="shared" si="22"/>
        <v>film &amp; video</v>
      </c>
      <c r="R203" t="str">
        <f t="shared" si="23"/>
        <v>drama</v>
      </c>
      <c r="S203" s="13">
        <f t="shared" si="25"/>
        <v>42023.610289351847</v>
      </c>
      <c r="T203" s="13">
        <f t="shared" si="24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20"/>
        <v>0</v>
      </c>
      <c r="P204" s="10" t="e">
        <f t="shared" si="21"/>
        <v>#DIV/0!</v>
      </c>
      <c r="Q204" t="str">
        <f t="shared" si="22"/>
        <v>film &amp; video</v>
      </c>
      <c r="R204" t="str">
        <f t="shared" si="23"/>
        <v>drama</v>
      </c>
      <c r="S204" s="13">
        <f t="shared" si="25"/>
        <v>42255.719490740739</v>
      </c>
      <c r="T204" s="13">
        <f t="shared" si="24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20"/>
        <v>0.2984</v>
      </c>
      <c r="P205" s="10">
        <f t="shared" si="21"/>
        <v>93.25</v>
      </c>
      <c r="Q205" t="str">
        <f t="shared" si="22"/>
        <v>film &amp; video</v>
      </c>
      <c r="R205" t="str">
        <f t="shared" si="23"/>
        <v>drama</v>
      </c>
      <c r="S205" s="13">
        <f t="shared" si="25"/>
        <v>41973.639629629623</v>
      </c>
      <c r="T205" s="13">
        <f t="shared" si="24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20"/>
        <v>0.50721666666666665</v>
      </c>
      <c r="P206" s="10">
        <f t="shared" si="21"/>
        <v>117.68368136117556</v>
      </c>
      <c r="Q206" t="str">
        <f t="shared" si="22"/>
        <v>film &amp; video</v>
      </c>
      <c r="R206" t="str">
        <f t="shared" si="23"/>
        <v>drama</v>
      </c>
      <c r="S206" s="13">
        <f t="shared" si="25"/>
        <v>42556.375034722216</v>
      </c>
      <c r="T206" s="13">
        <f t="shared" si="24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20"/>
        <v>0.16250000000000001</v>
      </c>
      <c r="P207" s="10">
        <f t="shared" si="21"/>
        <v>76.470588235294116</v>
      </c>
      <c r="Q207" t="str">
        <f t="shared" si="22"/>
        <v>film &amp; video</v>
      </c>
      <c r="R207" t="str">
        <f t="shared" si="23"/>
        <v>drama</v>
      </c>
      <c r="S207" s="13">
        <f t="shared" si="25"/>
        <v>42248.423865740733</v>
      </c>
      <c r="T207" s="13">
        <f t="shared" si="24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20"/>
        <v>0</v>
      </c>
      <c r="P208" s="10" t="e">
        <f t="shared" si="21"/>
        <v>#DIV/0!</v>
      </c>
      <c r="Q208" t="str">
        <f t="shared" si="22"/>
        <v>film &amp; video</v>
      </c>
      <c r="R208" t="str">
        <f t="shared" si="23"/>
        <v>drama</v>
      </c>
      <c r="S208" s="13">
        <f t="shared" si="25"/>
        <v>42566.79609953703</v>
      </c>
      <c r="T208" s="13">
        <f t="shared" si="24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20"/>
        <v>0.15214285714285714</v>
      </c>
      <c r="P209" s="10">
        <f t="shared" si="21"/>
        <v>163.84615384615384</v>
      </c>
      <c r="Q209" t="str">
        <f t="shared" si="22"/>
        <v>film &amp; video</v>
      </c>
      <c r="R209" t="str">
        <f t="shared" si="23"/>
        <v>drama</v>
      </c>
      <c r="S209" s="13">
        <f t="shared" si="25"/>
        <v>41977.988865740735</v>
      </c>
      <c r="T209" s="13">
        <f t="shared" si="24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20"/>
        <v>0</v>
      </c>
      <c r="P210" s="10" t="e">
        <f t="shared" si="21"/>
        <v>#DIV/0!</v>
      </c>
      <c r="Q210" t="str">
        <f t="shared" si="22"/>
        <v>film &amp; video</v>
      </c>
      <c r="R210" t="str">
        <f t="shared" si="23"/>
        <v>drama</v>
      </c>
      <c r="S210" s="13">
        <f t="shared" si="25"/>
        <v>41959.16165509259</v>
      </c>
      <c r="T210" s="13">
        <f t="shared" si="24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20"/>
        <v>0</v>
      </c>
      <c r="P211" s="10" t="e">
        <f t="shared" si="21"/>
        <v>#DIV/0!</v>
      </c>
      <c r="Q211" t="str">
        <f t="shared" si="22"/>
        <v>film &amp; video</v>
      </c>
      <c r="R211" t="str">
        <f t="shared" si="23"/>
        <v>drama</v>
      </c>
      <c r="S211" s="13">
        <f t="shared" si="25"/>
        <v>42165.714525462965</v>
      </c>
      <c r="T211" s="13">
        <f t="shared" si="24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20"/>
        <v>0.2525</v>
      </c>
      <c r="P212" s="10">
        <f t="shared" si="21"/>
        <v>91.818181818181813</v>
      </c>
      <c r="Q212" t="str">
        <f t="shared" si="22"/>
        <v>film &amp; video</v>
      </c>
      <c r="R212" t="str">
        <f t="shared" si="23"/>
        <v>drama</v>
      </c>
      <c r="S212" s="13">
        <f t="shared" si="25"/>
        <v>42248.856388888882</v>
      </c>
      <c r="T212" s="13">
        <f t="shared" si="24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20"/>
        <v>0.44600000000000001</v>
      </c>
      <c r="P213" s="10">
        <f t="shared" si="21"/>
        <v>185.83333333333334</v>
      </c>
      <c r="Q213" t="str">
        <f t="shared" si="22"/>
        <v>film &amp; video</v>
      </c>
      <c r="R213" t="str">
        <f t="shared" si="23"/>
        <v>drama</v>
      </c>
      <c r="S213" s="13">
        <f t="shared" si="25"/>
        <v>42235.951585648145</v>
      </c>
      <c r="T213" s="13">
        <f t="shared" si="24"/>
        <v>42265.951585648145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20"/>
        <v>1.5873015873015873E-4</v>
      </c>
      <c r="P214" s="10">
        <f t="shared" si="21"/>
        <v>1</v>
      </c>
      <c r="Q214" t="str">
        <f t="shared" si="22"/>
        <v>film &amp; video</v>
      </c>
      <c r="R214" t="str">
        <f t="shared" si="23"/>
        <v>drama</v>
      </c>
      <c r="S214" s="13">
        <f t="shared" si="25"/>
        <v>42416.672685185178</v>
      </c>
      <c r="T214" s="13">
        <f t="shared" si="24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20"/>
        <v>4.0000000000000002E-4</v>
      </c>
      <c r="P215" s="10">
        <f t="shared" si="21"/>
        <v>20</v>
      </c>
      <c r="Q215" t="str">
        <f t="shared" si="22"/>
        <v>film &amp; video</v>
      </c>
      <c r="R215" t="str">
        <f t="shared" si="23"/>
        <v>drama</v>
      </c>
      <c r="S215" s="13">
        <f t="shared" si="25"/>
        <v>42202.385960648149</v>
      </c>
      <c r="T215" s="13">
        <f t="shared" si="24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20"/>
        <v>8.0000000000000007E-5</v>
      </c>
      <c r="P216" s="10">
        <f t="shared" si="21"/>
        <v>1</v>
      </c>
      <c r="Q216" t="str">
        <f t="shared" si="22"/>
        <v>film &amp; video</v>
      </c>
      <c r="R216" t="str">
        <f t="shared" si="23"/>
        <v>drama</v>
      </c>
      <c r="S216" s="13">
        <f t="shared" si="25"/>
        <v>42009.432280092595</v>
      </c>
      <c r="T216" s="13">
        <f t="shared" si="24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20"/>
        <v>2.2727272727272726E-3</v>
      </c>
      <c r="P217" s="10">
        <f t="shared" si="21"/>
        <v>10</v>
      </c>
      <c r="Q217" t="str">
        <f t="shared" si="22"/>
        <v>film &amp; video</v>
      </c>
      <c r="R217" t="str">
        <f t="shared" si="23"/>
        <v>drama</v>
      </c>
      <c r="S217" s="13">
        <f t="shared" si="25"/>
        <v>42375.021782407406</v>
      </c>
      <c r="T217" s="13">
        <f t="shared" si="24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20"/>
        <v>0.55698440000000005</v>
      </c>
      <c r="P218" s="10">
        <f t="shared" si="21"/>
        <v>331.53833333333336</v>
      </c>
      <c r="Q218" t="str">
        <f t="shared" si="22"/>
        <v>film &amp; video</v>
      </c>
      <c r="R218" t="str">
        <f t="shared" si="23"/>
        <v>drama</v>
      </c>
      <c r="S218" s="13">
        <f t="shared" si="25"/>
        <v>42066.750428240739</v>
      </c>
      <c r="T218" s="13">
        <f t="shared" si="24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20"/>
        <v>0.11942999999999999</v>
      </c>
      <c r="P219" s="10">
        <f t="shared" si="21"/>
        <v>314.28947368421052</v>
      </c>
      <c r="Q219" t="str">
        <f t="shared" si="22"/>
        <v>film &amp; video</v>
      </c>
      <c r="R219" t="str">
        <f t="shared" si="23"/>
        <v>drama</v>
      </c>
      <c r="S219" s="13">
        <f t="shared" si="25"/>
        <v>41970.432280092595</v>
      </c>
      <c r="T219" s="13">
        <f t="shared" si="24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20"/>
        <v>0.02</v>
      </c>
      <c r="P220" s="10">
        <f t="shared" si="21"/>
        <v>100</v>
      </c>
      <c r="Q220" t="str">
        <f t="shared" si="22"/>
        <v>film &amp; video</v>
      </c>
      <c r="R220" t="str">
        <f t="shared" si="23"/>
        <v>drama</v>
      </c>
      <c r="S220" s="13">
        <f t="shared" si="25"/>
        <v>42079.420011574075</v>
      </c>
      <c r="T220" s="13">
        <f t="shared" si="24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20"/>
        <v>0.17630000000000001</v>
      </c>
      <c r="P221" s="10">
        <f t="shared" si="21"/>
        <v>115.98684210526316</v>
      </c>
      <c r="Q221" t="str">
        <f t="shared" si="22"/>
        <v>film &amp; video</v>
      </c>
      <c r="R221" t="str">
        <f t="shared" si="23"/>
        <v>drama</v>
      </c>
      <c r="S221" s="13">
        <f t="shared" si="25"/>
        <v>42429.118344907409</v>
      </c>
      <c r="T221" s="13">
        <f t="shared" si="24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20"/>
        <v>7.1999999999999998E-3</v>
      </c>
      <c r="P222" s="10">
        <f t="shared" si="21"/>
        <v>120</v>
      </c>
      <c r="Q222" t="str">
        <f t="shared" si="22"/>
        <v>film &amp; video</v>
      </c>
      <c r="R222" t="str">
        <f t="shared" si="23"/>
        <v>drama</v>
      </c>
      <c r="S222" s="13">
        <f t="shared" si="25"/>
        <v>42195.435532407406</v>
      </c>
      <c r="T222" s="13">
        <f t="shared" si="24"/>
        <v>42236.629166666666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20"/>
        <v>0</v>
      </c>
      <c r="P223" s="10" t="e">
        <f t="shared" si="21"/>
        <v>#DIV/0!</v>
      </c>
      <c r="Q223" t="str">
        <f t="shared" si="22"/>
        <v>film &amp; video</v>
      </c>
      <c r="R223" t="str">
        <f t="shared" si="23"/>
        <v>drama</v>
      </c>
      <c r="S223" s="13">
        <f t="shared" si="25"/>
        <v>42031.629212962966</v>
      </c>
      <c r="T223" s="13">
        <f t="shared" si="24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20"/>
        <v>0.13</v>
      </c>
      <c r="P224" s="10">
        <f t="shared" si="21"/>
        <v>65</v>
      </c>
      <c r="Q224" t="str">
        <f t="shared" si="22"/>
        <v>film &amp; video</v>
      </c>
      <c r="R224" t="str">
        <f t="shared" si="23"/>
        <v>drama</v>
      </c>
      <c r="S224" s="13">
        <f t="shared" si="25"/>
        <v>42031.561550925922</v>
      </c>
      <c r="T224" s="13">
        <f t="shared" si="24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20"/>
        <v>0</v>
      </c>
      <c r="P225" s="10" t="e">
        <f t="shared" si="21"/>
        <v>#DIV/0!</v>
      </c>
      <c r="Q225" t="str">
        <f t="shared" si="22"/>
        <v>film &amp; video</v>
      </c>
      <c r="R225" t="str">
        <f t="shared" si="23"/>
        <v>drama</v>
      </c>
      <c r="S225" s="13">
        <f t="shared" si="25"/>
        <v>42481.839699074073</v>
      </c>
      <c r="T225" s="13">
        <f t="shared" si="24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20"/>
        <v>0</v>
      </c>
      <c r="P226" s="10" t="e">
        <f t="shared" si="21"/>
        <v>#DIV/0!</v>
      </c>
      <c r="Q226" t="str">
        <f t="shared" si="22"/>
        <v>film &amp; video</v>
      </c>
      <c r="R226" t="str">
        <f t="shared" si="23"/>
        <v>drama</v>
      </c>
      <c r="S226" s="13">
        <f t="shared" si="25"/>
        <v>42135.026921296296</v>
      </c>
      <c r="T226" s="13">
        <f t="shared" si="24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20"/>
        <v>0</v>
      </c>
      <c r="P227" s="10" t="e">
        <f t="shared" si="21"/>
        <v>#DIV/0!</v>
      </c>
      <c r="Q227" t="str">
        <f t="shared" si="22"/>
        <v>film &amp; video</v>
      </c>
      <c r="R227" t="str">
        <f t="shared" si="23"/>
        <v>drama</v>
      </c>
      <c r="S227" s="13">
        <f t="shared" si="25"/>
        <v>42438.752939814811</v>
      </c>
      <c r="T227" s="13">
        <f t="shared" si="24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20"/>
        <v>8.6206896551724137E-3</v>
      </c>
      <c r="P228" s="10">
        <f t="shared" si="21"/>
        <v>125</v>
      </c>
      <c r="Q228" t="str">
        <f t="shared" si="22"/>
        <v>film &amp; video</v>
      </c>
      <c r="R228" t="str">
        <f t="shared" si="23"/>
        <v>drama</v>
      </c>
      <c r="S228" s="13">
        <f t="shared" si="25"/>
        <v>42106.457685185182</v>
      </c>
      <c r="T228" s="13">
        <f t="shared" si="24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20"/>
        <v>0</v>
      </c>
      <c r="P229" s="10" t="e">
        <f t="shared" si="21"/>
        <v>#DIV/0!</v>
      </c>
      <c r="Q229" t="str">
        <f t="shared" si="22"/>
        <v>film &amp; video</v>
      </c>
      <c r="R229" t="str">
        <f t="shared" si="23"/>
        <v>drama</v>
      </c>
      <c r="S229" s="13">
        <f t="shared" si="25"/>
        <v>42164.685659722221</v>
      </c>
      <c r="T229" s="13">
        <f t="shared" si="24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20"/>
        <v>0</v>
      </c>
      <c r="P230" s="10" t="e">
        <f t="shared" si="21"/>
        <v>#DIV/0!</v>
      </c>
      <c r="Q230" t="str">
        <f t="shared" si="22"/>
        <v>film &amp; video</v>
      </c>
      <c r="R230" t="str">
        <f t="shared" si="23"/>
        <v>drama</v>
      </c>
      <c r="S230" s="13">
        <f t="shared" si="25"/>
        <v>42096.478067129625</v>
      </c>
      <c r="T230" s="13">
        <f t="shared" si="24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20"/>
        <v>0</v>
      </c>
      <c r="P231" s="10" t="e">
        <f t="shared" si="21"/>
        <v>#DIV/0!</v>
      </c>
      <c r="Q231" t="str">
        <f t="shared" si="22"/>
        <v>film &amp; video</v>
      </c>
      <c r="R231" t="str">
        <f t="shared" si="23"/>
        <v>drama</v>
      </c>
      <c r="S231" s="13">
        <f t="shared" si="25"/>
        <v>42383.725659722222</v>
      </c>
      <c r="T231" s="13">
        <f t="shared" si="24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20"/>
        <v>4.0000000000000001E-3</v>
      </c>
      <c r="P232" s="10">
        <f t="shared" si="21"/>
        <v>30</v>
      </c>
      <c r="Q232" t="str">
        <f t="shared" si="22"/>
        <v>film &amp; video</v>
      </c>
      <c r="R232" t="str">
        <f t="shared" si="23"/>
        <v>drama</v>
      </c>
      <c r="S232" s="13">
        <f t="shared" si="25"/>
        <v>42129.568877314814</v>
      </c>
      <c r="T232" s="13">
        <f t="shared" si="24"/>
        <v>42159.568877314814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20"/>
        <v>0</v>
      </c>
      <c r="P233" s="10" t="e">
        <f t="shared" si="21"/>
        <v>#DIV/0!</v>
      </c>
      <c r="Q233" t="str">
        <f t="shared" si="22"/>
        <v>film &amp; video</v>
      </c>
      <c r="R233" t="str">
        <f t="shared" si="23"/>
        <v>drama</v>
      </c>
      <c r="S233" s="13">
        <f t="shared" si="25"/>
        <v>42341.75059027777</v>
      </c>
      <c r="T233" s="13">
        <f t="shared" si="24"/>
        <v>42371.75059027777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20"/>
        <v>2.75E-2</v>
      </c>
      <c r="P234" s="10">
        <f t="shared" si="21"/>
        <v>15.714285714285714</v>
      </c>
      <c r="Q234" t="str">
        <f t="shared" si="22"/>
        <v>film &amp; video</v>
      </c>
      <c r="R234" t="str">
        <f t="shared" si="23"/>
        <v>drama</v>
      </c>
      <c r="S234" s="13">
        <f t="shared" si="25"/>
        <v>42032.617430555554</v>
      </c>
      <c r="T234" s="13">
        <f t="shared" si="24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20"/>
        <v>0</v>
      </c>
      <c r="P235" s="10" t="e">
        <f t="shared" si="21"/>
        <v>#DIV/0!</v>
      </c>
      <c r="Q235" t="str">
        <f t="shared" si="22"/>
        <v>film &amp; video</v>
      </c>
      <c r="R235" t="str">
        <f t="shared" si="23"/>
        <v>drama</v>
      </c>
      <c r="S235" s="13">
        <f t="shared" si="25"/>
        <v>42612.703379629624</v>
      </c>
      <c r="T235" s="13">
        <f t="shared" si="24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20"/>
        <v>0.40100000000000002</v>
      </c>
      <c r="P236" s="10">
        <f t="shared" si="21"/>
        <v>80.2</v>
      </c>
      <c r="Q236" t="str">
        <f t="shared" si="22"/>
        <v>film &amp; video</v>
      </c>
      <c r="R236" t="str">
        <f t="shared" si="23"/>
        <v>drama</v>
      </c>
      <c r="S236" s="13">
        <f t="shared" si="25"/>
        <v>42135.82707175926</v>
      </c>
      <c r="T236" s="13">
        <f t="shared" si="24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20"/>
        <v>0</v>
      </c>
      <c r="P237" s="10" t="e">
        <f t="shared" si="21"/>
        <v>#DIV/0!</v>
      </c>
      <c r="Q237" t="str">
        <f t="shared" si="22"/>
        <v>film &amp; video</v>
      </c>
      <c r="R237" t="str">
        <f t="shared" si="23"/>
        <v>drama</v>
      </c>
      <c r="S237" s="13">
        <f t="shared" si="25"/>
        <v>42164.700196759259</v>
      </c>
      <c r="T237" s="13">
        <f t="shared" si="24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20"/>
        <v>0</v>
      </c>
      <c r="P238" s="10" t="e">
        <f t="shared" si="21"/>
        <v>#DIV/0!</v>
      </c>
      <c r="Q238" t="str">
        <f t="shared" si="22"/>
        <v>film &amp; video</v>
      </c>
      <c r="R238" t="str">
        <f t="shared" si="23"/>
        <v>drama</v>
      </c>
      <c r="S238" s="13">
        <f t="shared" si="25"/>
        <v>42320.876145833332</v>
      </c>
      <c r="T238" s="13">
        <f t="shared" si="24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20"/>
        <v>3.3333333333333335E-3</v>
      </c>
      <c r="P239" s="10">
        <f t="shared" si="21"/>
        <v>50</v>
      </c>
      <c r="Q239" t="str">
        <f t="shared" si="22"/>
        <v>film &amp; video</v>
      </c>
      <c r="R239" t="str">
        <f t="shared" si="23"/>
        <v>drama</v>
      </c>
      <c r="S239" s="13">
        <f t="shared" si="25"/>
        <v>42377.368854166663</v>
      </c>
      <c r="T239" s="13">
        <f t="shared" si="24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20"/>
        <v>0</v>
      </c>
      <c r="P240" s="10" t="e">
        <f t="shared" si="21"/>
        <v>#DIV/0!</v>
      </c>
      <c r="Q240" t="str">
        <f t="shared" si="22"/>
        <v>film &amp; video</v>
      </c>
      <c r="R240" t="str">
        <f t="shared" si="23"/>
        <v>drama</v>
      </c>
      <c r="S240" s="13">
        <f t="shared" si="25"/>
        <v>42713.754166666666</v>
      </c>
      <c r="T240" s="13">
        <f t="shared" si="24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20"/>
        <v>0.25</v>
      </c>
      <c r="P241" s="10">
        <f t="shared" si="21"/>
        <v>50</v>
      </c>
      <c r="Q241" t="str">
        <f t="shared" si="22"/>
        <v>film &amp; video</v>
      </c>
      <c r="R241" t="str">
        <f t="shared" si="23"/>
        <v>drama</v>
      </c>
      <c r="S241" s="13">
        <f t="shared" si="25"/>
        <v>42296.901967592588</v>
      </c>
      <c r="T241" s="13">
        <f t="shared" si="24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20"/>
        <v>1.0763413333333334</v>
      </c>
      <c r="P242" s="10">
        <f t="shared" si="21"/>
        <v>117.84759124087591</v>
      </c>
      <c r="Q242" t="str">
        <f t="shared" si="22"/>
        <v>film &amp; video</v>
      </c>
      <c r="R242" t="str">
        <f t="shared" si="23"/>
        <v>documentary</v>
      </c>
      <c r="S242" s="13">
        <f t="shared" si="25"/>
        <v>41354.500127314815</v>
      </c>
      <c r="T242" s="13">
        <f t="shared" si="24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20"/>
        <v>1.1263736263736264</v>
      </c>
      <c r="P243" s="10">
        <f t="shared" si="21"/>
        <v>109.04255319148936</v>
      </c>
      <c r="Q243" t="str">
        <f t="shared" si="22"/>
        <v>film &amp; video</v>
      </c>
      <c r="R243" t="str">
        <f t="shared" si="23"/>
        <v>documentary</v>
      </c>
      <c r="S243" s="13">
        <f t="shared" si="25"/>
        <v>41949.489629629628</v>
      </c>
      <c r="T243" s="13">
        <f t="shared" si="24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20"/>
        <v>1.1346153846153846</v>
      </c>
      <c r="P244" s="10">
        <f t="shared" si="21"/>
        <v>73.019801980198025</v>
      </c>
      <c r="Q244" t="str">
        <f t="shared" si="22"/>
        <v>film &amp; video</v>
      </c>
      <c r="R244" t="str">
        <f t="shared" si="23"/>
        <v>documentary</v>
      </c>
      <c r="S244" s="13">
        <f t="shared" si="25"/>
        <v>40862.28460648148</v>
      </c>
      <c r="T244" s="13">
        <f t="shared" si="24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20"/>
        <v>1.0259199999999999</v>
      </c>
      <c r="P245" s="10">
        <f t="shared" si="21"/>
        <v>78.195121951219505</v>
      </c>
      <c r="Q245" t="str">
        <f t="shared" si="22"/>
        <v>film &amp; video</v>
      </c>
      <c r="R245" t="str">
        <f t="shared" si="23"/>
        <v>documentary</v>
      </c>
      <c r="S245" s="13">
        <f t="shared" si="25"/>
        <v>41661.839166666665</v>
      </c>
      <c r="T245" s="13">
        <f t="shared" si="24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20"/>
        <v>1.1375714285714287</v>
      </c>
      <c r="P246" s="10">
        <f t="shared" si="21"/>
        <v>47.398809523809526</v>
      </c>
      <c r="Q246" t="str">
        <f t="shared" si="22"/>
        <v>film &amp; video</v>
      </c>
      <c r="R246" t="str">
        <f t="shared" si="23"/>
        <v>documentary</v>
      </c>
      <c r="S246" s="13">
        <f t="shared" si="25"/>
        <v>40213.115266203698</v>
      </c>
      <c r="T246" s="13">
        <f t="shared" si="24"/>
        <v>40253.087500000001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20"/>
        <v>1.0371999999999999</v>
      </c>
      <c r="P247" s="10">
        <f t="shared" si="21"/>
        <v>54.020833333333336</v>
      </c>
      <c r="Q247" t="str">
        <f t="shared" si="22"/>
        <v>film &amp; video</v>
      </c>
      <c r="R247" t="str">
        <f t="shared" si="23"/>
        <v>documentary</v>
      </c>
      <c r="S247" s="13">
        <f t="shared" si="25"/>
        <v>41106.844733796293</v>
      </c>
      <c r="T247" s="13">
        <f t="shared" si="24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20"/>
        <v>3.0546000000000002</v>
      </c>
      <c r="P248" s="10">
        <f t="shared" si="21"/>
        <v>68.488789237668158</v>
      </c>
      <c r="Q248" t="str">
        <f t="shared" si="22"/>
        <v>film &amp; video</v>
      </c>
      <c r="R248" t="str">
        <f t="shared" si="23"/>
        <v>documentary</v>
      </c>
      <c r="S248" s="13">
        <f t="shared" si="25"/>
        <v>40480.155150462961</v>
      </c>
      <c r="T248" s="13">
        <f t="shared" si="24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20"/>
        <v>1.341</v>
      </c>
      <c r="P249" s="10">
        <f t="shared" si="21"/>
        <v>108.14516129032258</v>
      </c>
      <c r="Q249" t="str">
        <f t="shared" si="22"/>
        <v>film &amp; video</v>
      </c>
      <c r="R249" t="str">
        <f t="shared" si="23"/>
        <v>documentary</v>
      </c>
      <c r="S249" s="13">
        <f t="shared" si="25"/>
        <v>40430.395995370367</v>
      </c>
      <c r="T249" s="13">
        <f t="shared" si="24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20"/>
        <v>1.0133294117647058</v>
      </c>
      <c r="P250" s="10">
        <f t="shared" si="21"/>
        <v>589.95205479452056</v>
      </c>
      <c r="Q250" t="str">
        <f t="shared" si="22"/>
        <v>film &amp; video</v>
      </c>
      <c r="R250" t="str">
        <f t="shared" si="23"/>
        <v>documentary</v>
      </c>
      <c r="S250" s="13">
        <f t="shared" si="25"/>
        <v>40870.566076388888</v>
      </c>
      <c r="T250" s="13">
        <f t="shared" si="24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20"/>
        <v>1.1292</v>
      </c>
      <c r="P251" s="10">
        <f t="shared" si="21"/>
        <v>48.051063829787232</v>
      </c>
      <c r="Q251" t="str">
        <f t="shared" si="22"/>
        <v>film &amp; video</v>
      </c>
      <c r="R251" t="str">
        <f t="shared" si="23"/>
        <v>documentary</v>
      </c>
      <c r="S251" s="13">
        <f t="shared" si="25"/>
        <v>40332.715509259258</v>
      </c>
      <c r="T251" s="13">
        <f t="shared" si="24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20"/>
        <v>1.0558333333333334</v>
      </c>
      <c r="P252" s="10">
        <f t="shared" si="21"/>
        <v>72.482837528604122</v>
      </c>
      <c r="Q252" t="str">
        <f t="shared" si="22"/>
        <v>film &amp; video</v>
      </c>
      <c r="R252" t="str">
        <f t="shared" si="23"/>
        <v>documentary</v>
      </c>
      <c r="S252" s="13">
        <f t="shared" si="25"/>
        <v>41401.357534722221</v>
      </c>
      <c r="T252" s="13">
        <f t="shared" si="24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20"/>
        <v>1.2557142857142858</v>
      </c>
      <c r="P253" s="10">
        <f t="shared" si="21"/>
        <v>57.077922077922075</v>
      </c>
      <c r="Q253" t="str">
        <f t="shared" si="22"/>
        <v>film &amp; video</v>
      </c>
      <c r="R253" t="str">
        <f t="shared" si="23"/>
        <v>documentary</v>
      </c>
      <c r="S253" s="13">
        <f t="shared" si="25"/>
        <v>41013.579236111109</v>
      </c>
      <c r="T253" s="13">
        <f t="shared" si="24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20"/>
        <v>1.8455999999999999</v>
      </c>
      <c r="P254" s="10">
        <f t="shared" si="21"/>
        <v>85.444444444444443</v>
      </c>
      <c r="Q254" t="str">
        <f t="shared" si="22"/>
        <v>film &amp; video</v>
      </c>
      <c r="R254" t="str">
        <f t="shared" si="23"/>
        <v>documentary</v>
      </c>
      <c r="S254" s="13">
        <f t="shared" si="25"/>
        <v>40266.454374999994</v>
      </c>
      <c r="T254" s="13">
        <f t="shared" si="24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20"/>
        <v>1.0073333333333334</v>
      </c>
      <c r="P255" s="10">
        <f t="shared" si="21"/>
        <v>215.85714285714286</v>
      </c>
      <c r="Q255" t="str">
        <f t="shared" si="22"/>
        <v>film &amp; video</v>
      </c>
      <c r="R255" t="str">
        <f t="shared" si="23"/>
        <v>documentary</v>
      </c>
      <c r="S255" s="13">
        <f t="shared" si="25"/>
        <v>40924.44253472222</v>
      </c>
      <c r="T255" s="13">
        <f t="shared" si="24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20"/>
        <v>1.1694724999999999</v>
      </c>
      <c r="P256" s="10">
        <f t="shared" si="21"/>
        <v>89.38643312101911</v>
      </c>
      <c r="Q256" t="str">
        <f t="shared" si="22"/>
        <v>film &amp; video</v>
      </c>
      <c r="R256" t="str">
        <f t="shared" si="23"/>
        <v>documentary</v>
      </c>
      <c r="S256" s="13">
        <f t="shared" si="25"/>
        <v>42263.744328703702</v>
      </c>
      <c r="T256" s="13">
        <f t="shared" si="24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20"/>
        <v>1.0673325</v>
      </c>
      <c r="P257" s="10">
        <f t="shared" si="21"/>
        <v>45.418404255319146</v>
      </c>
      <c r="Q257" t="str">
        <f t="shared" si="22"/>
        <v>film &amp; video</v>
      </c>
      <c r="R257" t="str">
        <f t="shared" si="23"/>
        <v>documentary</v>
      </c>
      <c r="S257" s="13">
        <f t="shared" si="25"/>
        <v>40588.318078703705</v>
      </c>
      <c r="T257" s="13">
        <f t="shared" si="24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20"/>
        <v>1.391</v>
      </c>
      <c r="P258" s="10">
        <f t="shared" si="21"/>
        <v>65.756363636363631</v>
      </c>
      <c r="Q258" t="str">
        <f t="shared" si="22"/>
        <v>film &amp; video</v>
      </c>
      <c r="R258" t="str">
        <f t="shared" si="23"/>
        <v>documentary</v>
      </c>
      <c r="S258" s="13">
        <f t="shared" si="25"/>
        <v>41319.560960648145</v>
      </c>
      <c r="T258" s="13">
        <f t="shared" si="24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6">E259/D259</f>
        <v>1.0672648571428571</v>
      </c>
      <c r="P259" s="10">
        <f t="shared" ref="P259:P322" si="27">E259/L259</f>
        <v>66.70405357142856</v>
      </c>
      <c r="Q259" t="str">
        <f t="shared" ref="Q259:Q322" si="28">LEFT(N259,FIND("/",N259)-1)</f>
        <v>film &amp; video</v>
      </c>
      <c r="R259" t="str">
        <f t="shared" ref="R259:R322" si="29">RIGHT(N259,LEN(N259)-FIND("/",N259))</f>
        <v>documentary</v>
      </c>
      <c r="S259" s="13">
        <f t="shared" si="25"/>
        <v>42479.418541666666</v>
      </c>
      <c r="T259" s="13">
        <f t="shared" si="24"/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6"/>
        <v>1.9114</v>
      </c>
      <c r="P260" s="10">
        <f t="shared" si="27"/>
        <v>83.345930232558146</v>
      </c>
      <c r="Q260" t="str">
        <f t="shared" si="28"/>
        <v>film &amp; video</v>
      </c>
      <c r="R260" t="str">
        <f t="shared" si="29"/>
        <v>documentary</v>
      </c>
      <c r="S260" s="13">
        <f t="shared" si="25"/>
        <v>40681.843356481477</v>
      </c>
      <c r="T260" s="13">
        <f t="shared" ref="T260:T323" si="30">(I260/86400)+25569+(-5/24)</f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6"/>
        <v>1.3193789333333332</v>
      </c>
      <c r="P261" s="10">
        <f t="shared" si="27"/>
        <v>105.04609341825902</v>
      </c>
      <c r="Q261" t="str">
        <f t="shared" si="28"/>
        <v>film &amp; video</v>
      </c>
      <c r="R261" t="str">
        <f t="shared" si="29"/>
        <v>documentary</v>
      </c>
      <c r="S261" s="13">
        <f t="shared" ref="S261:S324" si="31">(J261/86400)+25569+(-5/24)</f>
        <v>42072.529733796291</v>
      </c>
      <c r="T261" s="13">
        <f t="shared" si="30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6"/>
        <v>1.0640000000000001</v>
      </c>
      <c r="P262" s="10">
        <f t="shared" si="27"/>
        <v>120.90909090909091</v>
      </c>
      <c r="Q262" t="str">
        <f t="shared" si="28"/>
        <v>film &amp; video</v>
      </c>
      <c r="R262" t="str">
        <f t="shared" si="29"/>
        <v>documentary</v>
      </c>
      <c r="S262" s="13">
        <f t="shared" si="31"/>
        <v>40330.547210648147</v>
      </c>
      <c r="T262" s="13">
        <f t="shared" si="30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6"/>
        <v>1.0740000000000001</v>
      </c>
      <c r="P263" s="10">
        <f t="shared" si="27"/>
        <v>97.63636363636364</v>
      </c>
      <c r="Q263" t="str">
        <f t="shared" si="28"/>
        <v>film &amp; video</v>
      </c>
      <c r="R263" t="str">
        <f t="shared" si="29"/>
        <v>documentary</v>
      </c>
      <c r="S263" s="13">
        <f t="shared" si="31"/>
        <v>41017.677129629628</v>
      </c>
      <c r="T263" s="13">
        <f t="shared" si="30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6"/>
        <v>2.4</v>
      </c>
      <c r="P264" s="10">
        <f t="shared" si="27"/>
        <v>41.379310344827587</v>
      </c>
      <c r="Q264" t="str">
        <f t="shared" si="28"/>
        <v>film &amp; video</v>
      </c>
      <c r="R264" t="str">
        <f t="shared" si="29"/>
        <v>documentary</v>
      </c>
      <c r="S264" s="13">
        <f t="shared" si="31"/>
        <v>40555.039675925924</v>
      </c>
      <c r="T264" s="13">
        <f t="shared" si="30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6"/>
        <v>1.1808107999999999</v>
      </c>
      <c r="P265" s="10">
        <f t="shared" si="27"/>
        <v>30.654485981308412</v>
      </c>
      <c r="Q265" t="str">
        <f t="shared" si="28"/>
        <v>film &amp; video</v>
      </c>
      <c r="R265" t="str">
        <f t="shared" si="29"/>
        <v>documentary</v>
      </c>
      <c r="S265" s="13">
        <f t="shared" si="31"/>
        <v>41149.746458333328</v>
      </c>
      <c r="T265" s="13">
        <f t="shared" si="30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6"/>
        <v>1.1819999999999999</v>
      </c>
      <c r="P266" s="10">
        <f t="shared" si="27"/>
        <v>64.945054945054949</v>
      </c>
      <c r="Q266" t="str">
        <f t="shared" si="28"/>
        <v>film &amp; video</v>
      </c>
      <c r="R266" t="str">
        <f t="shared" si="29"/>
        <v>documentary</v>
      </c>
      <c r="S266" s="13">
        <f t="shared" si="31"/>
        <v>41010.411979166667</v>
      </c>
      <c r="T266" s="13">
        <f t="shared" si="30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6"/>
        <v>1.111</v>
      </c>
      <c r="P267" s="10">
        <f t="shared" si="27"/>
        <v>95.775862068965523</v>
      </c>
      <c r="Q267" t="str">
        <f t="shared" si="28"/>
        <v>film &amp; video</v>
      </c>
      <c r="R267" t="str">
        <f t="shared" si="29"/>
        <v>documentary</v>
      </c>
      <c r="S267" s="13">
        <f t="shared" si="31"/>
        <v>40267.03738425926</v>
      </c>
      <c r="T267" s="13">
        <f t="shared" si="30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6"/>
        <v>1.4550000000000001</v>
      </c>
      <c r="P268" s="10">
        <f t="shared" si="27"/>
        <v>40.416666666666664</v>
      </c>
      <c r="Q268" t="str">
        <f t="shared" si="28"/>
        <v>film &amp; video</v>
      </c>
      <c r="R268" t="str">
        <f t="shared" si="29"/>
        <v>documentary</v>
      </c>
      <c r="S268" s="13">
        <f t="shared" si="31"/>
        <v>40204.966516203705</v>
      </c>
      <c r="T268" s="13">
        <f t="shared" si="30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6"/>
        <v>1.3162883248730965</v>
      </c>
      <c r="P269" s="10">
        <f t="shared" si="27"/>
        <v>78.578424242424248</v>
      </c>
      <c r="Q269" t="str">
        <f t="shared" si="28"/>
        <v>film &amp; video</v>
      </c>
      <c r="R269" t="str">
        <f t="shared" si="29"/>
        <v>documentary</v>
      </c>
      <c r="S269" s="13">
        <f t="shared" si="31"/>
        <v>41785.244201388887</v>
      </c>
      <c r="T269" s="13">
        <f t="shared" si="30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6"/>
        <v>1.1140000000000001</v>
      </c>
      <c r="P270" s="10">
        <f t="shared" si="27"/>
        <v>50.18018018018018</v>
      </c>
      <c r="Q270" t="str">
        <f t="shared" si="28"/>
        <v>film &amp; video</v>
      </c>
      <c r="R270" t="str">
        <f t="shared" si="29"/>
        <v>documentary</v>
      </c>
      <c r="S270" s="13">
        <f t="shared" si="31"/>
        <v>40808.944189814814</v>
      </c>
      <c r="T270" s="13">
        <f t="shared" si="30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6"/>
        <v>1.4723377</v>
      </c>
      <c r="P271" s="10">
        <f t="shared" si="27"/>
        <v>92.251735588972423</v>
      </c>
      <c r="Q271" t="str">
        <f t="shared" si="28"/>
        <v>film &amp; video</v>
      </c>
      <c r="R271" t="str">
        <f t="shared" si="29"/>
        <v>documentary</v>
      </c>
      <c r="S271" s="13">
        <f t="shared" si="31"/>
        <v>42757.988680555551</v>
      </c>
      <c r="T271" s="13">
        <f t="shared" si="30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6"/>
        <v>1.5260869565217392</v>
      </c>
      <c r="P272" s="10">
        <f t="shared" si="27"/>
        <v>57.540983606557376</v>
      </c>
      <c r="Q272" t="str">
        <f t="shared" si="28"/>
        <v>film &amp; video</v>
      </c>
      <c r="R272" t="str">
        <f t="shared" si="29"/>
        <v>documentary</v>
      </c>
      <c r="S272" s="13">
        <f t="shared" si="31"/>
        <v>40637.658217592594</v>
      </c>
      <c r="T272" s="13">
        <f t="shared" si="30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6"/>
        <v>1.0468</v>
      </c>
      <c r="P273" s="10">
        <f t="shared" si="27"/>
        <v>109.42160278745645</v>
      </c>
      <c r="Q273" t="str">
        <f t="shared" si="28"/>
        <v>film &amp; video</v>
      </c>
      <c r="R273" t="str">
        <f t="shared" si="29"/>
        <v>documentary</v>
      </c>
      <c r="S273" s="13">
        <f t="shared" si="31"/>
        <v>41611.891909722217</v>
      </c>
      <c r="T273" s="13">
        <f t="shared" si="30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6"/>
        <v>1.7743366666666667</v>
      </c>
      <c r="P274" s="10">
        <f t="shared" si="27"/>
        <v>81.892461538461546</v>
      </c>
      <c r="Q274" t="str">
        <f t="shared" si="28"/>
        <v>film &amp; video</v>
      </c>
      <c r="R274" t="str">
        <f t="shared" si="29"/>
        <v>documentary</v>
      </c>
      <c r="S274" s="13">
        <f t="shared" si="31"/>
        <v>40235.692025462959</v>
      </c>
      <c r="T274" s="13">
        <f t="shared" si="30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6"/>
        <v>1.077758</v>
      </c>
      <c r="P275" s="10">
        <f t="shared" si="27"/>
        <v>45.667711864406776</v>
      </c>
      <c r="Q275" t="str">
        <f t="shared" si="28"/>
        <v>film &amp; video</v>
      </c>
      <c r="R275" t="str">
        <f t="shared" si="29"/>
        <v>documentary</v>
      </c>
      <c r="S275" s="13">
        <f t="shared" si="31"/>
        <v>40697.29011574074</v>
      </c>
      <c r="T275" s="13">
        <f t="shared" si="30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6"/>
        <v>1.56</v>
      </c>
      <c r="P276" s="10">
        <f t="shared" si="27"/>
        <v>55.221238938053098</v>
      </c>
      <c r="Q276" t="str">
        <f t="shared" si="28"/>
        <v>film &amp; video</v>
      </c>
      <c r="R276" t="str">
        <f t="shared" si="29"/>
        <v>documentary</v>
      </c>
      <c r="S276" s="13">
        <f t="shared" si="31"/>
        <v>40969.704039351847</v>
      </c>
      <c r="T276" s="13">
        <f t="shared" si="30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6"/>
        <v>1.08395</v>
      </c>
      <c r="P277" s="10">
        <f t="shared" si="27"/>
        <v>65.298192771084331</v>
      </c>
      <c r="Q277" t="str">
        <f t="shared" si="28"/>
        <v>film &amp; video</v>
      </c>
      <c r="R277" t="str">
        <f t="shared" si="29"/>
        <v>documentary</v>
      </c>
      <c r="S277" s="13">
        <f t="shared" si="31"/>
        <v>41192.823680555557</v>
      </c>
      <c r="T277" s="13">
        <f t="shared" si="30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6"/>
        <v>1.476</v>
      </c>
      <c r="P278" s="10">
        <f t="shared" si="27"/>
        <v>95.225806451612897</v>
      </c>
      <c r="Q278" t="str">
        <f t="shared" si="28"/>
        <v>film &amp; video</v>
      </c>
      <c r="R278" t="str">
        <f t="shared" si="29"/>
        <v>documentary</v>
      </c>
      <c r="S278" s="13">
        <f t="shared" si="31"/>
        <v>40966.873541666668</v>
      </c>
      <c r="T278" s="13">
        <f t="shared" si="30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6"/>
        <v>1.1038153846153846</v>
      </c>
      <c r="P279" s="10">
        <f t="shared" si="27"/>
        <v>75.444794952681391</v>
      </c>
      <c r="Q279" t="str">
        <f t="shared" si="28"/>
        <v>film &amp; video</v>
      </c>
      <c r="R279" t="str">
        <f t="shared" si="29"/>
        <v>documentary</v>
      </c>
      <c r="S279" s="13">
        <f t="shared" si="31"/>
        <v>42117.68309027778</v>
      </c>
      <c r="T279" s="13">
        <f t="shared" si="30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6"/>
        <v>1.5034814814814814</v>
      </c>
      <c r="P280" s="10">
        <f t="shared" si="27"/>
        <v>97.816867469879512</v>
      </c>
      <c r="Q280" t="str">
        <f t="shared" si="28"/>
        <v>film &amp; video</v>
      </c>
      <c r="R280" t="str">
        <f t="shared" si="29"/>
        <v>documentary</v>
      </c>
      <c r="S280" s="13">
        <f t="shared" si="31"/>
        <v>41163.832627314812</v>
      </c>
      <c r="T280" s="13">
        <f t="shared" si="30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6"/>
        <v>1.5731829411764706</v>
      </c>
      <c r="P281" s="10">
        <f t="shared" si="27"/>
        <v>87.685606557377056</v>
      </c>
      <c r="Q281" t="str">
        <f t="shared" si="28"/>
        <v>film &amp; video</v>
      </c>
      <c r="R281" t="str">
        <f t="shared" si="29"/>
        <v>documentary</v>
      </c>
      <c r="S281" s="13">
        <f t="shared" si="31"/>
        <v>42759.035833333335</v>
      </c>
      <c r="T281" s="13">
        <f t="shared" si="30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6"/>
        <v>1.5614399999999999</v>
      </c>
      <c r="P282" s="10">
        <f t="shared" si="27"/>
        <v>54.748948106591868</v>
      </c>
      <c r="Q282" t="str">
        <f t="shared" si="28"/>
        <v>film &amp; video</v>
      </c>
      <c r="R282" t="str">
        <f t="shared" si="29"/>
        <v>documentary</v>
      </c>
      <c r="S282" s="13">
        <f t="shared" si="31"/>
        <v>41744.382349537038</v>
      </c>
      <c r="T282" s="13">
        <f t="shared" si="30"/>
        <v>41789.382349537038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6"/>
        <v>1.2058763636363636</v>
      </c>
      <c r="P283" s="10">
        <f t="shared" si="27"/>
        <v>83.953417721518989</v>
      </c>
      <c r="Q283" t="str">
        <f t="shared" si="28"/>
        <v>film &amp; video</v>
      </c>
      <c r="R283" t="str">
        <f t="shared" si="29"/>
        <v>documentary</v>
      </c>
      <c r="S283" s="13">
        <f t="shared" si="31"/>
        <v>39949.955011574071</v>
      </c>
      <c r="T283" s="13">
        <f t="shared" si="30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6"/>
        <v>1.0118888888888888</v>
      </c>
      <c r="P284" s="10">
        <f t="shared" si="27"/>
        <v>254.38547486033519</v>
      </c>
      <c r="Q284" t="str">
        <f t="shared" si="28"/>
        <v>film &amp; video</v>
      </c>
      <c r="R284" t="str">
        <f t="shared" si="29"/>
        <v>documentary</v>
      </c>
      <c r="S284" s="13">
        <f t="shared" si="31"/>
        <v>40194.711712962962</v>
      </c>
      <c r="T284" s="13">
        <f t="shared" si="30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6"/>
        <v>1.142725</v>
      </c>
      <c r="P285" s="10">
        <f t="shared" si="27"/>
        <v>101.8269801980198</v>
      </c>
      <c r="Q285" t="str">
        <f t="shared" si="28"/>
        <v>film &amp; video</v>
      </c>
      <c r="R285" t="str">
        <f t="shared" si="29"/>
        <v>documentary</v>
      </c>
      <c r="S285" s="13">
        <f t="shared" si="31"/>
        <v>40675.501666666663</v>
      </c>
      <c r="T285" s="13">
        <f t="shared" si="30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6"/>
        <v>1.0462615</v>
      </c>
      <c r="P286" s="10">
        <f t="shared" si="27"/>
        <v>55.066394736842106</v>
      </c>
      <c r="Q286" t="str">
        <f t="shared" si="28"/>
        <v>film &amp; video</v>
      </c>
      <c r="R286" t="str">
        <f t="shared" si="29"/>
        <v>documentary</v>
      </c>
      <c r="S286" s="13">
        <f t="shared" si="31"/>
        <v>40904.529861111107</v>
      </c>
      <c r="T286" s="13">
        <f t="shared" si="30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6"/>
        <v>2.2882507142857142</v>
      </c>
      <c r="P287" s="10">
        <f t="shared" si="27"/>
        <v>56.901438721136763</v>
      </c>
      <c r="Q287" t="str">
        <f t="shared" si="28"/>
        <v>film &amp; video</v>
      </c>
      <c r="R287" t="str">
        <f t="shared" si="29"/>
        <v>documentary</v>
      </c>
      <c r="S287" s="13">
        <f t="shared" si="31"/>
        <v>41506.547777777778</v>
      </c>
      <c r="T287" s="13">
        <f t="shared" si="30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6"/>
        <v>1.0915333333333332</v>
      </c>
      <c r="P288" s="10">
        <f t="shared" si="27"/>
        <v>121.28148148148148</v>
      </c>
      <c r="Q288" t="str">
        <f t="shared" si="28"/>
        <v>film &amp; video</v>
      </c>
      <c r="R288" t="str">
        <f t="shared" si="29"/>
        <v>documentary</v>
      </c>
      <c r="S288" s="13">
        <f t="shared" si="31"/>
        <v>41313.607916666668</v>
      </c>
      <c r="T288" s="13">
        <f t="shared" si="30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6"/>
        <v>1.7629999999999999</v>
      </c>
      <c r="P289" s="10">
        <f t="shared" si="27"/>
        <v>91.189655172413794</v>
      </c>
      <c r="Q289" t="str">
        <f t="shared" si="28"/>
        <v>film &amp; video</v>
      </c>
      <c r="R289" t="str">
        <f t="shared" si="29"/>
        <v>documentary</v>
      </c>
      <c r="S289" s="13">
        <f t="shared" si="31"/>
        <v>41184.069652777776</v>
      </c>
      <c r="T289" s="13">
        <f t="shared" si="30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6"/>
        <v>1.0321061999999999</v>
      </c>
      <c r="P290" s="10">
        <f t="shared" si="27"/>
        <v>115.44812080536913</v>
      </c>
      <c r="Q290" t="str">
        <f t="shared" si="28"/>
        <v>film &amp; video</v>
      </c>
      <c r="R290" t="str">
        <f t="shared" si="29"/>
        <v>documentary</v>
      </c>
      <c r="S290" s="13">
        <f t="shared" si="31"/>
        <v>41050.960567129623</v>
      </c>
      <c r="T290" s="13">
        <f t="shared" si="30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6"/>
        <v>1.0482</v>
      </c>
      <c r="P291" s="10">
        <f t="shared" si="27"/>
        <v>67.771551724137936</v>
      </c>
      <c r="Q291" t="str">
        <f t="shared" si="28"/>
        <v>film &amp; video</v>
      </c>
      <c r="R291" t="str">
        <f t="shared" si="29"/>
        <v>documentary</v>
      </c>
      <c r="S291" s="13">
        <f t="shared" si="31"/>
        <v>41550.248078703698</v>
      </c>
      <c r="T291" s="13">
        <f t="shared" si="30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6"/>
        <v>1.0668444444444445</v>
      </c>
      <c r="P292" s="10">
        <f t="shared" si="27"/>
        <v>28.576190476190476</v>
      </c>
      <c r="Q292" t="str">
        <f t="shared" si="28"/>
        <v>film &amp; video</v>
      </c>
      <c r="R292" t="str">
        <f t="shared" si="29"/>
        <v>documentary</v>
      </c>
      <c r="S292" s="13">
        <f t="shared" si="31"/>
        <v>40526.160844907405</v>
      </c>
      <c r="T292" s="13">
        <f t="shared" si="30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6"/>
        <v>1.2001999999999999</v>
      </c>
      <c r="P293" s="10">
        <f t="shared" si="27"/>
        <v>46.8828125</v>
      </c>
      <c r="Q293" t="str">
        <f t="shared" si="28"/>
        <v>film &amp; video</v>
      </c>
      <c r="R293" t="str">
        <f t="shared" si="29"/>
        <v>documentary</v>
      </c>
      <c r="S293" s="13">
        <f t="shared" si="31"/>
        <v>41376.560717592591</v>
      </c>
      <c r="T293" s="13">
        <f t="shared" si="30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6"/>
        <v>1.0150693333333334</v>
      </c>
      <c r="P294" s="10">
        <f t="shared" si="27"/>
        <v>154.42231237322514</v>
      </c>
      <c r="Q294" t="str">
        <f t="shared" si="28"/>
        <v>film &amp; video</v>
      </c>
      <c r="R294" t="str">
        <f t="shared" si="29"/>
        <v>documentary</v>
      </c>
      <c r="S294" s="13">
        <f t="shared" si="31"/>
        <v>40812.594895833332</v>
      </c>
      <c r="T294" s="13">
        <f t="shared" si="30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6"/>
        <v>1.0138461538461538</v>
      </c>
      <c r="P295" s="10">
        <f t="shared" si="27"/>
        <v>201.22137404580153</v>
      </c>
      <c r="Q295" t="str">
        <f t="shared" si="28"/>
        <v>film &amp; video</v>
      </c>
      <c r="R295" t="str">
        <f t="shared" si="29"/>
        <v>documentary</v>
      </c>
      <c r="S295" s="13">
        <f t="shared" si="31"/>
        <v>41719.459652777776</v>
      </c>
      <c r="T295" s="13">
        <f t="shared" si="30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6"/>
        <v>1</v>
      </c>
      <c r="P296" s="10">
        <f t="shared" si="27"/>
        <v>100</v>
      </c>
      <c r="Q296" t="str">
        <f t="shared" si="28"/>
        <v>film &amp; video</v>
      </c>
      <c r="R296" t="str">
        <f t="shared" si="29"/>
        <v>documentary</v>
      </c>
      <c r="S296" s="13">
        <f t="shared" si="31"/>
        <v>40342.876087962963</v>
      </c>
      <c r="T296" s="13">
        <f t="shared" si="30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6"/>
        <v>1.3310911999999999</v>
      </c>
      <c r="P297" s="10">
        <f t="shared" si="27"/>
        <v>100.08204511278196</v>
      </c>
      <c r="Q297" t="str">
        <f t="shared" si="28"/>
        <v>film &amp; video</v>
      </c>
      <c r="R297" t="str">
        <f t="shared" si="29"/>
        <v>documentary</v>
      </c>
      <c r="S297" s="13">
        <f t="shared" si="31"/>
        <v>41518.796400462961</v>
      </c>
      <c r="T297" s="13">
        <f t="shared" si="30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6"/>
        <v>1.187262</v>
      </c>
      <c r="P298" s="10">
        <f t="shared" si="27"/>
        <v>230.08953488372092</v>
      </c>
      <c r="Q298" t="str">
        <f t="shared" si="28"/>
        <v>film &amp; video</v>
      </c>
      <c r="R298" t="str">
        <f t="shared" si="29"/>
        <v>documentary</v>
      </c>
      <c r="S298" s="13">
        <f t="shared" si="31"/>
        <v>41134.267164351848</v>
      </c>
      <c r="T298" s="13">
        <f t="shared" si="30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6"/>
        <v>1.0064</v>
      </c>
      <c r="P299" s="10">
        <f t="shared" si="27"/>
        <v>141.74647887323943</v>
      </c>
      <c r="Q299" t="str">
        <f t="shared" si="28"/>
        <v>film &amp; video</v>
      </c>
      <c r="R299" t="str">
        <f t="shared" si="29"/>
        <v>documentary</v>
      </c>
      <c r="S299" s="13">
        <f t="shared" si="31"/>
        <v>42089.519687499997</v>
      </c>
      <c r="T299" s="13">
        <f t="shared" si="30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6"/>
        <v>1.089324126984127</v>
      </c>
      <c r="P300" s="10">
        <f t="shared" si="27"/>
        <v>56.344351395730705</v>
      </c>
      <c r="Q300" t="str">
        <f t="shared" si="28"/>
        <v>film &amp; video</v>
      </c>
      <c r="R300" t="str">
        <f t="shared" si="29"/>
        <v>documentary</v>
      </c>
      <c r="S300" s="13">
        <f t="shared" si="31"/>
        <v>41709.255185185182</v>
      </c>
      <c r="T300" s="13">
        <f t="shared" si="30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6"/>
        <v>1.789525</v>
      </c>
      <c r="P301" s="10">
        <f t="shared" si="27"/>
        <v>73.341188524590166</v>
      </c>
      <c r="Q301" t="str">
        <f t="shared" si="28"/>
        <v>film &amp; video</v>
      </c>
      <c r="R301" t="str">
        <f t="shared" si="29"/>
        <v>documentary</v>
      </c>
      <c r="S301" s="13">
        <f t="shared" si="31"/>
        <v>40469.016898148147</v>
      </c>
      <c r="T301" s="13">
        <f t="shared" si="30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6"/>
        <v>1.0172264</v>
      </c>
      <c r="P302" s="10">
        <f t="shared" si="27"/>
        <v>85.337785234899329</v>
      </c>
      <c r="Q302" t="str">
        <f t="shared" si="28"/>
        <v>film &amp; video</v>
      </c>
      <c r="R302" t="str">
        <f t="shared" si="29"/>
        <v>documentary</v>
      </c>
      <c r="S302" s="13">
        <f t="shared" si="31"/>
        <v>40626.751597222217</v>
      </c>
      <c r="T302" s="13">
        <f t="shared" si="30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6"/>
        <v>1.1873499999999999</v>
      </c>
      <c r="P303" s="10">
        <f t="shared" si="27"/>
        <v>61.496215139442228</v>
      </c>
      <c r="Q303" t="str">
        <f t="shared" si="28"/>
        <v>film &amp; video</v>
      </c>
      <c r="R303" t="str">
        <f t="shared" si="29"/>
        <v>documentary</v>
      </c>
      <c r="S303" s="13">
        <f t="shared" si="31"/>
        <v>41312.529340277775</v>
      </c>
      <c r="T303" s="13">
        <f t="shared" si="30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6"/>
        <v>1.0045999999999999</v>
      </c>
      <c r="P304" s="10">
        <f t="shared" si="27"/>
        <v>93.018518518518519</v>
      </c>
      <c r="Q304" t="str">
        <f t="shared" si="28"/>
        <v>film &amp; video</v>
      </c>
      <c r="R304" t="str">
        <f t="shared" si="29"/>
        <v>documentary</v>
      </c>
      <c r="S304" s="13">
        <f t="shared" si="31"/>
        <v>40933.648587962962</v>
      </c>
      <c r="T304" s="13">
        <f t="shared" si="30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6"/>
        <v>1.3746666666666667</v>
      </c>
      <c r="P305" s="10">
        <f t="shared" si="27"/>
        <v>50.292682926829265</v>
      </c>
      <c r="Q305" t="str">
        <f t="shared" si="28"/>
        <v>film &amp; video</v>
      </c>
      <c r="R305" t="str">
        <f t="shared" si="29"/>
        <v>documentary</v>
      </c>
      <c r="S305" s="13">
        <f t="shared" si="31"/>
        <v>41031.862800925919</v>
      </c>
      <c r="T305" s="13">
        <f t="shared" si="30"/>
        <v>41061.862800925919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6"/>
        <v>2.3164705882352941</v>
      </c>
      <c r="P306" s="10">
        <f t="shared" si="27"/>
        <v>106.43243243243244</v>
      </c>
      <c r="Q306" t="str">
        <f t="shared" si="28"/>
        <v>film &amp; video</v>
      </c>
      <c r="R306" t="str">
        <f t="shared" si="29"/>
        <v>documentary</v>
      </c>
      <c r="S306" s="13">
        <f t="shared" si="31"/>
        <v>41113.88653935185</v>
      </c>
      <c r="T306" s="13">
        <f t="shared" si="30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6"/>
        <v>1.3033333333333332</v>
      </c>
      <c r="P307" s="10">
        <f t="shared" si="27"/>
        <v>51.719576719576722</v>
      </c>
      <c r="Q307" t="str">
        <f t="shared" si="28"/>
        <v>film &amp; video</v>
      </c>
      <c r="R307" t="str">
        <f t="shared" si="29"/>
        <v>documentary</v>
      </c>
      <c r="S307" s="13">
        <f t="shared" si="31"/>
        <v>40948.421863425923</v>
      </c>
      <c r="T307" s="13">
        <f t="shared" si="30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6"/>
        <v>2.9289999999999998</v>
      </c>
      <c r="P308" s="10">
        <f t="shared" si="27"/>
        <v>36.612499999999997</v>
      </c>
      <c r="Q308" t="str">
        <f t="shared" si="28"/>
        <v>film &amp; video</v>
      </c>
      <c r="R308" t="str">
        <f t="shared" si="29"/>
        <v>documentary</v>
      </c>
      <c r="S308" s="13">
        <f t="shared" si="31"/>
        <v>41333.628854166665</v>
      </c>
      <c r="T308" s="13">
        <f t="shared" si="30"/>
        <v>41353.587187499994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6"/>
        <v>1.1131818181818183</v>
      </c>
      <c r="P309" s="10">
        <f t="shared" si="27"/>
        <v>42.517361111111114</v>
      </c>
      <c r="Q309" t="str">
        <f t="shared" si="28"/>
        <v>film &amp; video</v>
      </c>
      <c r="R309" t="str">
        <f t="shared" si="29"/>
        <v>documentary</v>
      </c>
      <c r="S309" s="13">
        <f t="shared" si="31"/>
        <v>41282.736122685186</v>
      </c>
      <c r="T309" s="13">
        <f t="shared" si="30"/>
        <v>41312.736122685186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6"/>
        <v>1.0556666666666668</v>
      </c>
      <c r="P310" s="10">
        <f t="shared" si="27"/>
        <v>62.712871287128714</v>
      </c>
      <c r="Q310" t="str">
        <f t="shared" si="28"/>
        <v>film &amp; video</v>
      </c>
      <c r="R310" t="str">
        <f t="shared" si="29"/>
        <v>documentary</v>
      </c>
      <c r="S310" s="13">
        <f t="shared" si="31"/>
        <v>40567.486226851848</v>
      </c>
      <c r="T310" s="13">
        <f t="shared" si="30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6"/>
        <v>1.1894444444444445</v>
      </c>
      <c r="P311" s="10">
        <f t="shared" si="27"/>
        <v>89.957983193277315</v>
      </c>
      <c r="Q311" t="str">
        <f t="shared" si="28"/>
        <v>film &amp; video</v>
      </c>
      <c r="R311" t="str">
        <f t="shared" si="29"/>
        <v>documentary</v>
      </c>
      <c r="S311" s="13">
        <f t="shared" si="31"/>
        <v>41134.543217592589</v>
      </c>
      <c r="T311" s="13">
        <f t="shared" si="30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6"/>
        <v>1.04129</v>
      </c>
      <c r="P312" s="10">
        <f t="shared" si="27"/>
        <v>28.924722222222222</v>
      </c>
      <c r="Q312" t="str">
        <f t="shared" si="28"/>
        <v>film &amp; video</v>
      </c>
      <c r="R312" t="str">
        <f t="shared" si="29"/>
        <v>documentary</v>
      </c>
      <c r="S312" s="13">
        <f t="shared" si="31"/>
        <v>40820.974803240737</v>
      </c>
      <c r="T312" s="13">
        <f t="shared" si="30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6"/>
        <v>1.0410165</v>
      </c>
      <c r="P313" s="10">
        <f t="shared" si="27"/>
        <v>138.8022</v>
      </c>
      <c r="Q313" t="str">
        <f t="shared" si="28"/>
        <v>film &amp; video</v>
      </c>
      <c r="R313" t="str">
        <f t="shared" si="29"/>
        <v>documentary</v>
      </c>
      <c r="S313" s="13">
        <f t="shared" si="31"/>
        <v>40868.011481481481</v>
      </c>
      <c r="T313" s="13">
        <f t="shared" si="30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6"/>
        <v>1.1187499999999999</v>
      </c>
      <c r="P314" s="10">
        <f t="shared" si="27"/>
        <v>61.301369863013697</v>
      </c>
      <c r="Q314" t="str">
        <f t="shared" si="28"/>
        <v>film &amp; video</v>
      </c>
      <c r="R314" t="str">
        <f t="shared" si="29"/>
        <v>documentary</v>
      </c>
      <c r="S314" s="13">
        <f t="shared" si="31"/>
        <v>41348.669351851851</v>
      </c>
      <c r="T314" s="13">
        <f t="shared" si="30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6"/>
        <v>1.0473529411764706</v>
      </c>
      <c r="P315" s="10">
        <f t="shared" si="27"/>
        <v>80.202702702702709</v>
      </c>
      <c r="Q315" t="str">
        <f t="shared" si="28"/>
        <v>film &amp; video</v>
      </c>
      <c r="R315" t="str">
        <f t="shared" si="29"/>
        <v>documentary</v>
      </c>
      <c r="S315" s="13">
        <f t="shared" si="31"/>
        <v>40357.019606481481</v>
      </c>
      <c r="T315" s="13">
        <f t="shared" si="30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6"/>
        <v>3.8515000000000001</v>
      </c>
      <c r="P316" s="10">
        <f t="shared" si="27"/>
        <v>32.095833333333331</v>
      </c>
      <c r="Q316" t="str">
        <f t="shared" si="28"/>
        <v>film &amp; video</v>
      </c>
      <c r="R316" t="str">
        <f t="shared" si="29"/>
        <v>documentary</v>
      </c>
      <c r="S316" s="13">
        <f t="shared" si="31"/>
        <v>41304.624861111108</v>
      </c>
      <c r="T316" s="13">
        <f t="shared" si="30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6"/>
        <v>1.01248</v>
      </c>
      <c r="P317" s="10">
        <f t="shared" si="27"/>
        <v>200.88888888888889</v>
      </c>
      <c r="Q317" t="str">
        <f t="shared" si="28"/>
        <v>film &amp; video</v>
      </c>
      <c r="R317" t="str">
        <f t="shared" si="29"/>
        <v>documentary</v>
      </c>
      <c r="S317" s="13">
        <f t="shared" si="31"/>
        <v>41113.564050925925</v>
      </c>
      <c r="T317" s="13">
        <f t="shared" si="30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6"/>
        <v>1.1377333333333333</v>
      </c>
      <c r="P318" s="10">
        <f t="shared" si="27"/>
        <v>108.01265822784811</v>
      </c>
      <c r="Q318" t="str">
        <f t="shared" si="28"/>
        <v>film &amp; video</v>
      </c>
      <c r="R318" t="str">
        <f t="shared" si="29"/>
        <v>documentary</v>
      </c>
      <c r="S318" s="13">
        <f t="shared" si="31"/>
        <v>41950.715243055551</v>
      </c>
      <c r="T318" s="13">
        <f t="shared" si="30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6"/>
        <v>1.0080333333333333</v>
      </c>
      <c r="P319" s="10">
        <f t="shared" si="27"/>
        <v>95.699367088607602</v>
      </c>
      <c r="Q319" t="str">
        <f t="shared" si="28"/>
        <v>film &amp; video</v>
      </c>
      <c r="R319" t="str">
        <f t="shared" si="29"/>
        <v>documentary</v>
      </c>
      <c r="S319" s="13">
        <f t="shared" si="31"/>
        <v>41589.468553240738</v>
      </c>
      <c r="T319" s="13">
        <f t="shared" si="30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6"/>
        <v>2.8332000000000002</v>
      </c>
      <c r="P320" s="10">
        <f t="shared" si="27"/>
        <v>49.880281690140848</v>
      </c>
      <c r="Q320" t="str">
        <f t="shared" si="28"/>
        <v>film &amp; video</v>
      </c>
      <c r="R320" t="str">
        <f t="shared" si="29"/>
        <v>documentary</v>
      </c>
      <c r="S320" s="13">
        <f t="shared" si="31"/>
        <v>41329.830451388887</v>
      </c>
      <c r="T320" s="13">
        <f t="shared" si="30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6"/>
        <v>1.1268</v>
      </c>
      <c r="P321" s="10">
        <f t="shared" si="27"/>
        <v>110.47058823529412</v>
      </c>
      <c r="Q321" t="str">
        <f t="shared" si="28"/>
        <v>film &amp; video</v>
      </c>
      <c r="R321" t="str">
        <f t="shared" si="29"/>
        <v>documentary</v>
      </c>
      <c r="S321" s="13">
        <f t="shared" si="31"/>
        <v>40123.629965277774</v>
      </c>
      <c r="T321" s="13">
        <f t="shared" si="30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6"/>
        <v>1.0658000000000001</v>
      </c>
      <c r="P322" s="10">
        <f t="shared" si="27"/>
        <v>134.91139240506328</v>
      </c>
      <c r="Q322" t="str">
        <f t="shared" si="28"/>
        <v>film &amp; video</v>
      </c>
      <c r="R322" t="str">
        <f t="shared" si="29"/>
        <v>documentary</v>
      </c>
      <c r="S322" s="13">
        <f t="shared" si="31"/>
        <v>42331.34297453703</v>
      </c>
      <c r="T322" s="13">
        <f t="shared" si="30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2">E323/D323</f>
        <v>1.0266285714285714</v>
      </c>
      <c r="P323" s="10">
        <f t="shared" ref="P323:P386" si="33">E323/L323</f>
        <v>106.62314540059347</v>
      </c>
      <c r="Q323" t="str">
        <f t="shared" ref="Q323:Q386" si="34">LEFT(N323,FIND("/",N323)-1)</f>
        <v>film &amp; video</v>
      </c>
      <c r="R323" t="str">
        <f t="shared" ref="R323:R386" si="35">RIGHT(N323,LEN(N323)-FIND("/",N323))</f>
        <v>documentary</v>
      </c>
      <c r="S323" s="13">
        <f t="shared" si="31"/>
        <v>42647.238263888888</v>
      </c>
      <c r="T323" s="13">
        <f t="shared" si="30"/>
        <v>42682.279930555553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2"/>
        <v>1.0791200000000001</v>
      </c>
      <c r="P324" s="10">
        <f t="shared" si="33"/>
        <v>145.04301075268816</v>
      </c>
      <c r="Q324" t="str">
        <f t="shared" si="34"/>
        <v>film &amp; video</v>
      </c>
      <c r="R324" t="str">
        <f t="shared" si="35"/>
        <v>documentary</v>
      </c>
      <c r="S324" s="13">
        <f t="shared" si="31"/>
        <v>42473.361666666664</v>
      </c>
      <c r="T324" s="13">
        <f t="shared" ref="T324:T387" si="36">(I324/86400)+25569+(-5/24)</f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2"/>
        <v>1.2307407407407407</v>
      </c>
      <c r="P325" s="10">
        <f t="shared" si="33"/>
        <v>114.58620689655173</v>
      </c>
      <c r="Q325" t="str">
        <f t="shared" si="34"/>
        <v>film &amp; video</v>
      </c>
      <c r="R325" t="str">
        <f t="shared" si="35"/>
        <v>documentary</v>
      </c>
      <c r="S325" s="13">
        <f t="shared" ref="S325:S388" si="37">(J325/86400)+25569+(-5/24)</f>
        <v>42697.113032407404</v>
      </c>
      <c r="T325" s="13">
        <f t="shared" si="36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2"/>
        <v>1.016</v>
      </c>
      <c r="P326" s="10">
        <f t="shared" si="33"/>
        <v>105.3170731707317</v>
      </c>
      <c r="Q326" t="str">
        <f t="shared" si="34"/>
        <v>film &amp; video</v>
      </c>
      <c r="R326" t="str">
        <f t="shared" si="35"/>
        <v>documentary</v>
      </c>
      <c r="S326" s="13">
        <f t="shared" si="37"/>
        <v>42184.417916666665</v>
      </c>
      <c r="T326" s="13">
        <f t="shared" si="36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2"/>
        <v>1.04396</v>
      </c>
      <c r="P327" s="10">
        <f t="shared" si="33"/>
        <v>70.921195652173907</v>
      </c>
      <c r="Q327" t="str">
        <f t="shared" si="34"/>
        <v>film &amp; video</v>
      </c>
      <c r="R327" t="str">
        <f t="shared" si="35"/>
        <v>documentary</v>
      </c>
      <c r="S327" s="13">
        <f t="shared" si="37"/>
        <v>42688.979548611103</v>
      </c>
      <c r="T327" s="13">
        <f t="shared" si="36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2"/>
        <v>1.1292973333333334</v>
      </c>
      <c r="P328" s="10">
        <f t="shared" si="33"/>
        <v>147.17167680278018</v>
      </c>
      <c r="Q328" t="str">
        <f t="shared" si="34"/>
        <v>film &amp; video</v>
      </c>
      <c r="R328" t="str">
        <f t="shared" si="35"/>
        <v>documentary</v>
      </c>
      <c r="S328" s="13">
        <f t="shared" si="37"/>
        <v>42775.106550925928</v>
      </c>
      <c r="T328" s="13">
        <f t="shared" si="36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2"/>
        <v>1.3640000000000001</v>
      </c>
      <c r="P329" s="10">
        <f t="shared" si="33"/>
        <v>160.47058823529412</v>
      </c>
      <c r="Q329" t="str">
        <f t="shared" si="34"/>
        <v>film &amp; video</v>
      </c>
      <c r="R329" t="str">
        <f t="shared" si="35"/>
        <v>documentary</v>
      </c>
      <c r="S329" s="13">
        <f t="shared" si="37"/>
        <v>42058.026956018519</v>
      </c>
      <c r="T329" s="13">
        <f t="shared" si="36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2"/>
        <v>1.036144</v>
      </c>
      <c r="P330" s="10">
        <f t="shared" si="33"/>
        <v>156.04578313253012</v>
      </c>
      <c r="Q330" t="str">
        <f t="shared" si="34"/>
        <v>film &amp; video</v>
      </c>
      <c r="R330" t="str">
        <f t="shared" si="35"/>
        <v>documentary</v>
      </c>
      <c r="S330" s="13">
        <f t="shared" si="37"/>
        <v>42278.738287037035</v>
      </c>
      <c r="T330" s="13">
        <f t="shared" si="36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2"/>
        <v>1.0549999999999999</v>
      </c>
      <c r="P331" s="10">
        <f t="shared" si="33"/>
        <v>63.17365269461078</v>
      </c>
      <c r="Q331" t="str">
        <f t="shared" si="34"/>
        <v>film &amp; video</v>
      </c>
      <c r="R331" t="str">
        <f t="shared" si="35"/>
        <v>documentary</v>
      </c>
      <c r="S331" s="13">
        <f t="shared" si="37"/>
        <v>42291.258414351854</v>
      </c>
      <c r="T331" s="13">
        <f t="shared" si="36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2"/>
        <v>1.0182857142857142</v>
      </c>
      <c r="P332" s="10">
        <f t="shared" si="33"/>
        <v>104.82352941176471</v>
      </c>
      <c r="Q332" t="str">
        <f t="shared" si="34"/>
        <v>film &amp; video</v>
      </c>
      <c r="R332" t="str">
        <f t="shared" si="35"/>
        <v>documentary</v>
      </c>
      <c r="S332" s="13">
        <f t="shared" si="37"/>
        <v>41379.307442129626</v>
      </c>
      <c r="T332" s="13">
        <f t="shared" si="36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2"/>
        <v>1.0660499999999999</v>
      </c>
      <c r="P333" s="10">
        <f t="shared" si="33"/>
        <v>97.356164383561648</v>
      </c>
      <c r="Q333" t="str">
        <f t="shared" si="34"/>
        <v>film &amp; video</v>
      </c>
      <c r="R333" t="str">
        <f t="shared" si="35"/>
        <v>documentary</v>
      </c>
      <c r="S333" s="13">
        <f t="shared" si="37"/>
        <v>42507.373078703698</v>
      </c>
      <c r="T333" s="13">
        <f t="shared" si="36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2"/>
        <v>1.13015</v>
      </c>
      <c r="P334" s="10">
        <f t="shared" si="33"/>
        <v>203.63063063063063</v>
      </c>
      <c r="Q334" t="str">
        <f t="shared" si="34"/>
        <v>film &amp; video</v>
      </c>
      <c r="R334" t="str">
        <f t="shared" si="35"/>
        <v>documentary</v>
      </c>
      <c r="S334" s="13">
        <f t="shared" si="37"/>
        <v>42263.471956018511</v>
      </c>
      <c r="T334" s="13">
        <f t="shared" si="36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2"/>
        <v>1.252275</v>
      </c>
      <c r="P335" s="10">
        <f t="shared" si="33"/>
        <v>188.31203007518798</v>
      </c>
      <c r="Q335" t="str">
        <f t="shared" si="34"/>
        <v>film &amp; video</v>
      </c>
      <c r="R335" t="str">
        <f t="shared" si="35"/>
        <v>documentary</v>
      </c>
      <c r="S335" s="13">
        <f t="shared" si="37"/>
        <v>42437.428136574068</v>
      </c>
      <c r="T335" s="13">
        <f t="shared" si="36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2"/>
        <v>1.0119</v>
      </c>
      <c r="P336" s="10">
        <f t="shared" si="33"/>
        <v>146.65217391304347</v>
      </c>
      <c r="Q336" t="str">
        <f t="shared" si="34"/>
        <v>film &amp; video</v>
      </c>
      <c r="R336" t="str">
        <f t="shared" si="35"/>
        <v>documentary</v>
      </c>
      <c r="S336" s="13">
        <f t="shared" si="37"/>
        <v>42101.474039351851</v>
      </c>
      <c r="T336" s="13">
        <f t="shared" si="36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2"/>
        <v>1.0276470588235294</v>
      </c>
      <c r="P337" s="10">
        <f t="shared" si="33"/>
        <v>109.1875</v>
      </c>
      <c r="Q337" t="str">
        <f t="shared" si="34"/>
        <v>film &amp; video</v>
      </c>
      <c r="R337" t="str">
        <f t="shared" si="35"/>
        <v>documentary</v>
      </c>
      <c r="S337" s="13">
        <f t="shared" si="37"/>
        <v>42101.529108796291</v>
      </c>
      <c r="T337" s="13">
        <f t="shared" si="36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2"/>
        <v>1.1683911999999999</v>
      </c>
      <c r="P338" s="10">
        <f t="shared" si="33"/>
        <v>59.249046653144013</v>
      </c>
      <c r="Q338" t="str">
        <f t="shared" si="34"/>
        <v>film &amp; video</v>
      </c>
      <c r="R338" t="str">
        <f t="shared" si="35"/>
        <v>documentary</v>
      </c>
      <c r="S338" s="13">
        <f t="shared" si="37"/>
        <v>42291.387939814813</v>
      </c>
      <c r="T338" s="13">
        <f t="shared" si="36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2"/>
        <v>1.0116833333333335</v>
      </c>
      <c r="P339" s="10">
        <f t="shared" si="33"/>
        <v>97.904838709677421</v>
      </c>
      <c r="Q339" t="str">
        <f t="shared" si="34"/>
        <v>film &amp; video</v>
      </c>
      <c r="R339" t="str">
        <f t="shared" si="35"/>
        <v>documentary</v>
      </c>
      <c r="S339" s="13">
        <f t="shared" si="37"/>
        <v>42046.920231481483</v>
      </c>
      <c r="T339" s="13">
        <f t="shared" si="36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2"/>
        <v>1.1013360000000001</v>
      </c>
      <c r="P340" s="10">
        <f t="shared" si="33"/>
        <v>70.000169491525426</v>
      </c>
      <c r="Q340" t="str">
        <f t="shared" si="34"/>
        <v>film &amp; video</v>
      </c>
      <c r="R340" t="str">
        <f t="shared" si="35"/>
        <v>documentary</v>
      </c>
      <c r="S340" s="13">
        <f t="shared" si="37"/>
        <v>42559.547337962962</v>
      </c>
      <c r="T340" s="13">
        <f t="shared" si="36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2"/>
        <v>1.0808333333333333</v>
      </c>
      <c r="P341" s="10">
        <f t="shared" si="33"/>
        <v>72.865168539325836</v>
      </c>
      <c r="Q341" t="str">
        <f t="shared" si="34"/>
        <v>film &amp; video</v>
      </c>
      <c r="R341" t="str">
        <f t="shared" si="35"/>
        <v>documentary</v>
      </c>
      <c r="S341" s="13">
        <f t="shared" si="37"/>
        <v>42093.551712962959</v>
      </c>
      <c r="T341" s="13">
        <f t="shared" si="36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2"/>
        <v>1.2502285714285715</v>
      </c>
      <c r="P342" s="10">
        <f t="shared" si="33"/>
        <v>146.34782608695653</v>
      </c>
      <c r="Q342" t="str">
        <f t="shared" si="34"/>
        <v>film &amp; video</v>
      </c>
      <c r="R342" t="str">
        <f t="shared" si="35"/>
        <v>documentary</v>
      </c>
      <c r="S342" s="13">
        <f t="shared" si="37"/>
        <v>42772.460729166669</v>
      </c>
      <c r="T342" s="13">
        <f t="shared" si="36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2"/>
        <v>1.0671428571428572</v>
      </c>
      <c r="P343" s="10">
        <f t="shared" si="33"/>
        <v>67.909090909090907</v>
      </c>
      <c r="Q343" t="str">
        <f t="shared" si="34"/>
        <v>film &amp; video</v>
      </c>
      <c r="R343" t="str">
        <f t="shared" si="35"/>
        <v>documentary</v>
      </c>
      <c r="S343" s="13">
        <f t="shared" si="37"/>
        <v>41894.671273148146</v>
      </c>
      <c r="T343" s="13">
        <f t="shared" si="36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2"/>
        <v>1.0036639999999999</v>
      </c>
      <c r="P344" s="10">
        <f t="shared" si="33"/>
        <v>169.85083076923075</v>
      </c>
      <c r="Q344" t="str">
        <f t="shared" si="34"/>
        <v>film &amp; video</v>
      </c>
      <c r="R344" t="str">
        <f t="shared" si="35"/>
        <v>documentary</v>
      </c>
      <c r="S344" s="13">
        <f t="shared" si="37"/>
        <v>42459.572511574072</v>
      </c>
      <c r="T344" s="13">
        <f t="shared" si="36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2"/>
        <v>1.0202863333333334</v>
      </c>
      <c r="P345" s="10">
        <f t="shared" si="33"/>
        <v>58.413339694656486</v>
      </c>
      <c r="Q345" t="str">
        <f t="shared" si="34"/>
        <v>film &amp; video</v>
      </c>
      <c r="R345" t="str">
        <f t="shared" si="35"/>
        <v>documentary</v>
      </c>
      <c r="S345" s="13">
        <f t="shared" si="37"/>
        <v>41926.529456018514</v>
      </c>
      <c r="T345" s="13">
        <f t="shared" si="36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2"/>
        <v>1.0208358208955224</v>
      </c>
      <c r="P346" s="10">
        <f t="shared" si="33"/>
        <v>119.99298245614035</v>
      </c>
      <c r="Q346" t="str">
        <f t="shared" si="34"/>
        <v>film &amp; video</v>
      </c>
      <c r="R346" t="str">
        <f t="shared" si="35"/>
        <v>documentary</v>
      </c>
      <c r="S346" s="13">
        <f t="shared" si="37"/>
        <v>42111.762662037036</v>
      </c>
      <c r="T346" s="13">
        <f t="shared" si="36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2"/>
        <v>1.2327586206896552</v>
      </c>
      <c r="P347" s="10">
        <f t="shared" si="33"/>
        <v>99.860335195530723</v>
      </c>
      <c r="Q347" t="str">
        <f t="shared" si="34"/>
        <v>film &amp; video</v>
      </c>
      <c r="R347" t="str">
        <f t="shared" si="35"/>
        <v>documentary</v>
      </c>
      <c r="S347" s="13">
        <f t="shared" si="37"/>
        <v>42114.735995370364</v>
      </c>
      <c r="T347" s="13">
        <f t="shared" si="36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2"/>
        <v>1.7028880000000002</v>
      </c>
      <c r="P348" s="10">
        <f t="shared" si="33"/>
        <v>90.579148936170213</v>
      </c>
      <c r="Q348" t="str">
        <f t="shared" si="34"/>
        <v>film &amp; video</v>
      </c>
      <c r="R348" t="str">
        <f t="shared" si="35"/>
        <v>documentary</v>
      </c>
      <c r="S348" s="13">
        <f t="shared" si="37"/>
        <v>42261.291909722218</v>
      </c>
      <c r="T348" s="13">
        <f t="shared" si="36"/>
        <v>42291.291909722218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2"/>
        <v>1.1159049999999999</v>
      </c>
      <c r="P349" s="10">
        <f t="shared" si="33"/>
        <v>117.77361477572559</v>
      </c>
      <c r="Q349" t="str">
        <f t="shared" si="34"/>
        <v>film &amp; video</v>
      </c>
      <c r="R349" t="str">
        <f t="shared" si="35"/>
        <v>documentary</v>
      </c>
      <c r="S349" s="13">
        <f t="shared" si="37"/>
        <v>42292.287141203698</v>
      </c>
      <c r="T349" s="13">
        <f t="shared" si="36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2"/>
        <v>1.03</v>
      </c>
      <c r="P350" s="10">
        <f t="shared" si="33"/>
        <v>86.554621848739501</v>
      </c>
      <c r="Q350" t="str">
        <f t="shared" si="34"/>
        <v>film &amp; video</v>
      </c>
      <c r="R350" t="str">
        <f t="shared" si="35"/>
        <v>documentary</v>
      </c>
      <c r="S350" s="13">
        <f t="shared" si="37"/>
        <v>42207.378657407404</v>
      </c>
      <c r="T350" s="13">
        <f t="shared" si="36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2"/>
        <v>1.0663570159857905</v>
      </c>
      <c r="P351" s="10">
        <f t="shared" si="33"/>
        <v>71.899281437125751</v>
      </c>
      <c r="Q351" t="str">
        <f t="shared" si="34"/>
        <v>film &amp; video</v>
      </c>
      <c r="R351" t="str">
        <f t="shared" si="35"/>
        <v>documentary</v>
      </c>
      <c r="S351" s="13">
        <f t="shared" si="37"/>
        <v>42760.290601851848</v>
      </c>
      <c r="T351" s="13">
        <f t="shared" si="36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2"/>
        <v>1.1476</v>
      </c>
      <c r="P352" s="10">
        <f t="shared" si="33"/>
        <v>129.81900452488688</v>
      </c>
      <c r="Q352" t="str">
        <f t="shared" si="34"/>
        <v>film &amp; video</v>
      </c>
      <c r="R352" t="str">
        <f t="shared" si="35"/>
        <v>documentary</v>
      </c>
      <c r="S352" s="13">
        <f t="shared" si="37"/>
        <v>42585.857743055552</v>
      </c>
      <c r="T352" s="13">
        <f t="shared" si="36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2"/>
        <v>1.2734117647058822</v>
      </c>
      <c r="P353" s="10">
        <f t="shared" si="33"/>
        <v>44.912863070539416</v>
      </c>
      <c r="Q353" t="str">
        <f t="shared" si="34"/>
        <v>film &amp; video</v>
      </c>
      <c r="R353" t="str">
        <f t="shared" si="35"/>
        <v>documentary</v>
      </c>
      <c r="S353" s="13">
        <f t="shared" si="37"/>
        <v>42427.75641203703</v>
      </c>
      <c r="T353" s="13">
        <f t="shared" si="36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2"/>
        <v>1.1656</v>
      </c>
      <c r="P354" s="10">
        <f t="shared" si="33"/>
        <v>40.755244755244753</v>
      </c>
      <c r="Q354" t="str">
        <f t="shared" si="34"/>
        <v>film &amp; video</v>
      </c>
      <c r="R354" t="str">
        <f t="shared" si="35"/>
        <v>documentary</v>
      </c>
      <c r="S354" s="13">
        <f t="shared" si="37"/>
        <v>41889.959120370368</v>
      </c>
      <c r="T354" s="13">
        <f t="shared" si="36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2"/>
        <v>1.0861819426615318</v>
      </c>
      <c r="P355" s="10">
        <f t="shared" si="33"/>
        <v>103.52394779771615</v>
      </c>
      <c r="Q355" t="str">
        <f t="shared" si="34"/>
        <v>film &amp; video</v>
      </c>
      <c r="R355" t="str">
        <f t="shared" si="35"/>
        <v>documentary</v>
      </c>
      <c r="S355" s="13">
        <f t="shared" si="37"/>
        <v>42297.583553240744</v>
      </c>
      <c r="T355" s="13">
        <f t="shared" si="36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2"/>
        <v>1.0394285714285714</v>
      </c>
      <c r="P356" s="10">
        <f t="shared" si="33"/>
        <v>125.44827586206897</v>
      </c>
      <c r="Q356" t="str">
        <f t="shared" si="34"/>
        <v>film &amp; video</v>
      </c>
      <c r="R356" t="str">
        <f t="shared" si="35"/>
        <v>documentary</v>
      </c>
      <c r="S356" s="13">
        <f t="shared" si="37"/>
        <v>42438.619456018518</v>
      </c>
      <c r="T356" s="13">
        <f t="shared" si="36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2"/>
        <v>1.1625714285714286</v>
      </c>
      <c r="P357" s="10">
        <f t="shared" si="33"/>
        <v>246.60606060606059</v>
      </c>
      <c r="Q357" t="str">
        <f t="shared" si="34"/>
        <v>film &amp; video</v>
      </c>
      <c r="R357" t="str">
        <f t="shared" si="35"/>
        <v>documentary</v>
      </c>
      <c r="S357" s="13">
        <f t="shared" si="37"/>
        <v>41943.0855787037</v>
      </c>
      <c r="T357" s="13">
        <f t="shared" si="36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2"/>
        <v>1.0269239999999999</v>
      </c>
      <c r="P358" s="10">
        <f t="shared" si="33"/>
        <v>79.401340206185566</v>
      </c>
      <c r="Q358" t="str">
        <f t="shared" si="34"/>
        <v>film &amp; video</v>
      </c>
      <c r="R358" t="str">
        <f t="shared" si="35"/>
        <v>documentary</v>
      </c>
      <c r="S358" s="13">
        <f t="shared" si="37"/>
        <v>42415.594826388886</v>
      </c>
      <c r="T358" s="13">
        <f t="shared" si="36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2"/>
        <v>1.74</v>
      </c>
      <c r="P359" s="10">
        <f t="shared" si="33"/>
        <v>86.138613861386133</v>
      </c>
      <c r="Q359" t="str">
        <f t="shared" si="34"/>
        <v>film &amp; video</v>
      </c>
      <c r="R359" t="str">
        <f t="shared" si="35"/>
        <v>documentary</v>
      </c>
      <c r="S359" s="13">
        <f t="shared" si="37"/>
        <v>42078.01385416666</v>
      </c>
      <c r="T359" s="13">
        <f t="shared" si="36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2"/>
        <v>1.03088</v>
      </c>
      <c r="P360" s="10">
        <f t="shared" si="33"/>
        <v>193.04868913857678</v>
      </c>
      <c r="Q360" t="str">
        <f t="shared" si="34"/>
        <v>film &amp; video</v>
      </c>
      <c r="R360" t="str">
        <f t="shared" si="35"/>
        <v>documentary</v>
      </c>
      <c r="S360" s="13">
        <f t="shared" si="37"/>
        <v>42507.651863425919</v>
      </c>
      <c r="T360" s="13">
        <f t="shared" si="36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2"/>
        <v>1.0485537190082646</v>
      </c>
      <c r="P361" s="10">
        <f t="shared" si="33"/>
        <v>84.023178807947019</v>
      </c>
      <c r="Q361" t="str">
        <f t="shared" si="34"/>
        <v>film &amp; video</v>
      </c>
      <c r="R361" t="str">
        <f t="shared" si="35"/>
        <v>documentary</v>
      </c>
      <c r="S361" s="13">
        <f t="shared" si="37"/>
        <v>41934.86215277778</v>
      </c>
      <c r="T361" s="13">
        <f t="shared" si="36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2"/>
        <v>1.0137499999999999</v>
      </c>
      <c r="P362" s="10">
        <f t="shared" si="33"/>
        <v>139.82758620689654</v>
      </c>
      <c r="Q362" t="str">
        <f t="shared" si="34"/>
        <v>film &amp; video</v>
      </c>
      <c r="R362" t="str">
        <f t="shared" si="35"/>
        <v>documentary</v>
      </c>
      <c r="S362" s="13">
        <f t="shared" si="37"/>
        <v>42163.689583333333</v>
      </c>
      <c r="T362" s="13">
        <f t="shared" si="36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2"/>
        <v>1.1107699999999998</v>
      </c>
      <c r="P363" s="10">
        <f t="shared" si="33"/>
        <v>109.82189265536722</v>
      </c>
      <c r="Q363" t="str">
        <f t="shared" si="34"/>
        <v>film &amp; video</v>
      </c>
      <c r="R363" t="str">
        <f t="shared" si="35"/>
        <v>documentary</v>
      </c>
      <c r="S363" s="13">
        <f t="shared" si="37"/>
        <v>41935.792893518512</v>
      </c>
      <c r="T363" s="13">
        <f t="shared" si="36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2"/>
        <v>1.2415933781686497</v>
      </c>
      <c r="P364" s="10">
        <f t="shared" si="33"/>
        <v>139.53488372093022</v>
      </c>
      <c r="Q364" t="str">
        <f t="shared" si="34"/>
        <v>film &amp; video</v>
      </c>
      <c r="R364" t="str">
        <f t="shared" si="35"/>
        <v>documentary</v>
      </c>
      <c r="S364" s="13">
        <f t="shared" si="37"/>
        <v>41837.002210648148</v>
      </c>
      <c r="T364" s="13">
        <f t="shared" si="36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2"/>
        <v>1.0133333333333334</v>
      </c>
      <c r="P365" s="10">
        <f t="shared" si="33"/>
        <v>347.84615384615387</v>
      </c>
      <c r="Q365" t="str">
        <f t="shared" si="34"/>
        <v>film &amp; video</v>
      </c>
      <c r="R365" t="str">
        <f t="shared" si="35"/>
        <v>documentary</v>
      </c>
      <c r="S365" s="13">
        <f t="shared" si="37"/>
        <v>40255.53629629629</v>
      </c>
      <c r="T365" s="13">
        <f t="shared" si="36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2"/>
        <v>1.1016142857142857</v>
      </c>
      <c r="P366" s="10">
        <f t="shared" si="33"/>
        <v>68.24159292035398</v>
      </c>
      <c r="Q366" t="str">
        <f t="shared" si="34"/>
        <v>film &amp; video</v>
      </c>
      <c r="R366" t="str">
        <f t="shared" si="35"/>
        <v>documentary</v>
      </c>
      <c r="S366" s="13">
        <f t="shared" si="37"/>
        <v>41780.651296296295</v>
      </c>
      <c r="T366" s="13">
        <f t="shared" si="36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2"/>
        <v>1.0397333333333334</v>
      </c>
      <c r="P367" s="10">
        <f t="shared" si="33"/>
        <v>239.93846153846152</v>
      </c>
      <c r="Q367" t="str">
        <f t="shared" si="34"/>
        <v>film &amp; video</v>
      </c>
      <c r="R367" t="str">
        <f t="shared" si="35"/>
        <v>documentary</v>
      </c>
      <c r="S367" s="13">
        <f t="shared" si="37"/>
        <v>41668.398136574069</v>
      </c>
      <c r="T367" s="13">
        <f t="shared" si="36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2"/>
        <v>1.013157894736842</v>
      </c>
      <c r="P368" s="10">
        <f t="shared" si="33"/>
        <v>287.31343283582089</v>
      </c>
      <c r="Q368" t="str">
        <f t="shared" si="34"/>
        <v>film &amp; video</v>
      </c>
      <c r="R368" t="str">
        <f t="shared" si="35"/>
        <v>documentary</v>
      </c>
      <c r="S368" s="13">
        <f t="shared" si="37"/>
        <v>41019.584699074076</v>
      </c>
      <c r="T368" s="13">
        <f t="shared" si="36"/>
        <v>41049.584699074076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2"/>
        <v>1.033501</v>
      </c>
      <c r="P369" s="10">
        <f t="shared" si="33"/>
        <v>86.84882352941176</v>
      </c>
      <c r="Q369" t="str">
        <f t="shared" si="34"/>
        <v>film &amp; video</v>
      </c>
      <c r="R369" t="str">
        <f t="shared" si="35"/>
        <v>documentary</v>
      </c>
      <c r="S369" s="13">
        <f t="shared" si="37"/>
        <v>41355.368958333333</v>
      </c>
      <c r="T369" s="13">
        <f t="shared" si="36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2"/>
        <v>1.04112</v>
      </c>
      <c r="P370" s="10">
        <f t="shared" si="33"/>
        <v>81.84905660377359</v>
      </c>
      <c r="Q370" t="str">
        <f t="shared" si="34"/>
        <v>film &amp; video</v>
      </c>
      <c r="R370" t="str">
        <f t="shared" si="35"/>
        <v>documentary</v>
      </c>
      <c r="S370" s="13">
        <f t="shared" si="37"/>
        <v>42043.397245370368</v>
      </c>
      <c r="T370" s="13">
        <f t="shared" si="36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2"/>
        <v>1.1015569230769231</v>
      </c>
      <c r="P371" s="10">
        <f t="shared" si="33"/>
        <v>42.874970059880241</v>
      </c>
      <c r="Q371" t="str">
        <f t="shared" si="34"/>
        <v>film &amp; video</v>
      </c>
      <c r="R371" t="str">
        <f t="shared" si="35"/>
        <v>documentary</v>
      </c>
      <c r="S371" s="13">
        <f t="shared" si="37"/>
        <v>40893.3433912037</v>
      </c>
      <c r="T371" s="13">
        <f t="shared" si="36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2"/>
        <v>1.2202</v>
      </c>
      <c r="P372" s="10">
        <f t="shared" si="33"/>
        <v>709.41860465116281</v>
      </c>
      <c r="Q372" t="str">
        <f t="shared" si="34"/>
        <v>film &amp; video</v>
      </c>
      <c r="R372" t="str">
        <f t="shared" si="35"/>
        <v>documentary</v>
      </c>
      <c r="S372" s="13">
        <f t="shared" si="37"/>
        <v>42711.586805555555</v>
      </c>
      <c r="T372" s="13">
        <f t="shared" si="36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2"/>
        <v>1.1416866666666667</v>
      </c>
      <c r="P373" s="10">
        <f t="shared" si="33"/>
        <v>161.25517890772127</v>
      </c>
      <c r="Q373" t="str">
        <f t="shared" si="34"/>
        <v>film &amp; video</v>
      </c>
      <c r="R373" t="str">
        <f t="shared" si="35"/>
        <v>documentary</v>
      </c>
      <c r="S373" s="13">
        <f t="shared" si="37"/>
        <v>41261.559479166666</v>
      </c>
      <c r="T373" s="13">
        <f t="shared" si="36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2"/>
        <v>1.2533333333333334</v>
      </c>
      <c r="P374" s="10">
        <f t="shared" si="33"/>
        <v>41.777777777777779</v>
      </c>
      <c r="Q374" t="str">
        <f t="shared" si="34"/>
        <v>film &amp; video</v>
      </c>
      <c r="R374" t="str">
        <f t="shared" si="35"/>
        <v>documentary</v>
      </c>
      <c r="S374" s="13">
        <f t="shared" si="37"/>
        <v>42425.368564814817</v>
      </c>
      <c r="T374" s="13">
        <f t="shared" si="36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2"/>
        <v>1.0666666666666667</v>
      </c>
      <c r="P375" s="10">
        <f t="shared" si="33"/>
        <v>89.887640449438209</v>
      </c>
      <c r="Q375" t="str">
        <f t="shared" si="34"/>
        <v>film &amp; video</v>
      </c>
      <c r="R375" t="str">
        <f t="shared" si="35"/>
        <v>documentary</v>
      </c>
      <c r="S375" s="13">
        <f t="shared" si="37"/>
        <v>41078.703680555554</v>
      </c>
      <c r="T375" s="13">
        <f t="shared" si="36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2"/>
        <v>1.3065</v>
      </c>
      <c r="P376" s="10">
        <f t="shared" si="33"/>
        <v>45.051724137931032</v>
      </c>
      <c r="Q376" t="str">
        <f t="shared" si="34"/>
        <v>film &amp; video</v>
      </c>
      <c r="R376" t="str">
        <f t="shared" si="35"/>
        <v>documentary</v>
      </c>
      <c r="S376" s="13">
        <f t="shared" si="37"/>
        <v>40757.680914351848</v>
      </c>
      <c r="T376" s="13">
        <f t="shared" si="36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2"/>
        <v>1.2</v>
      </c>
      <c r="P377" s="10">
        <f t="shared" si="33"/>
        <v>42.857142857142854</v>
      </c>
      <c r="Q377" t="str">
        <f t="shared" si="34"/>
        <v>film &amp; video</v>
      </c>
      <c r="R377" t="str">
        <f t="shared" si="35"/>
        <v>documentary</v>
      </c>
      <c r="S377" s="13">
        <f t="shared" si="37"/>
        <v>41657.77674768518</v>
      </c>
      <c r="T377" s="13">
        <f t="shared" si="36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2"/>
        <v>1.0595918367346939</v>
      </c>
      <c r="P378" s="10">
        <f t="shared" si="33"/>
        <v>54.083333333333336</v>
      </c>
      <c r="Q378" t="str">
        <f t="shared" si="34"/>
        <v>film &amp; video</v>
      </c>
      <c r="R378" t="str">
        <f t="shared" si="35"/>
        <v>documentary</v>
      </c>
      <c r="S378" s="13">
        <f t="shared" si="37"/>
        <v>42576.244398148141</v>
      </c>
      <c r="T378" s="13">
        <f t="shared" si="36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2"/>
        <v>1.1439999999999999</v>
      </c>
      <c r="P379" s="10">
        <f t="shared" si="33"/>
        <v>103.21804511278195</v>
      </c>
      <c r="Q379" t="str">
        <f t="shared" si="34"/>
        <v>film &amp; video</v>
      </c>
      <c r="R379" t="str">
        <f t="shared" si="35"/>
        <v>documentary</v>
      </c>
      <c r="S379" s="13">
        <f t="shared" si="37"/>
        <v>42292.042453703696</v>
      </c>
      <c r="T379" s="13">
        <f t="shared" si="36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2"/>
        <v>1.1176666666666666</v>
      </c>
      <c r="P380" s="10">
        <f t="shared" si="33"/>
        <v>40.397590361445786</v>
      </c>
      <c r="Q380" t="str">
        <f t="shared" si="34"/>
        <v>film &amp; video</v>
      </c>
      <c r="R380" t="str">
        <f t="shared" si="35"/>
        <v>documentary</v>
      </c>
      <c r="S380" s="13">
        <f t="shared" si="37"/>
        <v>42370.363518518519</v>
      </c>
      <c r="T380" s="13">
        <f t="shared" si="36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2"/>
        <v>1.1608000000000001</v>
      </c>
      <c r="P381" s="10">
        <f t="shared" si="33"/>
        <v>116.85906040268456</v>
      </c>
      <c r="Q381" t="str">
        <f t="shared" si="34"/>
        <v>film &amp; video</v>
      </c>
      <c r="R381" t="str">
        <f t="shared" si="35"/>
        <v>documentary</v>
      </c>
      <c r="S381" s="13">
        <f t="shared" si="37"/>
        <v>40987.479999999996</v>
      </c>
      <c r="T381" s="13">
        <f t="shared" si="36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2"/>
        <v>1.415</v>
      </c>
      <c r="P382" s="10">
        <f t="shared" si="33"/>
        <v>115.51020408163265</v>
      </c>
      <c r="Q382" t="str">
        <f t="shared" si="34"/>
        <v>film &amp; video</v>
      </c>
      <c r="R382" t="str">
        <f t="shared" si="35"/>
        <v>documentary</v>
      </c>
      <c r="S382" s="13">
        <f t="shared" si="37"/>
        <v>42367.511481481481</v>
      </c>
      <c r="T382" s="13">
        <f t="shared" si="36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2"/>
        <v>1.0472999999999999</v>
      </c>
      <c r="P383" s="10">
        <f t="shared" si="33"/>
        <v>104.31274900398407</v>
      </c>
      <c r="Q383" t="str">
        <f t="shared" si="34"/>
        <v>film &amp; video</v>
      </c>
      <c r="R383" t="str">
        <f t="shared" si="35"/>
        <v>documentary</v>
      </c>
      <c r="S383" s="13">
        <f t="shared" si="37"/>
        <v>41085.48978009259</v>
      </c>
      <c r="T383" s="13">
        <f t="shared" si="36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2"/>
        <v>2.5583333333333331</v>
      </c>
      <c r="P384" s="10">
        <f t="shared" si="33"/>
        <v>69.772727272727266</v>
      </c>
      <c r="Q384" t="str">
        <f t="shared" si="34"/>
        <v>film &amp; video</v>
      </c>
      <c r="R384" t="str">
        <f t="shared" si="35"/>
        <v>documentary</v>
      </c>
      <c r="S384" s="13">
        <f t="shared" si="37"/>
        <v>41144.501157407409</v>
      </c>
      <c r="T384" s="13">
        <f t="shared" si="36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2"/>
        <v>2.0670670670670672</v>
      </c>
      <c r="P385" s="10">
        <f t="shared" si="33"/>
        <v>43.020833333333336</v>
      </c>
      <c r="Q385" t="str">
        <f t="shared" si="34"/>
        <v>film &amp; video</v>
      </c>
      <c r="R385" t="str">
        <f t="shared" si="35"/>
        <v>documentary</v>
      </c>
      <c r="S385" s="13">
        <f t="shared" si="37"/>
        <v>41754.90924768518</v>
      </c>
      <c r="T385" s="13">
        <f t="shared" si="36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2"/>
        <v>1.1210500000000001</v>
      </c>
      <c r="P386" s="10">
        <f t="shared" si="33"/>
        <v>58.540469973890339</v>
      </c>
      <c r="Q386" t="str">
        <f t="shared" si="34"/>
        <v>film &amp; video</v>
      </c>
      <c r="R386" t="str">
        <f t="shared" si="35"/>
        <v>documentary</v>
      </c>
      <c r="S386" s="13">
        <f t="shared" si="37"/>
        <v>41980.573460648149</v>
      </c>
      <c r="T386" s="13">
        <f t="shared" si="36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8">E387/D387</f>
        <v>1.05982</v>
      </c>
      <c r="P387" s="10">
        <f t="shared" ref="P387:P450" si="39">E387/L387</f>
        <v>111.79535864978902</v>
      </c>
      <c r="Q387" t="str">
        <f t="shared" ref="Q387:Q450" si="40">LEFT(N387,FIND("/",N387)-1)</f>
        <v>film &amp; video</v>
      </c>
      <c r="R387" t="str">
        <f t="shared" ref="R387:R450" si="41">RIGHT(N387,LEN(N387)-FIND("/",N387))</f>
        <v>documentary</v>
      </c>
      <c r="S387" s="13">
        <f t="shared" si="37"/>
        <v>41934.376168981478</v>
      </c>
      <c r="T387" s="13">
        <f t="shared" si="36"/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8"/>
        <v>1.0016666666666667</v>
      </c>
      <c r="P388" s="10">
        <f t="shared" si="39"/>
        <v>46.230769230769234</v>
      </c>
      <c r="Q388" t="str">
        <f t="shared" si="40"/>
        <v>film &amp; video</v>
      </c>
      <c r="R388" t="str">
        <f t="shared" si="41"/>
        <v>documentary</v>
      </c>
      <c r="S388" s="13">
        <f t="shared" si="37"/>
        <v>42211.742951388886</v>
      </c>
      <c r="T388" s="13">
        <f t="shared" ref="T388:T451" si="42">(I388/86400)+25569+(-5/24)</f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8"/>
        <v>2.1398947368421051</v>
      </c>
      <c r="P389" s="10">
        <f t="shared" si="39"/>
        <v>144.69039145907473</v>
      </c>
      <c r="Q389" t="str">
        <f t="shared" si="40"/>
        <v>film &amp; video</v>
      </c>
      <c r="R389" t="str">
        <f t="shared" si="41"/>
        <v>documentary</v>
      </c>
      <c r="S389" s="13">
        <f t="shared" ref="S389:S452" si="43">(J389/86400)+25569+(-5/24)</f>
        <v>42200.468263888884</v>
      </c>
      <c r="T389" s="13">
        <f t="shared" si="42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8"/>
        <v>1.2616000000000001</v>
      </c>
      <c r="P390" s="10">
        <f t="shared" si="39"/>
        <v>88.845070422535215</v>
      </c>
      <c r="Q390" t="str">
        <f t="shared" si="40"/>
        <v>film &amp; video</v>
      </c>
      <c r="R390" t="str">
        <f t="shared" si="41"/>
        <v>documentary</v>
      </c>
      <c r="S390" s="13">
        <f t="shared" si="43"/>
        <v>42548.86782407407</v>
      </c>
      <c r="T390" s="13">
        <f t="shared" si="42"/>
        <v>42578.86782407407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8"/>
        <v>1.8153547058823529</v>
      </c>
      <c r="P391" s="10">
        <f t="shared" si="39"/>
        <v>81.75107284768211</v>
      </c>
      <c r="Q391" t="str">
        <f t="shared" si="40"/>
        <v>film &amp; video</v>
      </c>
      <c r="R391" t="str">
        <f t="shared" si="41"/>
        <v>documentary</v>
      </c>
      <c r="S391" s="13">
        <f t="shared" si="43"/>
        <v>41673.854745370372</v>
      </c>
      <c r="T391" s="13">
        <f t="shared" si="42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8"/>
        <v>1</v>
      </c>
      <c r="P392" s="10">
        <f t="shared" si="39"/>
        <v>71.428571428571431</v>
      </c>
      <c r="Q392" t="str">
        <f t="shared" si="40"/>
        <v>film &amp; video</v>
      </c>
      <c r="R392" t="str">
        <f t="shared" si="41"/>
        <v>documentary</v>
      </c>
      <c r="S392" s="13">
        <f t="shared" si="43"/>
        <v>42111.828379629624</v>
      </c>
      <c r="T392" s="13">
        <f t="shared" si="42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8"/>
        <v>1.0061</v>
      </c>
      <c r="P393" s="10">
        <f t="shared" si="39"/>
        <v>104.25906735751295</v>
      </c>
      <c r="Q393" t="str">
        <f t="shared" si="40"/>
        <v>film &amp; video</v>
      </c>
      <c r="R393" t="str">
        <f t="shared" si="41"/>
        <v>documentary</v>
      </c>
      <c r="S393" s="13">
        <f t="shared" si="43"/>
        <v>40864.833923611106</v>
      </c>
      <c r="T393" s="13">
        <f t="shared" si="42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8"/>
        <v>1.009027027027027</v>
      </c>
      <c r="P394" s="10">
        <f t="shared" si="39"/>
        <v>90.616504854368927</v>
      </c>
      <c r="Q394" t="str">
        <f t="shared" si="40"/>
        <v>film &amp; video</v>
      </c>
      <c r="R394" t="str">
        <f t="shared" si="41"/>
        <v>documentary</v>
      </c>
      <c r="S394" s="13">
        <f t="shared" si="43"/>
        <v>40763.508923611109</v>
      </c>
      <c r="T394" s="13">
        <f t="shared" si="42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8"/>
        <v>1.10446</v>
      </c>
      <c r="P395" s="10">
        <f t="shared" si="39"/>
        <v>157.33048433048432</v>
      </c>
      <c r="Q395" t="str">
        <f t="shared" si="40"/>
        <v>film &amp; video</v>
      </c>
      <c r="R395" t="str">
        <f t="shared" si="41"/>
        <v>documentary</v>
      </c>
      <c r="S395" s="13">
        <f t="shared" si="43"/>
        <v>41526.500601851847</v>
      </c>
      <c r="T395" s="13">
        <f t="shared" si="42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8"/>
        <v>1.118936170212766</v>
      </c>
      <c r="P396" s="10">
        <f t="shared" si="39"/>
        <v>105.18</v>
      </c>
      <c r="Q396" t="str">
        <f t="shared" si="40"/>
        <v>film &amp; video</v>
      </c>
      <c r="R396" t="str">
        <f t="shared" si="41"/>
        <v>documentary</v>
      </c>
      <c r="S396" s="13">
        <f t="shared" si="43"/>
        <v>42417.60974537037</v>
      </c>
      <c r="T396" s="13">
        <f t="shared" si="42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8"/>
        <v>1.0804450000000001</v>
      </c>
      <c r="P397" s="10">
        <f t="shared" si="39"/>
        <v>58.719836956521746</v>
      </c>
      <c r="Q397" t="str">
        <f t="shared" si="40"/>
        <v>film &amp; video</v>
      </c>
      <c r="R397" t="str">
        <f t="shared" si="41"/>
        <v>documentary</v>
      </c>
      <c r="S397" s="13">
        <f t="shared" si="43"/>
        <v>40990.700925925921</v>
      </c>
      <c r="T397" s="13">
        <f t="shared" si="42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8"/>
        <v>1.0666666666666667</v>
      </c>
      <c r="P398" s="10">
        <f t="shared" si="39"/>
        <v>81.632653061224488</v>
      </c>
      <c r="Q398" t="str">
        <f t="shared" si="40"/>
        <v>film &amp; video</v>
      </c>
      <c r="R398" t="str">
        <f t="shared" si="41"/>
        <v>documentary</v>
      </c>
      <c r="S398" s="13">
        <f t="shared" si="43"/>
        <v>41082.356550925928</v>
      </c>
      <c r="T398" s="13">
        <f t="shared" si="42"/>
        <v>41097.356550925928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8"/>
        <v>1.0390027322404372</v>
      </c>
      <c r="P399" s="10">
        <f t="shared" si="39"/>
        <v>56.460043668122275</v>
      </c>
      <c r="Q399" t="str">
        <f t="shared" si="40"/>
        <v>film &amp; video</v>
      </c>
      <c r="R399" t="str">
        <f t="shared" si="41"/>
        <v>documentary</v>
      </c>
      <c r="S399" s="13">
        <f t="shared" si="43"/>
        <v>40379.568101851852</v>
      </c>
      <c r="T399" s="13">
        <f t="shared" si="42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8"/>
        <v>1.2516</v>
      </c>
      <c r="P400" s="10">
        <f t="shared" si="39"/>
        <v>140.1044776119403</v>
      </c>
      <c r="Q400" t="str">
        <f t="shared" si="40"/>
        <v>film &amp; video</v>
      </c>
      <c r="R400" t="str">
        <f t="shared" si="41"/>
        <v>documentary</v>
      </c>
      <c r="S400" s="13">
        <f t="shared" si="43"/>
        <v>42078.584791666661</v>
      </c>
      <c r="T400" s="13">
        <f t="shared" si="42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8"/>
        <v>1.0680499999999999</v>
      </c>
      <c r="P401" s="10">
        <f t="shared" si="39"/>
        <v>224.85263157894738</v>
      </c>
      <c r="Q401" t="str">
        <f t="shared" si="40"/>
        <v>film &amp; video</v>
      </c>
      <c r="R401" t="str">
        <f t="shared" si="41"/>
        <v>documentary</v>
      </c>
      <c r="S401" s="13">
        <f t="shared" si="43"/>
        <v>42687.667442129627</v>
      </c>
      <c r="T401" s="13">
        <f t="shared" si="42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8"/>
        <v>1.1230249999999999</v>
      </c>
      <c r="P402" s="10">
        <f t="shared" si="39"/>
        <v>181.13306451612902</v>
      </c>
      <c r="Q402" t="str">
        <f t="shared" si="40"/>
        <v>film &amp; video</v>
      </c>
      <c r="R402" t="str">
        <f t="shared" si="41"/>
        <v>documentary</v>
      </c>
      <c r="S402" s="13">
        <f t="shared" si="43"/>
        <v>41745.427627314813</v>
      </c>
      <c r="T402" s="13">
        <f t="shared" si="42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8"/>
        <v>1.0381199999999999</v>
      </c>
      <c r="P403" s="10">
        <f t="shared" si="39"/>
        <v>711.04109589041093</v>
      </c>
      <c r="Q403" t="str">
        <f t="shared" si="40"/>
        <v>film &amp; video</v>
      </c>
      <c r="R403" t="str">
        <f t="shared" si="41"/>
        <v>documentary</v>
      </c>
      <c r="S403" s="13">
        <f t="shared" si="43"/>
        <v>40732.633912037032</v>
      </c>
      <c r="T403" s="13">
        <f t="shared" si="42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8"/>
        <v>1.4165000000000001</v>
      </c>
      <c r="P404" s="10">
        <f t="shared" si="39"/>
        <v>65.883720930232556</v>
      </c>
      <c r="Q404" t="str">
        <f t="shared" si="40"/>
        <v>film &amp; video</v>
      </c>
      <c r="R404" t="str">
        <f t="shared" si="41"/>
        <v>documentary</v>
      </c>
      <c r="S404" s="13">
        <f t="shared" si="43"/>
        <v>42292.331215277773</v>
      </c>
      <c r="T404" s="13">
        <f t="shared" si="42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8"/>
        <v>1.0526</v>
      </c>
      <c r="P405" s="10">
        <f t="shared" si="39"/>
        <v>75.185714285714283</v>
      </c>
      <c r="Q405" t="str">
        <f t="shared" si="40"/>
        <v>film &amp; video</v>
      </c>
      <c r="R405" t="str">
        <f t="shared" si="41"/>
        <v>documentary</v>
      </c>
      <c r="S405" s="13">
        <f t="shared" si="43"/>
        <v>40718.102326388886</v>
      </c>
      <c r="T405" s="13">
        <f t="shared" si="42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8"/>
        <v>1.0309142857142857</v>
      </c>
      <c r="P406" s="10">
        <f t="shared" si="39"/>
        <v>133.14391143911439</v>
      </c>
      <c r="Q406" t="str">
        <f t="shared" si="40"/>
        <v>film &amp; video</v>
      </c>
      <c r="R406" t="str">
        <f t="shared" si="41"/>
        <v>documentary</v>
      </c>
      <c r="S406" s="13">
        <f t="shared" si="43"/>
        <v>41646.419699074067</v>
      </c>
      <c r="T406" s="13">
        <f t="shared" si="42"/>
        <v>41675.75277777778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8"/>
        <v>1.0765957446808512</v>
      </c>
      <c r="P407" s="10">
        <f t="shared" si="39"/>
        <v>55.2</v>
      </c>
      <c r="Q407" t="str">
        <f t="shared" si="40"/>
        <v>film &amp; video</v>
      </c>
      <c r="R407" t="str">
        <f t="shared" si="41"/>
        <v>documentary</v>
      </c>
      <c r="S407" s="13">
        <f t="shared" si="43"/>
        <v>41673.876608796294</v>
      </c>
      <c r="T407" s="13">
        <f t="shared" si="42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8"/>
        <v>1.0770464285714285</v>
      </c>
      <c r="P408" s="10">
        <f t="shared" si="39"/>
        <v>86.163714285714292</v>
      </c>
      <c r="Q408" t="str">
        <f t="shared" si="40"/>
        <v>film &amp; video</v>
      </c>
      <c r="R408" t="str">
        <f t="shared" si="41"/>
        <v>documentary</v>
      </c>
      <c r="S408" s="13">
        <f t="shared" si="43"/>
        <v>40637.95413194444</v>
      </c>
      <c r="T408" s="13">
        <f t="shared" si="42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8"/>
        <v>1.0155000000000001</v>
      </c>
      <c r="P409" s="10">
        <f t="shared" si="39"/>
        <v>92.318181818181813</v>
      </c>
      <c r="Q409" t="str">
        <f t="shared" si="40"/>
        <v>film &amp; video</v>
      </c>
      <c r="R409" t="str">
        <f t="shared" si="41"/>
        <v>documentary</v>
      </c>
      <c r="S409" s="13">
        <f t="shared" si="43"/>
        <v>40806.662615740737</v>
      </c>
      <c r="T409" s="13">
        <f t="shared" si="42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8"/>
        <v>1.0143766666666667</v>
      </c>
      <c r="P410" s="10">
        <f t="shared" si="39"/>
        <v>160.16473684210527</v>
      </c>
      <c r="Q410" t="str">
        <f t="shared" si="40"/>
        <v>film &amp; video</v>
      </c>
      <c r="R410" t="str">
        <f t="shared" si="41"/>
        <v>documentary</v>
      </c>
      <c r="S410" s="13">
        <f t="shared" si="43"/>
        <v>41543.527662037035</v>
      </c>
      <c r="T410" s="13">
        <f t="shared" si="42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8"/>
        <v>1.3680000000000001</v>
      </c>
      <c r="P411" s="10">
        <f t="shared" si="39"/>
        <v>45.6</v>
      </c>
      <c r="Q411" t="str">
        <f t="shared" si="40"/>
        <v>film &amp; video</v>
      </c>
      <c r="R411" t="str">
        <f t="shared" si="41"/>
        <v>documentary</v>
      </c>
      <c r="S411" s="13">
        <f t="shared" si="43"/>
        <v>42543.654444444437</v>
      </c>
      <c r="T411" s="13">
        <f t="shared" si="42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8"/>
        <v>1.2829999999999999</v>
      </c>
      <c r="P412" s="10">
        <f t="shared" si="39"/>
        <v>183.28571428571428</v>
      </c>
      <c r="Q412" t="str">
        <f t="shared" si="40"/>
        <v>film &amp; video</v>
      </c>
      <c r="R412" t="str">
        <f t="shared" si="41"/>
        <v>documentary</v>
      </c>
      <c r="S412" s="13">
        <f t="shared" si="43"/>
        <v>42113.773113425923</v>
      </c>
      <c r="T412" s="13">
        <f t="shared" si="42"/>
        <v>42173.773113425923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8"/>
        <v>1.0105</v>
      </c>
      <c r="P413" s="10">
        <f t="shared" si="39"/>
        <v>125.78838174273859</v>
      </c>
      <c r="Q413" t="str">
        <f t="shared" si="40"/>
        <v>film &amp; video</v>
      </c>
      <c r="R413" t="str">
        <f t="shared" si="41"/>
        <v>documentary</v>
      </c>
      <c r="S413" s="13">
        <f t="shared" si="43"/>
        <v>41597.967638888884</v>
      </c>
      <c r="T413" s="13">
        <f t="shared" si="42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8"/>
        <v>1.2684</v>
      </c>
      <c r="P414" s="10">
        <f t="shared" si="39"/>
        <v>57.654545454545456</v>
      </c>
      <c r="Q414" t="str">
        <f t="shared" si="40"/>
        <v>film &amp; video</v>
      </c>
      <c r="R414" t="str">
        <f t="shared" si="41"/>
        <v>documentary</v>
      </c>
      <c r="S414" s="13">
        <f t="shared" si="43"/>
        <v>41099.534467592588</v>
      </c>
      <c r="T414" s="13">
        <f t="shared" si="42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8"/>
        <v>1.0508593749999999</v>
      </c>
      <c r="P415" s="10">
        <f t="shared" si="39"/>
        <v>78.660818713450297</v>
      </c>
      <c r="Q415" t="str">
        <f t="shared" si="40"/>
        <v>film &amp; video</v>
      </c>
      <c r="R415" t="str">
        <f t="shared" si="41"/>
        <v>documentary</v>
      </c>
      <c r="S415" s="13">
        <f t="shared" si="43"/>
        <v>41079.66910879629</v>
      </c>
      <c r="T415" s="13">
        <f t="shared" si="42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8"/>
        <v>1.0285405405405406</v>
      </c>
      <c r="P416" s="10">
        <f t="shared" si="39"/>
        <v>91.480769230769226</v>
      </c>
      <c r="Q416" t="str">
        <f t="shared" si="40"/>
        <v>film &amp; video</v>
      </c>
      <c r="R416" t="str">
        <f t="shared" si="41"/>
        <v>documentary</v>
      </c>
      <c r="S416" s="13">
        <f t="shared" si="43"/>
        <v>41528.85491898148</v>
      </c>
      <c r="T416" s="13">
        <f t="shared" si="42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8"/>
        <v>1.0214714285714286</v>
      </c>
      <c r="P417" s="10">
        <f t="shared" si="39"/>
        <v>68.09809523809524</v>
      </c>
      <c r="Q417" t="str">
        <f t="shared" si="40"/>
        <v>film &amp; video</v>
      </c>
      <c r="R417" t="str">
        <f t="shared" si="41"/>
        <v>documentary</v>
      </c>
      <c r="S417" s="13">
        <f t="shared" si="43"/>
        <v>41904.643541666665</v>
      </c>
      <c r="T417" s="13">
        <f t="shared" si="42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8"/>
        <v>1.2021700000000002</v>
      </c>
      <c r="P418" s="10">
        <f t="shared" si="39"/>
        <v>48.086800000000004</v>
      </c>
      <c r="Q418" t="str">
        <f t="shared" si="40"/>
        <v>film &amp; video</v>
      </c>
      <c r="R418" t="str">
        <f t="shared" si="41"/>
        <v>documentary</v>
      </c>
      <c r="S418" s="13">
        <f t="shared" si="43"/>
        <v>41648.187858796293</v>
      </c>
      <c r="T418" s="13">
        <f t="shared" si="42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8"/>
        <v>1.0024761904761905</v>
      </c>
      <c r="P419" s="10">
        <f t="shared" si="39"/>
        <v>202.42307692307693</v>
      </c>
      <c r="Q419" t="str">
        <f t="shared" si="40"/>
        <v>film &amp; video</v>
      </c>
      <c r="R419" t="str">
        <f t="shared" si="41"/>
        <v>documentary</v>
      </c>
      <c r="S419" s="13">
        <f t="shared" si="43"/>
        <v>41360.762268518512</v>
      </c>
      <c r="T419" s="13">
        <f t="shared" si="42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8"/>
        <v>1.0063392857142857</v>
      </c>
      <c r="P420" s="10">
        <f t="shared" si="39"/>
        <v>216.75</v>
      </c>
      <c r="Q420" t="str">
        <f t="shared" si="40"/>
        <v>film &amp; video</v>
      </c>
      <c r="R420" t="str">
        <f t="shared" si="41"/>
        <v>documentary</v>
      </c>
      <c r="S420" s="13">
        <f t="shared" si="43"/>
        <v>42178.07403935185</v>
      </c>
      <c r="T420" s="13">
        <f t="shared" si="42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8"/>
        <v>1.004375</v>
      </c>
      <c r="P421" s="10">
        <f t="shared" si="39"/>
        <v>110.06849315068493</v>
      </c>
      <c r="Q421" t="str">
        <f t="shared" si="40"/>
        <v>film &amp; video</v>
      </c>
      <c r="R421" t="str">
        <f t="shared" si="41"/>
        <v>documentary</v>
      </c>
      <c r="S421" s="13">
        <f t="shared" si="43"/>
        <v>41394.634108796294</v>
      </c>
      <c r="T421" s="13">
        <f t="shared" si="42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8"/>
        <v>4.3939393939393936E-3</v>
      </c>
      <c r="P422" s="10">
        <f t="shared" si="39"/>
        <v>4.833333333333333</v>
      </c>
      <c r="Q422" t="str">
        <f t="shared" si="40"/>
        <v>film &amp; video</v>
      </c>
      <c r="R422" t="str">
        <f t="shared" si="41"/>
        <v>animation</v>
      </c>
      <c r="S422" s="13">
        <f t="shared" si="43"/>
        <v>41682.028136574074</v>
      </c>
      <c r="T422" s="13">
        <f t="shared" si="42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8"/>
        <v>2.0066666666666667E-2</v>
      </c>
      <c r="P423" s="10">
        <f t="shared" si="39"/>
        <v>50.166666666666664</v>
      </c>
      <c r="Q423" t="str">
        <f t="shared" si="40"/>
        <v>film &amp; video</v>
      </c>
      <c r="R423" t="str">
        <f t="shared" si="41"/>
        <v>animation</v>
      </c>
      <c r="S423" s="13">
        <f t="shared" si="43"/>
        <v>42177.283055555548</v>
      </c>
      <c r="T423" s="13">
        <f t="shared" si="42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8"/>
        <v>1.0749999999999999E-2</v>
      </c>
      <c r="P424" s="10">
        <f t="shared" si="39"/>
        <v>35.833333333333336</v>
      </c>
      <c r="Q424" t="str">
        <f t="shared" si="40"/>
        <v>film &amp; video</v>
      </c>
      <c r="R424" t="str">
        <f t="shared" si="41"/>
        <v>animation</v>
      </c>
      <c r="S424" s="13">
        <f t="shared" si="43"/>
        <v>41863.052048611113</v>
      </c>
      <c r="T424" s="13">
        <f t="shared" si="42"/>
        <v>41893.052048611113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8"/>
        <v>7.6499999999999997E-3</v>
      </c>
      <c r="P425" s="10">
        <f t="shared" si="39"/>
        <v>11.76923076923077</v>
      </c>
      <c r="Q425" t="str">
        <f t="shared" si="40"/>
        <v>film &amp; video</v>
      </c>
      <c r="R425" t="str">
        <f t="shared" si="41"/>
        <v>animation</v>
      </c>
      <c r="S425" s="13">
        <f t="shared" si="43"/>
        <v>41400.717939814815</v>
      </c>
      <c r="T425" s="13">
        <f t="shared" si="42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8"/>
        <v>6.7966666666666675E-2</v>
      </c>
      <c r="P426" s="10">
        <f t="shared" si="39"/>
        <v>40.78</v>
      </c>
      <c r="Q426" t="str">
        <f t="shared" si="40"/>
        <v>film &amp; video</v>
      </c>
      <c r="R426" t="str">
        <f t="shared" si="41"/>
        <v>animation</v>
      </c>
      <c r="S426" s="13">
        <f t="shared" si="43"/>
        <v>40934.167812499996</v>
      </c>
      <c r="T426" s="13">
        <f t="shared" si="42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8"/>
        <v>1.2E-4</v>
      </c>
      <c r="P427" s="10">
        <f t="shared" si="39"/>
        <v>3</v>
      </c>
      <c r="Q427" t="str">
        <f t="shared" si="40"/>
        <v>film &amp; video</v>
      </c>
      <c r="R427" t="str">
        <f t="shared" si="41"/>
        <v>animation</v>
      </c>
      <c r="S427" s="13">
        <f t="shared" si="43"/>
        <v>42275.652824074066</v>
      </c>
      <c r="T427" s="13">
        <f t="shared" si="42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8"/>
        <v>1.3299999999999999E-2</v>
      </c>
      <c r="P428" s="10">
        <f t="shared" si="39"/>
        <v>16.625</v>
      </c>
      <c r="Q428" t="str">
        <f t="shared" si="40"/>
        <v>film &amp; video</v>
      </c>
      <c r="R428" t="str">
        <f t="shared" si="41"/>
        <v>animation</v>
      </c>
      <c r="S428" s="13">
        <f t="shared" si="43"/>
        <v>42400.503634259258</v>
      </c>
      <c r="T428" s="13">
        <f t="shared" si="42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8"/>
        <v>0</v>
      </c>
      <c r="P429" s="10" t="e">
        <f t="shared" si="39"/>
        <v>#DIV/0!</v>
      </c>
      <c r="Q429" t="str">
        <f t="shared" si="40"/>
        <v>film &amp; video</v>
      </c>
      <c r="R429" t="str">
        <f t="shared" si="41"/>
        <v>animation</v>
      </c>
      <c r="S429" s="13">
        <f t="shared" si="43"/>
        <v>42285.700694444444</v>
      </c>
      <c r="T429" s="13">
        <f t="shared" si="42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8"/>
        <v>5.6333333333333332E-2</v>
      </c>
      <c r="P430" s="10">
        <f t="shared" si="39"/>
        <v>52</v>
      </c>
      <c r="Q430" t="str">
        <f t="shared" si="40"/>
        <v>film &amp; video</v>
      </c>
      <c r="R430" t="str">
        <f t="shared" si="41"/>
        <v>animation</v>
      </c>
      <c r="S430" s="13">
        <f t="shared" si="43"/>
        <v>41778.558391203704</v>
      </c>
      <c r="T430" s="13">
        <f t="shared" si="42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8"/>
        <v>0</v>
      </c>
      <c r="P431" s="10" t="e">
        <f t="shared" si="39"/>
        <v>#DIV/0!</v>
      </c>
      <c r="Q431" t="str">
        <f t="shared" si="40"/>
        <v>film &amp; video</v>
      </c>
      <c r="R431" t="str">
        <f t="shared" si="41"/>
        <v>animation</v>
      </c>
      <c r="S431" s="13">
        <f t="shared" si="43"/>
        <v>40070.693078703705</v>
      </c>
      <c r="T431" s="13">
        <f t="shared" si="42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8"/>
        <v>2.4E-2</v>
      </c>
      <c r="P432" s="10">
        <f t="shared" si="39"/>
        <v>4.8</v>
      </c>
      <c r="Q432" t="str">
        <f t="shared" si="40"/>
        <v>film &amp; video</v>
      </c>
      <c r="R432" t="str">
        <f t="shared" si="41"/>
        <v>animation</v>
      </c>
      <c r="S432" s="13">
        <f t="shared" si="43"/>
        <v>41512.898923611108</v>
      </c>
      <c r="T432" s="13">
        <f t="shared" si="42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8"/>
        <v>0.13833333333333334</v>
      </c>
      <c r="P433" s="10">
        <f t="shared" si="39"/>
        <v>51.875</v>
      </c>
      <c r="Q433" t="str">
        <f t="shared" si="40"/>
        <v>film &amp; video</v>
      </c>
      <c r="R433" t="str">
        <f t="shared" si="41"/>
        <v>animation</v>
      </c>
      <c r="S433" s="13">
        <f t="shared" si="43"/>
        <v>42526.662997685184</v>
      </c>
      <c r="T433" s="13">
        <f t="shared" si="42"/>
        <v>42556.662997685184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8"/>
        <v>9.5000000000000001E-2</v>
      </c>
      <c r="P434" s="10">
        <f t="shared" si="39"/>
        <v>71.25</v>
      </c>
      <c r="Q434" t="str">
        <f t="shared" si="40"/>
        <v>film &amp; video</v>
      </c>
      <c r="R434" t="str">
        <f t="shared" si="41"/>
        <v>animation</v>
      </c>
      <c r="S434" s="13">
        <f t="shared" si="43"/>
        <v>42238.51829861111</v>
      </c>
      <c r="T434" s="13">
        <f t="shared" si="42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8"/>
        <v>0</v>
      </c>
      <c r="P435" s="10" t="e">
        <f t="shared" si="39"/>
        <v>#DIV/0!</v>
      </c>
      <c r="Q435" t="str">
        <f t="shared" si="40"/>
        <v>film &amp; video</v>
      </c>
      <c r="R435" t="str">
        <f t="shared" si="41"/>
        <v>animation</v>
      </c>
      <c r="S435" s="13">
        <f t="shared" si="43"/>
        <v>42228.421550925923</v>
      </c>
      <c r="T435" s="13">
        <f t="shared" si="42"/>
        <v>42288.421550925923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8"/>
        <v>0.05</v>
      </c>
      <c r="P436" s="10">
        <f t="shared" si="39"/>
        <v>62.5</v>
      </c>
      <c r="Q436" t="str">
        <f t="shared" si="40"/>
        <v>film &amp; video</v>
      </c>
      <c r="R436" t="str">
        <f t="shared" si="41"/>
        <v>animation</v>
      </c>
      <c r="S436" s="13">
        <f t="shared" si="43"/>
        <v>41576.626180555555</v>
      </c>
      <c r="T436" s="13">
        <f t="shared" si="42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8"/>
        <v>2.7272727272727273E-5</v>
      </c>
      <c r="P437" s="10">
        <f t="shared" si="39"/>
        <v>1</v>
      </c>
      <c r="Q437" t="str">
        <f t="shared" si="40"/>
        <v>film &amp; video</v>
      </c>
      <c r="R437" t="str">
        <f t="shared" si="41"/>
        <v>animation</v>
      </c>
      <c r="S437" s="13">
        <f t="shared" si="43"/>
        <v>41500.539120370369</v>
      </c>
      <c r="T437" s="13">
        <f t="shared" si="42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8"/>
        <v>0</v>
      </c>
      <c r="P438" s="10" t="e">
        <f t="shared" si="39"/>
        <v>#DIV/0!</v>
      </c>
      <c r="Q438" t="str">
        <f t="shared" si="40"/>
        <v>film &amp; video</v>
      </c>
      <c r="R438" t="str">
        <f t="shared" si="41"/>
        <v>animation</v>
      </c>
      <c r="S438" s="13">
        <f t="shared" si="43"/>
        <v>41456.154085648144</v>
      </c>
      <c r="T438" s="13">
        <f t="shared" si="42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8"/>
        <v>0</v>
      </c>
      <c r="P439" s="10" t="e">
        <f t="shared" si="39"/>
        <v>#DIV/0!</v>
      </c>
      <c r="Q439" t="str">
        <f t="shared" si="40"/>
        <v>film &amp; video</v>
      </c>
      <c r="R439" t="str">
        <f t="shared" si="41"/>
        <v>animation</v>
      </c>
      <c r="S439" s="13">
        <f t="shared" si="43"/>
        <v>42591.110254629624</v>
      </c>
      <c r="T439" s="13">
        <f t="shared" si="42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8"/>
        <v>9.3799999999999994E-2</v>
      </c>
      <c r="P440" s="10">
        <f t="shared" si="39"/>
        <v>170.54545454545453</v>
      </c>
      <c r="Q440" t="str">
        <f t="shared" si="40"/>
        <v>film &amp; video</v>
      </c>
      <c r="R440" t="str">
        <f t="shared" si="41"/>
        <v>animation</v>
      </c>
      <c r="S440" s="13">
        <f t="shared" si="43"/>
        <v>42296.052754629629</v>
      </c>
      <c r="T440" s="13">
        <f t="shared" si="42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8"/>
        <v>0</v>
      </c>
      <c r="P441" s="10" t="e">
        <f t="shared" si="39"/>
        <v>#DIV/0!</v>
      </c>
      <c r="Q441" t="str">
        <f t="shared" si="40"/>
        <v>film &amp; video</v>
      </c>
      <c r="R441" t="str">
        <f t="shared" si="41"/>
        <v>animation</v>
      </c>
      <c r="S441" s="13">
        <f t="shared" si="43"/>
        <v>41919.553449074076</v>
      </c>
      <c r="T441" s="13">
        <f t="shared" si="42"/>
        <v>41929.553449074076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8"/>
        <v>1E-3</v>
      </c>
      <c r="P442" s="10">
        <f t="shared" si="39"/>
        <v>5</v>
      </c>
      <c r="Q442" t="str">
        <f t="shared" si="40"/>
        <v>film &amp; video</v>
      </c>
      <c r="R442" t="str">
        <f t="shared" si="41"/>
        <v>animation</v>
      </c>
      <c r="S442" s="13">
        <f t="shared" si="43"/>
        <v>42423.777233796289</v>
      </c>
      <c r="T442" s="13">
        <f t="shared" si="42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8"/>
        <v>0</v>
      </c>
      <c r="P443" s="10" t="e">
        <f t="shared" si="39"/>
        <v>#DIV/0!</v>
      </c>
      <c r="Q443" t="str">
        <f t="shared" si="40"/>
        <v>film &amp; video</v>
      </c>
      <c r="R443" t="str">
        <f t="shared" si="41"/>
        <v>animation</v>
      </c>
      <c r="S443" s="13">
        <f t="shared" si="43"/>
        <v>41550.585601851846</v>
      </c>
      <c r="T443" s="13">
        <f t="shared" si="42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8"/>
        <v>0.39358823529411763</v>
      </c>
      <c r="P444" s="10">
        <f t="shared" si="39"/>
        <v>393.58823529411762</v>
      </c>
      <c r="Q444" t="str">
        <f t="shared" si="40"/>
        <v>film &amp; video</v>
      </c>
      <c r="R444" t="str">
        <f t="shared" si="41"/>
        <v>animation</v>
      </c>
      <c r="S444" s="13">
        <f t="shared" si="43"/>
        <v>42024.680358796293</v>
      </c>
      <c r="T444" s="13">
        <f t="shared" si="42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8"/>
        <v>1E-3</v>
      </c>
      <c r="P445" s="10">
        <f t="shared" si="39"/>
        <v>5</v>
      </c>
      <c r="Q445" t="str">
        <f t="shared" si="40"/>
        <v>film &amp; video</v>
      </c>
      <c r="R445" t="str">
        <f t="shared" si="41"/>
        <v>animation</v>
      </c>
      <c r="S445" s="13">
        <f t="shared" si="43"/>
        <v>41649.806724537033</v>
      </c>
      <c r="T445" s="13">
        <f t="shared" si="42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8"/>
        <v>0.05</v>
      </c>
      <c r="P446" s="10">
        <f t="shared" si="39"/>
        <v>50</v>
      </c>
      <c r="Q446" t="str">
        <f t="shared" si="40"/>
        <v>film &amp; video</v>
      </c>
      <c r="R446" t="str">
        <f t="shared" si="41"/>
        <v>animation</v>
      </c>
      <c r="S446" s="13">
        <f t="shared" si="43"/>
        <v>40894.69862268518</v>
      </c>
      <c r="T446" s="13">
        <f t="shared" si="42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8"/>
        <v>3.3333333333333335E-5</v>
      </c>
      <c r="P447" s="10">
        <f t="shared" si="39"/>
        <v>1</v>
      </c>
      <c r="Q447" t="str">
        <f t="shared" si="40"/>
        <v>film &amp; video</v>
      </c>
      <c r="R447" t="str">
        <f t="shared" si="41"/>
        <v>animation</v>
      </c>
      <c r="S447" s="13">
        <f t="shared" si="43"/>
        <v>42130.127025462956</v>
      </c>
      <c r="T447" s="13">
        <f t="shared" si="42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8"/>
        <v>7.2952380952380949E-2</v>
      </c>
      <c r="P448" s="10">
        <f t="shared" si="39"/>
        <v>47.875</v>
      </c>
      <c r="Q448" t="str">
        <f t="shared" si="40"/>
        <v>film &amp; video</v>
      </c>
      <c r="R448" t="str">
        <f t="shared" si="41"/>
        <v>animation</v>
      </c>
      <c r="S448" s="13">
        <f t="shared" si="43"/>
        <v>42036.875231481477</v>
      </c>
      <c r="T448" s="13">
        <f t="shared" si="42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8"/>
        <v>1.6666666666666666E-4</v>
      </c>
      <c r="P449" s="10">
        <f t="shared" si="39"/>
        <v>5</v>
      </c>
      <c r="Q449" t="str">
        <f t="shared" si="40"/>
        <v>film &amp; video</v>
      </c>
      <c r="R449" t="str">
        <f t="shared" si="41"/>
        <v>animation</v>
      </c>
      <c r="S449" s="13">
        <f t="shared" si="43"/>
        <v>41331.34679398148</v>
      </c>
      <c r="T449" s="13">
        <f t="shared" si="42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8"/>
        <v>3.2804E-2</v>
      </c>
      <c r="P450" s="10">
        <f t="shared" si="39"/>
        <v>20.502500000000001</v>
      </c>
      <c r="Q450" t="str">
        <f t="shared" si="40"/>
        <v>film &amp; video</v>
      </c>
      <c r="R450" t="str">
        <f t="shared" si="41"/>
        <v>animation</v>
      </c>
      <c r="S450" s="13">
        <f t="shared" si="43"/>
        <v>41753.549710648142</v>
      </c>
      <c r="T450" s="13">
        <f t="shared" si="42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4">E451/D451</f>
        <v>2.2499999999999999E-2</v>
      </c>
      <c r="P451" s="10">
        <f t="shared" ref="P451:P514" si="45">E451/L451</f>
        <v>9</v>
      </c>
      <c r="Q451" t="str">
        <f t="shared" ref="Q451:Q514" si="46">LEFT(N451,FIND("/",N451)-1)</f>
        <v>film &amp; video</v>
      </c>
      <c r="R451" t="str">
        <f t="shared" ref="R451:R514" si="47">RIGHT(N451,LEN(N451)-FIND("/",N451))</f>
        <v>animation</v>
      </c>
      <c r="S451" s="13">
        <f t="shared" si="43"/>
        <v>41534.359780092593</v>
      </c>
      <c r="T451" s="13">
        <f t="shared" si="42"/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4"/>
        <v>7.92E-3</v>
      </c>
      <c r="P452" s="10">
        <f t="shared" si="45"/>
        <v>56.571428571428569</v>
      </c>
      <c r="Q452" t="str">
        <f t="shared" si="46"/>
        <v>film &amp; video</v>
      </c>
      <c r="R452" t="str">
        <f t="shared" si="47"/>
        <v>animation</v>
      </c>
      <c r="S452" s="13">
        <f t="shared" si="43"/>
        <v>41654.73842592592</v>
      </c>
      <c r="T452" s="13">
        <f t="shared" ref="T452:T515" si="48">(I452/86400)+25569+(-5/24)</f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4"/>
        <v>0</v>
      </c>
      <c r="P453" s="10" t="e">
        <f t="shared" si="45"/>
        <v>#DIV/0!</v>
      </c>
      <c r="Q453" t="str">
        <f t="shared" si="46"/>
        <v>film &amp; video</v>
      </c>
      <c r="R453" t="str">
        <f t="shared" si="47"/>
        <v>animation</v>
      </c>
      <c r="S453" s="13">
        <f t="shared" ref="S453:S516" si="49">(J453/86400)+25569+(-5/24)</f>
        <v>41634.506840277776</v>
      </c>
      <c r="T453" s="13">
        <f t="shared" si="48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4"/>
        <v>0.64</v>
      </c>
      <c r="P454" s="10">
        <f t="shared" si="45"/>
        <v>40</v>
      </c>
      <c r="Q454" t="str">
        <f t="shared" si="46"/>
        <v>film &amp; video</v>
      </c>
      <c r="R454" t="str">
        <f t="shared" si="47"/>
        <v>animation</v>
      </c>
      <c r="S454" s="13">
        <f t="shared" si="49"/>
        <v>42107.49554398148</v>
      </c>
      <c r="T454" s="13">
        <f t="shared" si="48"/>
        <v>42137.49554398148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4"/>
        <v>2.740447957839262E-4</v>
      </c>
      <c r="P455" s="10">
        <f t="shared" si="45"/>
        <v>13</v>
      </c>
      <c r="Q455" t="str">
        <f t="shared" si="46"/>
        <v>film &amp; video</v>
      </c>
      <c r="R455" t="str">
        <f t="shared" si="47"/>
        <v>animation</v>
      </c>
      <c r="S455" s="13">
        <f t="shared" si="49"/>
        <v>42038.616655092592</v>
      </c>
      <c r="T455" s="13">
        <f t="shared" si="48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4"/>
        <v>8.2000000000000007E-3</v>
      </c>
      <c r="P456" s="10">
        <f t="shared" si="45"/>
        <v>16.399999999999999</v>
      </c>
      <c r="Q456" t="str">
        <f t="shared" si="46"/>
        <v>film &amp; video</v>
      </c>
      <c r="R456" t="str">
        <f t="shared" si="47"/>
        <v>animation</v>
      </c>
      <c r="S456" s="13">
        <f t="shared" si="49"/>
        <v>41938.508923611109</v>
      </c>
      <c r="T456" s="13">
        <f t="shared" si="48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4"/>
        <v>6.9230769230769226E-4</v>
      </c>
      <c r="P457" s="10">
        <f t="shared" si="45"/>
        <v>22.5</v>
      </c>
      <c r="Q457" t="str">
        <f t="shared" si="46"/>
        <v>film &amp; video</v>
      </c>
      <c r="R457" t="str">
        <f t="shared" si="47"/>
        <v>animation</v>
      </c>
      <c r="S457" s="13">
        <f t="shared" si="49"/>
        <v>40970.794236111113</v>
      </c>
      <c r="T457" s="13">
        <f t="shared" si="48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4"/>
        <v>6.8631863186318634E-3</v>
      </c>
      <c r="P458" s="10">
        <f t="shared" si="45"/>
        <v>20.333333333333332</v>
      </c>
      <c r="Q458" t="str">
        <f t="shared" si="46"/>
        <v>film &amp; video</v>
      </c>
      <c r="R458" t="str">
        <f t="shared" si="47"/>
        <v>animation</v>
      </c>
      <c r="S458" s="13">
        <f t="shared" si="49"/>
        <v>41547.486122685186</v>
      </c>
      <c r="T458" s="13">
        <f t="shared" si="48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4"/>
        <v>0</v>
      </c>
      <c r="P459" s="10" t="e">
        <f t="shared" si="45"/>
        <v>#DIV/0!</v>
      </c>
      <c r="Q459" t="str">
        <f t="shared" si="46"/>
        <v>film &amp; video</v>
      </c>
      <c r="R459" t="str">
        <f t="shared" si="47"/>
        <v>animation</v>
      </c>
      <c r="S459" s="13">
        <f t="shared" si="49"/>
        <v>41837.559166666666</v>
      </c>
      <c r="T459" s="13">
        <f t="shared" si="48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4"/>
        <v>8.2100000000000006E-2</v>
      </c>
      <c r="P460" s="10">
        <f t="shared" si="45"/>
        <v>16.755102040816325</v>
      </c>
      <c r="Q460" t="str">
        <f t="shared" si="46"/>
        <v>film &amp; video</v>
      </c>
      <c r="R460" t="str">
        <f t="shared" si="47"/>
        <v>animation</v>
      </c>
      <c r="S460" s="13">
        <f t="shared" si="49"/>
        <v>41378.491435185184</v>
      </c>
      <c r="T460" s="13">
        <f t="shared" si="48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4"/>
        <v>6.4102564102564103E-4</v>
      </c>
      <c r="P461" s="10">
        <f t="shared" si="45"/>
        <v>25</v>
      </c>
      <c r="Q461" t="str">
        <f t="shared" si="46"/>
        <v>film &amp; video</v>
      </c>
      <c r="R461" t="str">
        <f t="shared" si="47"/>
        <v>animation</v>
      </c>
      <c r="S461" s="13">
        <f t="shared" si="49"/>
        <v>40800.432025462964</v>
      </c>
      <c r="T461" s="13">
        <f t="shared" si="48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4"/>
        <v>2.9411764705882353E-3</v>
      </c>
      <c r="P462" s="10">
        <f t="shared" si="45"/>
        <v>12.5</v>
      </c>
      <c r="Q462" t="str">
        <f t="shared" si="46"/>
        <v>film &amp; video</v>
      </c>
      <c r="R462" t="str">
        <f t="shared" si="47"/>
        <v>animation</v>
      </c>
      <c r="S462" s="13">
        <f t="shared" si="49"/>
        <v>41759.334201388883</v>
      </c>
      <c r="T462" s="13">
        <f t="shared" si="48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4"/>
        <v>0</v>
      </c>
      <c r="P463" s="10" t="e">
        <f t="shared" si="45"/>
        <v>#DIV/0!</v>
      </c>
      <c r="Q463" t="str">
        <f t="shared" si="46"/>
        <v>film &amp; video</v>
      </c>
      <c r="R463" t="str">
        <f t="shared" si="47"/>
        <v>animation</v>
      </c>
      <c r="S463" s="13">
        <f t="shared" si="49"/>
        <v>41407.638506944444</v>
      </c>
      <c r="T463" s="13">
        <f t="shared" si="48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4"/>
        <v>0</v>
      </c>
      <c r="P464" s="10" t="e">
        <f t="shared" si="45"/>
        <v>#DIV/0!</v>
      </c>
      <c r="Q464" t="str">
        <f t="shared" si="46"/>
        <v>film &amp; video</v>
      </c>
      <c r="R464" t="str">
        <f t="shared" si="47"/>
        <v>animation</v>
      </c>
      <c r="S464" s="13">
        <f t="shared" si="49"/>
        <v>40704.918298611105</v>
      </c>
      <c r="T464" s="13">
        <f t="shared" si="48"/>
        <v>40764.918298611105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4"/>
        <v>2.2727272727272728E-2</v>
      </c>
      <c r="P465" s="10">
        <f t="shared" si="45"/>
        <v>113.63636363636364</v>
      </c>
      <c r="Q465" t="str">
        <f t="shared" si="46"/>
        <v>film &amp; video</v>
      </c>
      <c r="R465" t="str">
        <f t="shared" si="47"/>
        <v>animation</v>
      </c>
      <c r="S465" s="13">
        <f t="shared" si="49"/>
        <v>40750.501770833333</v>
      </c>
      <c r="T465" s="13">
        <f t="shared" si="48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4"/>
        <v>9.9009900990099011E-4</v>
      </c>
      <c r="P466" s="10">
        <f t="shared" si="45"/>
        <v>1</v>
      </c>
      <c r="Q466" t="str">
        <f t="shared" si="46"/>
        <v>film &amp; video</v>
      </c>
      <c r="R466" t="str">
        <f t="shared" si="47"/>
        <v>animation</v>
      </c>
      <c r="S466" s="13">
        <f t="shared" si="49"/>
        <v>42488.640451388885</v>
      </c>
      <c r="T466" s="13">
        <f t="shared" si="48"/>
        <v>42508.640451388885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4"/>
        <v>0.26953125</v>
      </c>
      <c r="P467" s="10">
        <f t="shared" si="45"/>
        <v>17.25</v>
      </c>
      <c r="Q467" t="str">
        <f t="shared" si="46"/>
        <v>film &amp; video</v>
      </c>
      <c r="R467" t="str">
        <f t="shared" si="47"/>
        <v>animation</v>
      </c>
      <c r="S467" s="13">
        <f t="shared" si="49"/>
        <v>41800.911736111106</v>
      </c>
      <c r="T467" s="13">
        <f t="shared" si="48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4"/>
        <v>7.6E-3</v>
      </c>
      <c r="P468" s="10">
        <f t="shared" si="45"/>
        <v>15.2</v>
      </c>
      <c r="Q468" t="str">
        <f t="shared" si="46"/>
        <v>film &amp; video</v>
      </c>
      <c r="R468" t="str">
        <f t="shared" si="47"/>
        <v>animation</v>
      </c>
      <c r="S468" s="13">
        <f t="shared" si="49"/>
        <v>41129.734537037039</v>
      </c>
      <c r="T468" s="13">
        <f t="shared" si="48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4"/>
        <v>0.21575</v>
      </c>
      <c r="P469" s="10">
        <f t="shared" si="45"/>
        <v>110.64102564102564</v>
      </c>
      <c r="Q469" t="str">
        <f t="shared" si="46"/>
        <v>film &amp; video</v>
      </c>
      <c r="R469" t="str">
        <f t="shared" si="47"/>
        <v>animation</v>
      </c>
      <c r="S469" s="13">
        <f t="shared" si="49"/>
        <v>41135.471458333333</v>
      </c>
      <c r="T469" s="13">
        <f t="shared" si="48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4"/>
        <v>0</v>
      </c>
      <c r="P470" s="10" t="e">
        <f t="shared" si="45"/>
        <v>#DIV/0!</v>
      </c>
      <c r="Q470" t="str">
        <f t="shared" si="46"/>
        <v>film &amp; video</v>
      </c>
      <c r="R470" t="str">
        <f t="shared" si="47"/>
        <v>animation</v>
      </c>
      <c r="S470" s="13">
        <f t="shared" si="49"/>
        <v>41040.959293981483</v>
      </c>
      <c r="T470" s="13">
        <f t="shared" si="48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4"/>
        <v>0</v>
      </c>
      <c r="P471" s="10" t="e">
        <f t="shared" si="45"/>
        <v>#DIV/0!</v>
      </c>
      <c r="Q471" t="str">
        <f t="shared" si="46"/>
        <v>film &amp; video</v>
      </c>
      <c r="R471" t="str">
        <f t="shared" si="47"/>
        <v>animation</v>
      </c>
      <c r="S471" s="13">
        <f t="shared" si="49"/>
        <v>41827.781527777777</v>
      </c>
      <c r="T471" s="13">
        <f t="shared" si="48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4"/>
        <v>1.0200000000000001E-2</v>
      </c>
      <c r="P472" s="10">
        <f t="shared" si="45"/>
        <v>25.5</v>
      </c>
      <c r="Q472" t="str">
        <f t="shared" si="46"/>
        <v>film &amp; video</v>
      </c>
      <c r="R472" t="str">
        <f t="shared" si="47"/>
        <v>animation</v>
      </c>
      <c r="S472" s="13">
        <f t="shared" si="49"/>
        <v>41604.959363425922</v>
      </c>
      <c r="T472" s="13">
        <f t="shared" si="48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4"/>
        <v>0.11892727272727273</v>
      </c>
      <c r="P473" s="10">
        <f t="shared" si="45"/>
        <v>38.476470588235294</v>
      </c>
      <c r="Q473" t="str">
        <f t="shared" si="46"/>
        <v>film &amp; video</v>
      </c>
      <c r="R473" t="str">
        <f t="shared" si="47"/>
        <v>animation</v>
      </c>
      <c r="S473" s="13">
        <f t="shared" si="49"/>
        <v>41703.513645833329</v>
      </c>
      <c r="T473" s="13">
        <f t="shared" si="48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4"/>
        <v>0.17624999999999999</v>
      </c>
      <c r="P474" s="10">
        <f t="shared" si="45"/>
        <v>28.2</v>
      </c>
      <c r="Q474" t="str">
        <f t="shared" si="46"/>
        <v>film &amp; video</v>
      </c>
      <c r="R474" t="str">
        <f t="shared" si="47"/>
        <v>animation</v>
      </c>
      <c r="S474" s="13">
        <f t="shared" si="49"/>
        <v>41844.714328703703</v>
      </c>
      <c r="T474" s="13">
        <f t="shared" si="48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4"/>
        <v>2.87E-2</v>
      </c>
      <c r="P475" s="10">
        <f t="shared" si="45"/>
        <v>61.5</v>
      </c>
      <c r="Q475" t="str">
        <f t="shared" si="46"/>
        <v>film &amp; video</v>
      </c>
      <c r="R475" t="str">
        <f t="shared" si="47"/>
        <v>animation</v>
      </c>
      <c r="S475" s="13">
        <f t="shared" si="49"/>
        <v>41869.489803240736</v>
      </c>
      <c r="T475" s="13">
        <f t="shared" si="48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4"/>
        <v>3.0303030303030303E-4</v>
      </c>
      <c r="P476" s="10">
        <f t="shared" si="45"/>
        <v>1</v>
      </c>
      <c r="Q476" t="str">
        <f t="shared" si="46"/>
        <v>film &amp; video</v>
      </c>
      <c r="R476" t="str">
        <f t="shared" si="47"/>
        <v>animation</v>
      </c>
      <c r="S476" s="13">
        <f t="shared" si="49"/>
        <v>42753.120706018519</v>
      </c>
      <c r="T476" s="13">
        <f t="shared" si="48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4"/>
        <v>0</v>
      </c>
      <c r="P477" s="10" t="e">
        <f t="shared" si="45"/>
        <v>#DIV/0!</v>
      </c>
      <c r="Q477" t="str">
        <f t="shared" si="46"/>
        <v>film &amp; video</v>
      </c>
      <c r="R477" t="str">
        <f t="shared" si="47"/>
        <v>animation</v>
      </c>
      <c r="S477" s="13">
        <f t="shared" si="49"/>
        <v>42099.877812500003</v>
      </c>
      <c r="T477" s="13">
        <f t="shared" si="48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4"/>
        <v>2.2302681818181819E-2</v>
      </c>
      <c r="P478" s="10">
        <f t="shared" si="45"/>
        <v>39.569274193548388</v>
      </c>
      <c r="Q478" t="str">
        <f t="shared" si="46"/>
        <v>film &amp; video</v>
      </c>
      <c r="R478" t="str">
        <f t="shared" si="47"/>
        <v>animation</v>
      </c>
      <c r="S478" s="13">
        <f t="shared" si="49"/>
        <v>41757.76667824074</v>
      </c>
      <c r="T478" s="13">
        <f t="shared" si="48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4"/>
        <v>0</v>
      </c>
      <c r="P479" s="10" t="e">
        <f t="shared" si="45"/>
        <v>#DIV/0!</v>
      </c>
      <c r="Q479" t="str">
        <f t="shared" si="46"/>
        <v>film &amp; video</v>
      </c>
      <c r="R479" t="str">
        <f t="shared" si="47"/>
        <v>animation</v>
      </c>
      <c r="S479" s="13">
        <f t="shared" si="49"/>
        <v>40987.626550925925</v>
      </c>
      <c r="T479" s="13">
        <f t="shared" si="48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4"/>
        <v>0</v>
      </c>
      <c r="P480" s="10" t="e">
        <f t="shared" si="45"/>
        <v>#DIV/0!</v>
      </c>
      <c r="Q480" t="str">
        <f t="shared" si="46"/>
        <v>film &amp; video</v>
      </c>
      <c r="R480" t="str">
        <f t="shared" si="47"/>
        <v>animation</v>
      </c>
      <c r="S480" s="13">
        <f t="shared" si="49"/>
        <v>42065.702650462961</v>
      </c>
      <c r="T480" s="13">
        <f t="shared" si="48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4"/>
        <v>0.3256</v>
      </c>
      <c r="P481" s="10">
        <f t="shared" si="45"/>
        <v>88.8</v>
      </c>
      <c r="Q481" t="str">
        <f t="shared" si="46"/>
        <v>film &amp; video</v>
      </c>
      <c r="R481" t="str">
        <f t="shared" si="47"/>
        <v>animation</v>
      </c>
      <c r="S481" s="13">
        <f t="shared" si="49"/>
        <v>41904.199479166666</v>
      </c>
      <c r="T481" s="13">
        <f t="shared" si="48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4"/>
        <v>0.19409999999999999</v>
      </c>
      <c r="P482" s="10">
        <f t="shared" si="45"/>
        <v>55.457142857142856</v>
      </c>
      <c r="Q482" t="str">
        <f t="shared" si="46"/>
        <v>film &amp; video</v>
      </c>
      <c r="R482" t="str">
        <f t="shared" si="47"/>
        <v>animation</v>
      </c>
      <c r="S482" s="13">
        <f t="shared" si="49"/>
        <v>41465.29184027778</v>
      </c>
      <c r="T482" s="13">
        <f t="shared" si="48"/>
        <v>41495.29184027778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4"/>
        <v>6.0999999999999999E-2</v>
      </c>
      <c r="P483" s="10">
        <f t="shared" si="45"/>
        <v>87.142857142857139</v>
      </c>
      <c r="Q483" t="str">
        <f t="shared" si="46"/>
        <v>film &amp; video</v>
      </c>
      <c r="R483" t="str">
        <f t="shared" si="47"/>
        <v>animation</v>
      </c>
      <c r="S483" s="13">
        <f t="shared" si="49"/>
        <v>41162.46399305555</v>
      </c>
      <c r="T483" s="13">
        <f t="shared" si="48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4"/>
        <v>1E-3</v>
      </c>
      <c r="P484" s="10">
        <f t="shared" si="45"/>
        <v>10</v>
      </c>
      <c r="Q484" t="str">
        <f t="shared" si="46"/>
        <v>film &amp; video</v>
      </c>
      <c r="R484" t="str">
        <f t="shared" si="47"/>
        <v>animation</v>
      </c>
      <c r="S484" s="13">
        <f t="shared" si="49"/>
        <v>42447.688541666663</v>
      </c>
      <c r="T484" s="13">
        <f t="shared" si="48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4"/>
        <v>0.502</v>
      </c>
      <c r="P485" s="10">
        <f t="shared" si="45"/>
        <v>51.224489795918366</v>
      </c>
      <c r="Q485" t="str">
        <f t="shared" si="46"/>
        <v>film &amp; video</v>
      </c>
      <c r="R485" t="str">
        <f t="shared" si="47"/>
        <v>animation</v>
      </c>
      <c r="S485" s="13">
        <f t="shared" si="49"/>
        <v>41242.989259259259</v>
      </c>
      <c r="T485" s="13">
        <f t="shared" si="48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4"/>
        <v>1.8625E-3</v>
      </c>
      <c r="P486" s="10">
        <f t="shared" si="45"/>
        <v>13.545454545454545</v>
      </c>
      <c r="Q486" t="str">
        <f t="shared" si="46"/>
        <v>film &amp; video</v>
      </c>
      <c r="R486" t="str">
        <f t="shared" si="47"/>
        <v>animation</v>
      </c>
      <c r="S486" s="13">
        <f t="shared" si="49"/>
        <v>42272.731157407405</v>
      </c>
      <c r="T486" s="13">
        <f t="shared" si="48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4"/>
        <v>0.21906971229845085</v>
      </c>
      <c r="P487" s="10">
        <f t="shared" si="45"/>
        <v>66.520080000000007</v>
      </c>
      <c r="Q487" t="str">
        <f t="shared" si="46"/>
        <v>film &amp; video</v>
      </c>
      <c r="R487" t="str">
        <f t="shared" si="47"/>
        <v>animation</v>
      </c>
      <c r="S487" s="13">
        <f t="shared" si="49"/>
        <v>41381.297442129631</v>
      </c>
      <c r="T487" s="13">
        <f t="shared" si="48"/>
        <v>41411.297442129631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4"/>
        <v>9.0909090909090904E-5</v>
      </c>
      <c r="P488" s="10">
        <f t="shared" si="45"/>
        <v>50</v>
      </c>
      <c r="Q488" t="str">
        <f t="shared" si="46"/>
        <v>film &amp; video</v>
      </c>
      <c r="R488" t="str">
        <f t="shared" si="47"/>
        <v>animation</v>
      </c>
      <c r="S488" s="13">
        <f t="shared" si="49"/>
        <v>41761.734247685185</v>
      </c>
      <c r="T488" s="13">
        <f t="shared" si="48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4"/>
        <v>0</v>
      </c>
      <c r="P489" s="10" t="e">
        <f t="shared" si="45"/>
        <v>#DIV/0!</v>
      </c>
      <c r="Q489" t="str">
        <f t="shared" si="46"/>
        <v>film &amp; video</v>
      </c>
      <c r="R489" t="str">
        <f t="shared" si="47"/>
        <v>animation</v>
      </c>
      <c r="S489" s="13">
        <f t="shared" si="49"/>
        <v>42669.386504629627</v>
      </c>
      <c r="T489" s="13">
        <f t="shared" si="48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4"/>
        <v>0</v>
      </c>
      <c r="P490" s="10" t="e">
        <f t="shared" si="45"/>
        <v>#DIV/0!</v>
      </c>
      <c r="Q490" t="str">
        <f t="shared" si="46"/>
        <v>film &amp; video</v>
      </c>
      <c r="R490" t="str">
        <f t="shared" si="47"/>
        <v>animation</v>
      </c>
      <c r="S490" s="13">
        <f t="shared" si="49"/>
        <v>42713.84606481481</v>
      </c>
      <c r="T490" s="13">
        <f t="shared" si="48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4"/>
        <v>2.8667813379201833E-3</v>
      </c>
      <c r="P491" s="10">
        <f t="shared" si="45"/>
        <v>71.666666666666671</v>
      </c>
      <c r="Q491" t="str">
        <f t="shared" si="46"/>
        <v>film &amp; video</v>
      </c>
      <c r="R491" t="str">
        <f t="shared" si="47"/>
        <v>animation</v>
      </c>
      <c r="S491" s="13">
        <f t="shared" si="49"/>
        <v>40882.273333333331</v>
      </c>
      <c r="T491" s="13">
        <f t="shared" si="48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4"/>
        <v>0</v>
      </c>
      <c r="P492" s="10" t="e">
        <f t="shared" si="45"/>
        <v>#DIV/0!</v>
      </c>
      <c r="Q492" t="str">
        <f t="shared" si="46"/>
        <v>film &amp; video</v>
      </c>
      <c r="R492" t="str">
        <f t="shared" si="47"/>
        <v>animation</v>
      </c>
      <c r="S492" s="13">
        <f t="shared" si="49"/>
        <v>41113.760243055549</v>
      </c>
      <c r="T492" s="13">
        <f t="shared" si="48"/>
        <v>41143.760243055549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4"/>
        <v>0</v>
      </c>
      <c r="P493" s="10" t="e">
        <f t="shared" si="45"/>
        <v>#DIV/0!</v>
      </c>
      <c r="Q493" t="str">
        <f t="shared" si="46"/>
        <v>film &amp; video</v>
      </c>
      <c r="R493" t="str">
        <f t="shared" si="47"/>
        <v>animation</v>
      </c>
      <c r="S493" s="13">
        <f t="shared" si="49"/>
        <v>42366.774293981478</v>
      </c>
      <c r="T493" s="13">
        <f t="shared" si="48"/>
        <v>42396.774293981478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4"/>
        <v>0</v>
      </c>
      <c r="P494" s="10" t="e">
        <f t="shared" si="45"/>
        <v>#DIV/0!</v>
      </c>
      <c r="Q494" t="str">
        <f t="shared" si="46"/>
        <v>film &amp; video</v>
      </c>
      <c r="R494" t="str">
        <f t="shared" si="47"/>
        <v>animation</v>
      </c>
      <c r="S494" s="13">
        <f t="shared" si="49"/>
        <v>42595.826736111114</v>
      </c>
      <c r="T494" s="13">
        <f t="shared" si="48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4"/>
        <v>0</v>
      </c>
      <c r="P495" s="10" t="e">
        <f t="shared" si="45"/>
        <v>#DIV/0!</v>
      </c>
      <c r="Q495" t="str">
        <f t="shared" si="46"/>
        <v>film &amp; video</v>
      </c>
      <c r="R495" t="str">
        <f t="shared" si="47"/>
        <v>animation</v>
      </c>
      <c r="S495" s="13">
        <f t="shared" si="49"/>
        <v>42114.517800925925</v>
      </c>
      <c r="T495" s="13">
        <f t="shared" si="48"/>
        <v>42144.517800925925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4"/>
        <v>1.5499999999999999E-3</v>
      </c>
      <c r="P496" s="10">
        <f t="shared" si="45"/>
        <v>10.333333333333334</v>
      </c>
      <c r="Q496" t="str">
        <f t="shared" si="46"/>
        <v>film &amp; video</v>
      </c>
      <c r="R496" t="str">
        <f t="shared" si="47"/>
        <v>animation</v>
      </c>
      <c r="S496" s="13">
        <f t="shared" si="49"/>
        <v>41799.62228009259</v>
      </c>
      <c r="T496" s="13">
        <f t="shared" si="48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4"/>
        <v>0</v>
      </c>
      <c r="P497" s="10" t="e">
        <f t="shared" si="45"/>
        <v>#DIV/0!</v>
      </c>
      <c r="Q497" t="str">
        <f t="shared" si="46"/>
        <v>film &amp; video</v>
      </c>
      <c r="R497" t="str">
        <f t="shared" si="47"/>
        <v>animation</v>
      </c>
      <c r="S497" s="13">
        <f t="shared" si="49"/>
        <v>42171.619270833333</v>
      </c>
      <c r="T497" s="13">
        <f t="shared" si="48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4"/>
        <v>1.6666666666666667E-5</v>
      </c>
      <c r="P498" s="10">
        <f t="shared" si="45"/>
        <v>1</v>
      </c>
      <c r="Q498" t="str">
        <f t="shared" si="46"/>
        <v>film &amp; video</v>
      </c>
      <c r="R498" t="str">
        <f t="shared" si="47"/>
        <v>animation</v>
      </c>
      <c r="S498" s="13">
        <f t="shared" si="49"/>
        <v>41620.723078703704</v>
      </c>
      <c r="T498" s="13">
        <f t="shared" si="48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4"/>
        <v>6.6964285714285711E-3</v>
      </c>
      <c r="P499" s="10">
        <f t="shared" si="45"/>
        <v>10</v>
      </c>
      <c r="Q499" t="str">
        <f t="shared" si="46"/>
        <v>film &amp; video</v>
      </c>
      <c r="R499" t="str">
        <f t="shared" si="47"/>
        <v>animation</v>
      </c>
      <c r="S499" s="13">
        <f t="shared" si="49"/>
        <v>41944.829456018517</v>
      </c>
      <c r="T499" s="13">
        <f t="shared" si="48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4"/>
        <v>4.5985132395404561E-2</v>
      </c>
      <c r="P500" s="10">
        <f t="shared" si="45"/>
        <v>136.09090909090909</v>
      </c>
      <c r="Q500" t="str">
        <f t="shared" si="46"/>
        <v>film &amp; video</v>
      </c>
      <c r="R500" t="str">
        <f t="shared" si="47"/>
        <v>animation</v>
      </c>
      <c r="S500" s="13">
        <f t="shared" si="49"/>
        <v>40858.553807870368</v>
      </c>
      <c r="T500" s="13">
        <f t="shared" si="48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4"/>
        <v>9.5500000000000002E-2</v>
      </c>
      <c r="P501" s="10">
        <f t="shared" si="45"/>
        <v>73.461538461538467</v>
      </c>
      <c r="Q501" t="str">
        <f t="shared" si="46"/>
        <v>film &amp; video</v>
      </c>
      <c r="R501" t="str">
        <f t="shared" si="47"/>
        <v>animation</v>
      </c>
      <c r="S501" s="13">
        <f t="shared" si="49"/>
        <v>40043.687129629623</v>
      </c>
      <c r="T501" s="13">
        <f t="shared" si="48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4"/>
        <v>3.307692307692308E-2</v>
      </c>
      <c r="P502" s="10">
        <f t="shared" si="45"/>
        <v>53.75</v>
      </c>
      <c r="Q502" t="str">
        <f t="shared" si="46"/>
        <v>film &amp; video</v>
      </c>
      <c r="R502" t="str">
        <f t="shared" si="47"/>
        <v>animation</v>
      </c>
      <c r="S502" s="13">
        <f t="shared" si="49"/>
        <v>40247.677673611106</v>
      </c>
      <c r="T502" s="13">
        <f t="shared" si="48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4"/>
        <v>0</v>
      </c>
      <c r="P503" s="10" t="e">
        <f t="shared" si="45"/>
        <v>#DIV/0!</v>
      </c>
      <c r="Q503" t="str">
        <f t="shared" si="46"/>
        <v>film &amp; video</v>
      </c>
      <c r="R503" t="str">
        <f t="shared" si="47"/>
        <v>animation</v>
      </c>
      <c r="S503" s="13">
        <f t="shared" si="49"/>
        <v>40703.026053240741</v>
      </c>
      <c r="T503" s="13">
        <f t="shared" si="48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4"/>
        <v>1.15E-2</v>
      </c>
      <c r="P504" s="10">
        <f t="shared" si="45"/>
        <v>57.5</v>
      </c>
      <c r="Q504" t="str">
        <f t="shared" si="46"/>
        <v>film &amp; video</v>
      </c>
      <c r="R504" t="str">
        <f t="shared" si="47"/>
        <v>animation</v>
      </c>
      <c r="S504" s="13">
        <f t="shared" si="49"/>
        <v>40956.345196759255</v>
      </c>
      <c r="T504" s="13">
        <f t="shared" si="48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4"/>
        <v>1.7538461538461537E-2</v>
      </c>
      <c r="P505" s="10">
        <f t="shared" si="45"/>
        <v>12.666666666666666</v>
      </c>
      <c r="Q505" t="str">
        <f t="shared" si="46"/>
        <v>film &amp; video</v>
      </c>
      <c r="R505" t="str">
        <f t="shared" si="47"/>
        <v>animation</v>
      </c>
      <c r="S505" s="13">
        <f t="shared" si="49"/>
        <v>41991.318321759252</v>
      </c>
      <c r="T505" s="13">
        <f t="shared" si="48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4"/>
        <v>1.3673469387755101E-2</v>
      </c>
      <c r="P506" s="10">
        <f t="shared" si="45"/>
        <v>67</v>
      </c>
      <c r="Q506" t="str">
        <f t="shared" si="46"/>
        <v>film &amp; video</v>
      </c>
      <c r="R506" t="str">
        <f t="shared" si="47"/>
        <v>animation</v>
      </c>
      <c r="S506" s="13">
        <f t="shared" si="49"/>
        <v>40949.775312499994</v>
      </c>
      <c r="T506" s="13">
        <f t="shared" si="48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4"/>
        <v>4.3333333333333331E-3</v>
      </c>
      <c r="P507" s="10">
        <f t="shared" si="45"/>
        <v>3.7142857142857144</v>
      </c>
      <c r="Q507" t="str">
        <f t="shared" si="46"/>
        <v>film &amp; video</v>
      </c>
      <c r="R507" t="str">
        <f t="shared" si="47"/>
        <v>animation</v>
      </c>
      <c r="S507" s="13">
        <f t="shared" si="49"/>
        <v>42317.889884259253</v>
      </c>
      <c r="T507" s="13">
        <f t="shared" si="48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4"/>
        <v>1.25E-3</v>
      </c>
      <c r="P508" s="10">
        <f t="shared" si="45"/>
        <v>250</v>
      </c>
      <c r="Q508" t="str">
        <f t="shared" si="46"/>
        <v>film &amp; video</v>
      </c>
      <c r="R508" t="str">
        <f t="shared" si="47"/>
        <v>animation</v>
      </c>
      <c r="S508" s="13">
        <f t="shared" si="49"/>
        <v>41466.343981481477</v>
      </c>
      <c r="T508" s="13">
        <f t="shared" si="48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4"/>
        <v>3.2000000000000001E-2</v>
      </c>
      <c r="P509" s="10">
        <f t="shared" si="45"/>
        <v>64</v>
      </c>
      <c r="Q509" t="str">
        <f t="shared" si="46"/>
        <v>film &amp; video</v>
      </c>
      <c r="R509" t="str">
        <f t="shared" si="47"/>
        <v>animation</v>
      </c>
      <c r="S509" s="13">
        <f t="shared" si="49"/>
        <v>41156.750659722216</v>
      </c>
      <c r="T509" s="13">
        <f t="shared" si="48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4"/>
        <v>8.0000000000000002E-3</v>
      </c>
      <c r="P510" s="10">
        <f t="shared" si="45"/>
        <v>133.33333333333334</v>
      </c>
      <c r="Q510" t="str">
        <f t="shared" si="46"/>
        <v>film &amp; video</v>
      </c>
      <c r="R510" t="str">
        <f t="shared" si="47"/>
        <v>animation</v>
      </c>
      <c r="S510" s="13">
        <f t="shared" si="49"/>
        <v>40994.815983796296</v>
      </c>
      <c r="T510" s="13">
        <f t="shared" si="48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4"/>
        <v>2E-3</v>
      </c>
      <c r="P511" s="10">
        <f t="shared" si="45"/>
        <v>10</v>
      </c>
      <c r="Q511" t="str">
        <f t="shared" si="46"/>
        <v>film &amp; video</v>
      </c>
      <c r="R511" t="str">
        <f t="shared" si="47"/>
        <v>animation</v>
      </c>
      <c r="S511" s="13">
        <f t="shared" si="49"/>
        <v>42153.423263888886</v>
      </c>
      <c r="T511" s="13">
        <f t="shared" si="48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4"/>
        <v>0</v>
      </c>
      <c r="P512" s="10" t="e">
        <f t="shared" si="45"/>
        <v>#DIV/0!</v>
      </c>
      <c r="Q512" t="str">
        <f t="shared" si="46"/>
        <v>film &amp; video</v>
      </c>
      <c r="R512" t="str">
        <f t="shared" si="47"/>
        <v>animation</v>
      </c>
      <c r="S512" s="13">
        <f t="shared" si="49"/>
        <v>42399.968043981477</v>
      </c>
      <c r="T512" s="13">
        <f t="shared" si="48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4"/>
        <v>0.03</v>
      </c>
      <c r="P513" s="10">
        <f t="shared" si="45"/>
        <v>30</v>
      </c>
      <c r="Q513" t="str">
        <f t="shared" si="46"/>
        <v>film &amp; video</v>
      </c>
      <c r="R513" t="str">
        <f t="shared" si="47"/>
        <v>animation</v>
      </c>
      <c r="S513" s="13">
        <f t="shared" si="49"/>
        <v>41340.09469907407</v>
      </c>
      <c r="T513" s="13">
        <f t="shared" si="48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4"/>
        <v>1.3749999999999999E-3</v>
      </c>
      <c r="P514" s="10">
        <f t="shared" si="45"/>
        <v>5.5</v>
      </c>
      <c r="Q514" t="str">
        <f t="shared" si="46"/>
        <v>film &amp; video</v>
      </c>
      <c r="R514" t="str">
        <f t="shared" si="47"/>
        <v>animation</v>
      </c>
      <c r="S514" s="13">
        <f t="shared" si="49"/>
        <v>42649.533877314818</v>
      </c>
      <c r="T514" s="13">
        <f t="shared" si="48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50">E515/D515</f>
        <v>0.13924</v>
      </c>
      <c r="P515" s="10">
        <f t="shared" ref="P515:P578" si="51">E515/L515</f>
        <v>102.38235294117646</v>
      </c>
      <c r="Q515" t="str">
        <f t="shared" ref="Q515:Q578" si="52">LEFT(N515,FIND("/",N515)-1)</f>
        <v>film &amp; video</v>
      </c>
      <c r="R515" t="str">
        <f t="shared" ref="R515:R578" si="53">RIGHT(N515,LEN(N515)-FIND("/",N515))</f>
        <v>animation</v>
      </c>
      <c r="S515" s="13">
        <f t="shared" si="49"/>
        <v>42552.445659722223</v>
      </c>
      <c r="T515" s="13">
        <f t="shared" si="48"/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50"/>
        <v>3.3333333333333333E-2</v>
      </c>
      <c r="P516" s="10">
        <f t="shared" si="51"/>
        <v>16.666666666666668</v>
      </c>
      <c r="Q516" t="str">
        <f t="shared" si="52"/>
        <v>film &amp; video</v>
      </c>
      <c r="R516" t="str">
        <f t="shared" si="53"/>
        <v>animation</v>
      </c>
      <c r="S516" s="13">
        <f t="shared" si="49"/>
        <v>41830.405636574069</v>
      </c>
      <c r="T516" s="13">
        <f t="shared" ref="T516:T579" si="54">(I516/86400)+25569+(-5/24)</f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50"/>
        <v>0.25413402061855672</v>
      </c>
      <c r="P517" s="10">
        <f t="shared" si="51"/>
        <v>725.02941176470586</v>
      </c>
      <c r="Q517" t="str">
        <f t="shared" si="52"/>
        <v>film &amp; video</v>
      </c>
      <c r="R517" t="str">
        <f t="shared" si="53"/>
        <v>animation</v>
      </c>
      <c r="S517" s="13">
        <f t="shared" ref="S517:S580" si="55">(J517/86400)+25569+(-5/24)</f>
        <v>42327.282418981478</v>
      </c>
      <c r="T517" s="13">
        <f t="shared" si="54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50"/>
        <v>0</v>
      </c>
      <c r="P518" s="10" t="e">
        <f t="shared" si="51"/>
        <v>#DIV/0!</v>
      </c>
      <c r="Q518" t="str">
        <f t="shared" si="52"/>
        <v>film &amp; video</v>
      </c>
      <c r="R518" t="str">
        <f t="shared" si="53"/>
        <v>animation</v>
      </c>
      <c r="S518" s="13">
        <f t="shared" si="55"/>
        <v>42091.570370370369</v>
      </c>
      <c r="T518" s="13">
        <f t="shared" si="54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50"/>
        <v>1.3666666666666667E-2</v>
      </c>
      <c r="P519" s="10">
        <f t="shared" si="51"/>
        <v>68.333333333333329</v>
      </c>
      <c r="Q519" t="str">
        <f t="shared" si="52"/>
        <v>film &amp; video</v>
      </c>
      <c r="R519" t="str">
        <f t="shared" si="53"/>
        <v>animation</v>
      </c>
      <c r="S519" s="13">
        <f t="shared" si="55"/>
        <v>42738.406956018516</v>
      </c>
      <c r="T519" s="13">
        <f t="shared" si="54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50"/>
        <v>0</v>
      </c>
      <c r="P520" s="10" t="e">
        <f t="shared" si="51"/>
        <v>#DIV/0!</v>
      </c>
      <c r="Q520" t="str">
        <f t="shared" si="52"/>
        <v>film &amp; video</v>
      </c>
      <c r="R520" t="str">
        <f t="shared" si="53"/>
        <v>animation</v>
      </c>
      <c r="S520" s="13">
        <f t="shared" si="55"/>
        <v>42223.407685185179</v>
      </c>
      <c r="T520" s="13">
        <f t="shared" si="54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50"/>
        <v>0.22881426547787684</v>
      </c>
      <c r="P521" s="10">
        <f t="shared" si="51"/>
        <v>39.228571428571428</v>
      </c>
      <c r="Q521" t="str">
        <f t="shared" si="52"/>
        <v>film &amp; video</v>
      </c>
      <c r="R521" t="str">
        <f t="shared" si="53"/>
        <v>animation</v>
      </c>
      <c r="S521" s="13">
        <f t="shared" si="55"/>
        <v>41218.183113425919</v>
      </c>
      <c r="T521" s="13">
        <f t="shared" si="54"/>
        <v>41248.183113425919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50"/>
        <v>1.0209999999999999</v>
      </c>
      <c r="P522" s="10">
        <f t="shared" si="51"/>
        <v>150.14705882352942</v>
      </c>
      <c r="Q522" t="str">
        <f t="shared" si="52"/>
        <v>theater</v>
      </c>
      <c r="R522" t="str">
        <f t="shared" si="53"/>
        <v>plays</v>
      </c>
      <c r="S522" s="13">
        <f t="shared" si="55"/>
        <v>42318.493761574071</v>
      </c>
      <c r="T522" s="13">
        <f t="shared" si="54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50"/>
        <v>1.0464</v>
      </c>
      <c r="P523" s="10">
        <f t="shared" si="51"/>
        <v>93.428571428571431</v>
      </c>
      <c r="Q523" t="str">
        <f t="shared" si="52"/>
        <v>theater</v>
      </c>
      <c r="R523" t="str">
        <f t="shared" si="53"/>
        <v>plays</v>
      </c>
      <c r="S523" s="13">
        <f t="shared" si="55"/>
        <v>42645.884479166663</v>
      </c>
      <c r="T523" s="13">
        <f t="shared" si="54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50"/>
        <v>1.1466666666666667</v>
      </c>
      <c r="P524" s="10">
        <f t="shared" si="51"/>
        <v>110.96774193548387</v>
      </c>
      <c r="Q524" t="str">
        <f t="shared" si="52"/>
        <v>theater</v>
      </c>
      <c r="R524" t="str">
        <f t="shared" si="53"/>
        <v>plays</v>
      </c>
      <c r="S524" s="13">
        <f t="shared" si="55"/>
        <v>42429.832465277774</v>
      </c>
      <c r="T524" s="13">
        <f t="shared" si="54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50"/>
        <v>1.206</v>
      </c>
      <c r="P525" s="10">
        <f t="shared" si="51"/>
        <v>71.785714285714292</v>
      </c>
      <c r="Q525" t="str">
        <f t="shared" si="52"/>
        <v>theater</v>
      </c>
      <c r="R525" t="str">
        <f t="shared" si="53"/>
        <v>plays</v>
      </c>
      <c r="S525" s="13">
        <f t="shared" si="55"/>
        <v>42237.924490740734</v>
      </c>
      <c r="T525" s="13">
        <f t="shared" si="54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50"/>
        <v>1.0867285714285715</v>
      </c>
      <c r="P526" s="10">
        <f t="shared" si="51"/>
        <v>29.258076923076924</v>
      </c>
      <c r="Q526" t="str">
        <f t="shared" si="52"/>
        <v>theater</v>
      </c>
      <c r="R526" t="str">
        <f t="shared" si="53"/>
        <v>plays</v>
      </c>
      <c r="S526" s="13">
        <f t="shared" si="55"/>
        <v>42492.508900462963</v>
      </c>
      <c r="T526" s="13">
        <f t="shared" si="54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50"/>
        <v>1</v>
      </c>
      <c r="P527" s="10">
        <f t="shared" si="51"/>
        <v>1000</v>
      </c>
      <c r="Q527" t="str">
        <f t="shared" si="52"/>
        <v>theater</v>
      </c>
      <c r="R527" t="str">
        <f t="shared" si="53"/>
        <v>plays</v>
      </c>
      <c r="S527" s="13">
        <f t="shared" si="55"/>
        <v>41850.192604166667</v>
      </c>
      <c r="T527" s="13">
        <f t="shared" si="54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50"/>
        <v>1.1399999999999999</v>
      </c>
      <c r="P528" s="10">
        <f t="shared" si="51"/>
        <v>74.347826086956516</v>
      </c>
      <c r="Q528" t="str">
        <f t="shared" si="52"/>
        <v>theater</v>
      </c>
      <c r="R528" t="str">
        <f t="shared" si="53"/>
        <v>plays</v>
      </c>
      <c r="S528" s="13">
        <f t="shared" si="55"/>
        <v>42192.383611111109</v>
      </c>
      <c r="T528" s="13">
        <f t="shared" si="54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50"/>
        <v>1.0085</v>
      </c>
      <c r="P529" s="10">
        <f t="shared" si="51"/>
        <v>63.829113924050631</v>
      </c>
      <c r="Q529" t="str">
        <f t="shared" si="52"/>
        <v>theater</v>
      </c>
      <c r="R529" t="str">
        <f t="shared" si="53"/>
        <v>plays</v>
      </c>
      <c r="S529" s="13">
        <f t="shared" si="55"/>
        <v>42752.997291666667</v>
      </c>
      <c r="T529" s="13">
        <f t="shared" si="54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50"/>
        <v>1.1565217391304348</v>
      </c>
      <c r="P530" s="10">
        <f t="shared" si="51"/>
        <v>44.333333333333336</v>
      </c>
      <c r="Q530" t="str">
        <f t="shared" si="52"/>
        <v>theater</v>
      </c>
      <c r="R530" t="str">
        <f t="shared" si="53"/>
        <v>plays</v>
      </c>
      <c r="S530" s="13">
        <f t="shared" si="55"/>
        <v>42155.71188657407</v>
      </c>
      <c r="T530" s="13">
        <f t="shared" si="54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50"/>
        <v>1.3041666666666667</v>
      </c>
      <c r="P531" s="10">
        <f t="shared" si="51"/>
        <v>86.944444444444443</v>
      </c>
      <c r="Q531" t="str">
        <f t="shared" si="52"/>
        <v>theater</v>
      </c>
      <c r="R531" t="str">
        <f t="shared" si="53"/>
        <v>plays</v>
      </c>
      <c r="S531" s="13">
        <f t="shared" si="55"/>
        <v>42724.822847222218</v>
      </c>
      <c r="T531" s="13">
        <f t="shared" si="54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50"/>
        <v>1.0778267254038179</v>
      </c>
      <c r="P532" s="10">
        <f t="shared" si="51"/>
        <v>126.55172413793103</v>
      </c>
      <c r="Q532" t="str">
        <f t="shared" si="52"/>
        <v>theater</v>
      </c>
      <c r="R532" t="str">
        <f t="shared" si="53"/>
        <v>plays</v>
      </c>
      <c r="S532" s="13">
        <f t="shared" si="55"/>
        <v>42157.382731481477</v>
      </c>
      <c r="T532" s="13">
        <f t="shared" si="54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50"/>
        <v>1</v>
      </c>
      <c r="P533" s="10">
        <f t="shared" si="51"/>
        <v>129.03225806451613</v>
      </c>
      <c r="Q533" t="str">
        <f t="shared" si="52"/>
        <v>theater</v>
      </c>
      <c r="R533" t="str">
        <f t="shared" si="53"/>
        <v>plays</v>
      </c>
      <c r="S533" s="13">
        <f t="shared" si="55"/>
        <v>42675.856817129628</v>
      </c>
      <c r="T533" s="13">
        <f t="shared" si="54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50"/>
        <v>1.2324999999999999</v>
      </c>
      <c r="P534" s="10">
        <f t="shared" si="51"/>
        <v>71.242774566473983</v>
      </c>
      <c r="Q534" t="str">
        <f t="shared" si="52"/>
        <v>theater</v>
      </c>
      <c r="R534" t="str">
        <f t="shared" si="53"/>
        <v>plays</v>
      </c>
      <c r="S534" s="13">
        <f t="shared" si="55"/>
        <v>42472.798703703702</v>
      </c>
      <c r="T534" s="13">
        <f t="shared" si="54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50"/>
        <v>1.002</v>
      </c>
      <c r="P535" s="10">
        <f t="shared" si="51"/>
        <v>117.88235294117646</v>
      </c>
      <c r="Q535" t="str">
        <f t="shared" si="52"/>
        <v>theater</v>
      </c>
      <c r="R535" t="str">
        <f t="shared" si="53"/>
        <v>plays</v>
      </c>
      <c r="S535" s="13">
        <f t="shared" si="55"/>
        <v>42482.226446759254</v>
      </c>
      <c r="T535" s="13">
        <f t="shared" si="54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50"/>
        <v>1.0466666666666666</v>
      </c>
      <c r="P536" s="10">
        <f t="shared" si="51"/>
        <v>327.08333333333331</v>
      </c>
      <c r="Q536" t="str">
        <f t="shared" si="52"/>
        <v>theater</v>
      </c>
      <c r="R536" t="str">
        <f t="shared" si="53"/>
        <v>plays</v>
      </c>
      <c r="S536" s="13">
        <f t="shared" si="55"/>
        <v>42270.602662037032</v>
      </c>
      <c r="T536" s="13">
        <f t="shared" si="54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50"/>
        <v>1.0249999999999999</v>
      </c>
      <c r="P537" s="10">
        <f t="shared" si="51"/>
        <v>34.745762711864408</v>
      </c>
      <c r="Q537" t="str">
        <f t="shared" si="52"/>
        <v>theater</v>
      </c>
      <c r="R537" t="str">
        <f t="shared" si="53"/>
        <v>plays</v>
      </c>
      <c r="S537" s="13">
        <f t="shared" si="55"/>
        <v>42711.336863425924</v>
      </c>
      <c r="T537" s="13">
        <f t="shared" si="54"/>
        <v>42741.336863425924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50"/>
        <v>1.1825757575757576</v>
      </c>
      <c r="P538" s="10">
        <f t="shared" si="51"/>
        <v>100.06410256410257</v>
      </c>
      <c r="Q538" t="str">
        <f t="shared" si="52"/>
        <v>theater</v>
      </c>
      <c r="R538" t="str">
        <f t="shared" si="53"/>
        <v>plays</v>
      </c>
      <c r="S538" s="13">
        <f t="shared" si="55"/>
        <v>42179.136655092589</v>
      </c>
      <c r="T538" s="13">
        <f t="shared" si="54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50"/>
        <v>1.2050000000000001</v>
      </c>
      <c r="P539" s="10">
        <f t="shared" si="51"/>
        <v>40.847457627118644</v>
      </c>
      <c r="Q539" t="str">
        <f t="shared" si="52"/>
        <v>theater</v>
      </c>
      <c r="R539" t="str">
        <f t="shared" si="53"/>
        <v>plays</v>
      </c>
      <c r="S539" s="13">
        <f t="shared" si="55"/>
        <v>42282.560081018521</v>
      </c>
      <c r="T539" s="13">
        <f t="shared" si="54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50"/>
        <v>3.0242</v>
      </c>
      <c r="P540" s="10">
        <f t="shared" si="51"/>
        <v>252.01666666666668</v>
      </c>
      <c r="Q540" t="str">
        <f t="shared" si="52"/>
        <v>theater</v>
      </c>
      <c r="R540" t="str">
        <f t="shared" si="53"/>
        <v>plays</v>
      </c>
      <c r="S540" s="13">
        <f t="shared" si="55"/>
        <v>42473.586377314808</v>
      </c>
      <c r="T540" s="13">
        <f t="shared" si="54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50"/>
        <v>1.00644</v>
      </c>
      <c r="P541" s="10">
        <f t="shared" si="51"/>
        <v>25.161000000000001</v>
      </c>
      <c r="Q541" t="str">
        <f t="shared" si="52"/>
        <v>theater</v>
      </c>
      <c r="R541" t="str">
        <f t="shared" si="53"/>
        <v>plays</v>
      </c>
      <c r="S541" s="13">
        <f t="shared" si="55"/>
        <v>42534.841516203705</v>
      </c>
      <c r="T541" s="13">
        <f t="shared" si="54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50"/>
        <v>6.666666666666667E-5</v>
      </c>
      <c r="P542" s="10">
        <f t="shared" si="51"/>
        <v>1</v>
      </c>
      <c r="Q542" t="str">
        <f t="shared" si="52"/>
        <v>technology</v>
      </c>
      <c r="R542" t="str">
        <f t="shared" si="53"/>
        <v>web</v>
      </c>
      <c r="S542" s="13">
        <f t="shared" si="55"/>
        <v>42009.608865740738</v>
      </c>
      <c r="T542" s="13">
        <f t="shared" si="54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50"/>
        <v>5.5555555555555558E-3</v>
      </c>
      <c r="P543" s="10">
        <f t="shared" si="51"/>
        <v>25</v>
      </c>
      <c r="Q543" t="str">
        <f t="shared" si="52"/>
        <v>technology</v>
      </c>
      <c r="R543" t="str">
        <f t="shared" si="53"/>
        <v>web</v>
      </c>
      <c r="S543" s="13">
        <f t="shared" si="55"/>
        <v>42275.838356481479</v>
      </c>
      <c r="T543" s="13">
        <f t="shared" si="54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50"/>
        <v>3.9999999999999998E-6</v>
      </c>
      <c r="P544" s="10">
        <f t="shared" si="51"/>
        <v>1</v>
      </c>
      <c r="Q544" t="str">
        <f t="shared" si="52"/>
        <v>technology</v>
      </c>
      <c r="R544" t="str">
        <f t="shared" si="53"/>
        <v>web</v>
      </c>
      <c r="S544" s="13">
        <f t="shared" si="55"/>
        <v>42433.529120370367</v>
      </c>
      <c r="T544" s="13">
        <f t="shared" si="54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50"/>
        <v>3.1818181818181819E-3</v>
      </c>
      <c r="P545" s="10">
        <f t="shared" si="51"/>
        <v>35</v>
      </c>
      <c r="Q545" t="str">
        <f t="shared" si="52"/>
        <v>technology</v>
      </c>
      <c r="R545" t="str">
        <f t="shared" si="53"/>
        <v>web</v>
      </c>
      <c r="S545" s="13">
        <f t="shared" si="55"/>
        <v>41913.88381944444</v>
      </c>
      <c r="T545" s="13">
        <f t="shared" si="54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50"/>
        <v>1.2E-2</v>
      </c>
      <c r="P546" s="10">
        <f t="shared" si="51"/>
        <v>3</v>
      </c>
      <c r="Q546" t="str">
        <f t="shared" si="52"/>
        <v>technology</v>
      </c>
      <c r="R546" t="str">
        <f t="shared" si="53"/>
        <v>web</v>
      </c>
      <c r="S546" s="13">
        <f t="shared" si="55"/>
        <v>42525.448611111111</v>
      </c>
      <c r="T546" s="13">
        <f t="shared" si="54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50"/>
        <v>0.27383999999999997</v>
      </c>
      <c r="P547" s="10">
        <f t="shared" si="51"/>
        <v>402.70588235294116</v>
      </c>
      <c r="Q547" t="str">
        <f t="shared" si="52"/>
        <v>technology</v>
      </c>
      <c r="R547" t="str">
        <f t="shared" si="53"/>
        <v>web</v>
      </c>
      <c r="S547" s="13">
        <f t="shared" si="55"/>
        <v>42283.38413194444</v>
      </c>
      <c r="T547" s="13">
        <f t="shared" si="54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50"/>
        <v>8.6666666666666663E-4</v>
      </c>
      <c r="P548" s="10">
        <f t="shared" si="51"/>
        <v>26</v>
      </c>
      <c r="Q548" t="str">
        <f t="shared" si="52"/>
        <v>technology</v>
      </c>
      <c r="R548" t="str">
        <f t="shared" si="53"/>
        <v>web</v>
      </c>
      <c r="S548" s="13">
        <f t="shared" si="55"/>
        <v>42249.459664351853</v>
      </c>
      <c r="T548" s="13">
        <f t="shared" si="54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50"/>
        <v>0</v>
      </c>
      <c r="P549" s="10" t="e">
        <f t="shared" si="51"/>
        <v>#DIV/0!</v>
      </c>
      <c r="Q549" t="str">
        <f t="shared" si="52"/>
        <v>technology</v>
      </c>
      <c r="R549" t="str">
        <f t="shared" si="53"/>
        <v>web</v>
      </c>
      <c r="S549" s="13">
        <f t="shared" si="55"/>
        <v>42380.488009259258</v>
      </c>
      <c r="T549" s="13">
        <f t="shared" si="54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50"/>
        <v>8.9999999999999998E-4</v>
      </c>
      <c r="P550" s="10">
        <f t="shared" si="51"/>
        <v>9</v>
      </c>
      <c r="Q550" t="str">
        <f t="shared" si="52"/>
        <v>technology</v>
      </c>
      <c r="R550" t="str">
        <f t="shared" si="53"/>
        <v>web</v>
      </c>
      <c r="S550" s="13">
        <f t="shared" si="55"/>
        <v>42276.695</v>
      </c>
      <c r="T550" s="13">
        <f t="shared" si="54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50"/>
        <v>2.7199999999999998E-2</v>
      </c>
      <c r="P551" s="10">
        <f t="shared" si="51"/>
        <v>8.5</v>
      </c>
      <c r="Q551" t="str">
        <f t="shared" si="52"/>
        <v>technology</v>
      </c>
      <c r="R551" t="str">
        <f t="shared" si="53"/>
        <v>web</v>
      </c>
      <c r="S551" s="13">
        <f t="shared" si="55"/>
        <v>42163.428495370368</v>
      </c>
      <c r="T551" s="13">
        <f t="shared" si="54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50"/>
        <v>7.0000000000000001E-3</v>
      </c>
      <c r="P552" s="10">
        <f t="shared" si="51"/>
        <v>8.75</v>
      </c>
      <c r="Q552" t="str">
        <f t="shared" si="52"/>
        <v>technology</v>
      </c>
      <c r="R552" t="str">
        <f t="shared" si="53"/>
        <v>web</v>
      </c>
      <c r="S552" s="13">
        <f t="shared" si="55"/>
        <v>42753.47042824074</v>
      </c>
      <c r="T552" s="13">
        <f t="shared" si="54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50"/>
        <v>5.0413333333333331E-2</v>
      </c>
      <c r="P553" s="10">
        <f t="shared" si="51"/>
        <v>135.03571428571428</v>
      </c>
      <c r="Q553" t="str">
        <f t="shared" si="52"/>
        <v>technology</v>
      </c>
      <c r="R553" t="str">
        <f t="shared" si="53"/>
        <v>web</v>
      </c>
      <c r="S553" s="13">
        <f t="shared" si="55"/>
        <v>42173.067407407405</v>
      </c>
      <c r="T553" s="13">
        <f t="shared" si="54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50"/>
        <v>0</v>
      </c>
      <c r="P554" s="10" t="e">
        <f t="shared" si="51"/>
        <v>#DIV/0!</v>
      </c>
      <c r="Q554" t="str">
        <f t="shared" si="52"/>
        <v>technology</v>
      </c>
      <c r="R554" t="str">
        <f t="shared" si="53"/>
        <v>web</v>
      </c>
      <c r="S554" s="13">
        <f t="shared" si="55"/>
        <v>42318.408518518518</v>
      </c>
      <c r="T554" s="13">
        <f t="shared" si="54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50"/>
        <v>4.9199999999999999E-3</v>
      </c>
      <c r="P555" s="10">
        <f t="shared" si="51"/>
        <v>20.5</v>
      </c>
      <c r="Q555" t="str">
        <f t="shared" si="52"/>
        <v>technology</v>
      </c>
      <c r="R555" t="str">
        <f t="shared" si="53"/>
        <v>web</v>
      </c>
      <c r="S555" s="13">
        <f t="shared" si="55"/>
        <v>41927.511469907404</v>
      </c>
      <c r="T555" s="13">
        <f t="shared" si="54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50"/>
        <v>0.36589147286821705</v>
      </c>
      <c r="P556" s="10">
        <f t="shared" si="51"/>
        <v>64.36363636363636</v>
      </c>
      <c r="Q556" t="str">
        <f t="shared" si="52"/>
        <v>technology</v>
      </c>
      <c r="R556" t="str">
        <f t="shared" si="53"/>
        <v>web</v>
      </c>
      <c r="S556" s="13">
        <f t="shared" si="55"/>
        <v>41901.476527777777</v>
      </c>
      <c r="T556" s="13">
        <f t="shared" si="54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50"/>
        <v>0</v>
      </c>
      <c r="P557" s="10" t="e">
        <f t="shared" si="51"/>
        <v>#DIV/0!</v>
      </c>
      <c r="Q557" t="str">
        <f t="shared" si="52"/>
        <v>technology</v>
      </c>
      <c r="R557" t="str">
        <f t="shared" si="53"/>
        <v>web</v>
      </c>
      <c r="S557" s="13">
        <f t="shared" si="55"/>
        <v>42503.145173611112</v>
      </c>
      <c r="T557" s="13">
        <f t="shared" si="54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50"/>
        <v>2.5000000000000001E-2</v>
      </c>
      <c r="P558" s="10">
        <f t="shared" si="51"/>
        <v>200</v>
      </c>
      <c r="Q558" t="str">
        <f t="shared" si="52"/>
        <v>technology</v>
      </c>
      <c r="R558" t="str">
        <f t="shared" si="53"/>
        <v>web</v>
      </c>
      <c r="S558" s="13">
        <f t="shared" si="55"/>
        <v>42345.651817129627</v>
      </c>
      <c r="T558" s="13">
        <f t="shared" si="54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50"/>
        <v>9.1066666666666674E-3</v>
      </c>
      <c r="P559" s="10">
        <f t="shared" si="51"/>
        <v>68.3</v>
      </c>
      <c r="Q559" t="str">
        <f t="shared" si="52"/>
        <v>technology</v>
      </c>
      <c r="R559" t="str">
        <f t="shared" si="53"/>
        <v>web</v>
      </c>
      <c r="S559" s="13">
        <f t="shared" si="55"/>
        <v>42676.733831018515</v>
      </c>
      <c r="T559" s="13">
        <f t="shared" si="54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50"/>
        <v>0</v>
      </c>
      <c r="P560" s="10" t="e">
        <f t="shared" si="51"/>
        <v>#DIV/0!</v>
      </c>
      <c r="Q560" t="str">
        <f t="shared" si="52"/>
        <v>technology</v>
      </c>
      <c r="R560" t="str">
        <f t="shared" si="53"/>
        <v>web</v>
      </c>
      <c r="S560" s="13">
        <f t="shared" si="55"/>
        <v>42057.674826388888</v>
      </c>
      <c r="T560" s="13">
        <f t="shared" si="54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50"/>
        <v>2.0833333333333335E-4</v>
      </c>
      <c r="P561" s="10">
        <f t="shared" si="51"/>
        <v>50</v>
      </c>
      <c r="Q561" t="str">
        <f t="shared" si="52"/>
        <v>technology</v>
      </c>
      <c r="R561" t="str">
        <f t="shared" si="53"/>
        <v>web</v>
      </c>
      <c r="S561" s="13">
        <f t="shared" si="55"/>
        <v>42321.074768518512</v>
      </c>
      <c r="T561" s="13">
        <f t="shared" si="54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50"/>
        <v>1.2E-4</v>
      </c>
      <c r="P562" s="10">
        <f t="shared" si="51"/>
        <v>4</v>
      </c>
      <c r="Q562" t="str">
        <f t="shared" si="52"/>
        <v>technology</v>
      </c>
      <c r="R562" t="str">
        <f t="shared" si="53"/>
        <v>web</v>
      </c>
      <c r="S562" s="13">
        <f t="shared" si="55"/>
        <v>41960.563020833331</v>
      </c>
      <c r="T562" s="13">
        <f t="shared" si="54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50"/>
        <v>3.6666666666666666E-3</v>
      </c>
      <c r="P563" s="10">
        <f t="shared" si="51"/>
        <v>27.5</v>
      </c>
      <c r="Q563" t="str">
        <f t="shared" si="52"/>
        <v>technology</v>
      </c>
      <c r="R563" t="str">
        <f t="shared" si="53"/>
        <v>web</v>
      </c>
      <c r="S563" s="13">
        <f t="shared" si="55"/>
        <v>42268.450381944444</v>
      </c>
      <c r="T563" s="13">
        <f t="shared" si="54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50"/>
        <v>0</v>
      </c>
      <c r="P564" s="10" t="e">
        <f t="shared" si="51"/>
        <v>#DIV/0!</v>
      </c>
      <c r="Q564" t="str">
        <f t="shared" si="52"/>
        <v>technology</v>
      </c>
      <c r="R564" t="str">
        <f t="shared" si="53"/>
        <v>web</v>
      </c>
      <c r="S564" s="13">
        <f t="shared" si="55"/>
        <v>42692.180729166663</v>
      </c>
      <c r="T564" s="13">
        <f t="shared" si="54"/>
        <v>42722.180729166663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50"/>
        <v>9.0666666666666662E-4</v>
      </c>
      <c r="P565" s="10">
        <f t="shared" si="51"/>
        <v>34</v>
      </c>
      <c r="Q565" t="str">
        <f t="shared" si="52"/>
        <v>technology</v>
      </c>
      <c r="R565" t="str">
        <f t="shared" si="53"/>
        <v>web</v>
      </c>
      <c r="S565" s="13">
        <f t="shared" si="55"/>
        <v>42021.861655092587</v>
      </c>
      <c r="T565" s="13">
        <f t="shared" si="54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50"/>
        <v>5.5555555555555558E-5</v>
      </c>
      <c r="P566" s="10">
        <f t="shared" si="51"/>
        <v>1</v>
      </c>
      <c r="Q566" t="str">
        <f t="shared" si="52"/>
        <v>technology</v>
      </c>
      <c r="R566" t="str">
        <f t="shared" si="53"/>
        <v>web</v>
      </c>
      <c r="S566" s="13">
        <f t="shared" si="55"/>
        <v>42411.734664351847</v>
      </c>
      <c r="T566" s="13">
        <f t="shared" si="54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50"/>
        <v>0</v>
      </c>
      <c r="P567" s="10" t="e">
        <f t="shared" si="51"/>
        <v>#DIV/0!</v>
      </c>
      <c r="Q567" t="str">
        <f t="shared" si="52"/>
        <v>technology</v>
      </c>
      <c r="R567" t="str">
        <f t="shared" si="53"/>
        <v>web</v>
      </c>
      <c r="S567" s="13">
        <f t="shared" si="55"/>
        <v>42165.576956018514</v>
      </c>
      <c r="T567" s="13">
        <f t="shared" si="54"/>
        <v>42195.576956018514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50"/>
        <v>2.0000000000000001E-4</v>
      </c>
      <c r="P568" s="10">
        <f t="shared" si="51"/>
        <v>1</v>
      </c>
      <c r="Q568" t="str">
        <f t="shared" si="52"/>
        <v>technology</v>
      </c>
      <c r="R568" t="str">
        <f t="shared" si="53"/>
        <v>web</v>
      </c>
      <c r="S568" s="13">
        <f t="shared" si="55"/>
        <v>42535.476076388884</v>
      </c>
      <c r="T568" s="13">
        <f t="shared" si="54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50"/>
        <v>0</v>
      </c>
      <c r="P569" s="10" t="e">
        <f t="shared" si="51"/>
        <v>#DIV/0!</v>
      </c>
      <c r="Q569" t="str">
        <f t="shared" si="52"/>
        <v>technology</v>
      </c>
      <c r="R569" t="str">
        <f t="shared" si="53"/>
        <v>web</v>
      </c>
      <c r="S569" s="13">
        <f t="shared" si="55"/>
        <v>41975.634189814817</v>
      </c>
      <c r="T569" s="13">
        <f t="shared" si="54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50"/>
        <v>0.01</v>
      </c>
      <c r="P570" s="10">
        <f t="shared" si="51"/>
        <v>49</v>
      </c>
      <c r="Q570" t="str">
        <f t="shared" si="52"/>
        <v>technology</v>
      </c>
      <c r="R570" t="str">
        <f t="shared" si="53"/>
        <v>web</v>
      </c>
      <c r="S570" s="13">
        <f t="shared" si="55"/>
        <v>42348.713229166664</v>
      </c>
      <c r="T570" s="13">
        <f t="shared" si="54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50"/>
        <v>8.0000000000000002E-3</v>
      </c>
      <c r="P571" s="10">
        <f t="shared" si="51"/>
        <v>20</v>
      </c>
      <c r="Q571" t="str">
        <f t="shared" si="52"/>
        <v>technology</v>
      </c>
      <c r="R571" t="str">
        <f t="shared" si="53"/>
        <v>web</v>
      </c>
      <c r="S571" s="13">
        <f t="shared" si="55"/>
        <v>42340.639027777775</v>
      </c>
      <c r="T571" s="13">
        <f t="shared" si="54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50"/>
        <v>1.6705882352941177E-3</v>
      </c>
      <c r="P572" s="10">
        <f t="shared" si="51"/>
        <v>142</v>
      </c>
      <c r="Q572" t="str">
        <f t="shared" si="52"/>
        <v>technology</v>
      </c>
      <c r="R572" t="str">
        <f t="shared" si="53"/>
        <v>web</v>
      </c>
      <c r="S572" s="13">
        <f t="shared" si="55"/>
        <v>42388.589918981474</v>
      </c>
      <c r="T572" s="13">
        <f t="shared" si="54"/>
        <v>42418.589918981474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50"/>
        <v>4.2399999999999998E-3</v>
      </c>
      <c r="P573" s="10">
        <f t="shared" si="51"/>
        <v>53</v>
      </c>
      <c r="Q573" t="str">
        <f t="shared" si="52"/>
        <v>technology</v>
      </c>
      <c r="R573" t="str">
        <f t="shared" si="53"/>
        <v>web</v>
      </c>
      <c r="S573" s="13">
        <f t="shared" si="55"/>
        <v>42192.607905092591</v>
      </c>
      <c r="T573" s="13">
        <f t="shared" si="54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50"/>
        <v>0</v>
      </c>
      <c r="P574" s="10" t="e">
        <f t="shared" si="51"/>
        <v>#DIV/0!</v>
      </c>
      <c r="Q574" t="str">
        <f t="shared" si="52"/>
        <v>technology</v>
      </c>
      <c r="R574" t="str">
        <f t="shared" si="53"/>
        <v>web</v>
      </c>
      <c r="S574" s="13">
        <f t="shared" si="55"/>
        <v>42282.507962962962</v>
      </c>
      <c r="T574" s="13">
        <f t="shared" si="54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50"/>
        <v>3.892538925389254E-3</v>
      </c>
      <c r="P575" s="10">
        <f t="shared" si="51"/>
        <v>38.444444444444443</v>
      </c>
      <c r="Q575" t="str">
        <f t="shared" si="52"/>
        <v>technology</v>
      </c>
      <c r="R575" t="str">
        <f t="shared" si="53"/>
        <v>web</v>
      </c>
      <c r="S575" s="13">
        <f t="shared" si="55"/>
        <v>41962.841793981475</v>
      </c>
      <c r="T575" s="13">
        <f t="shared" si="54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50"/>
        <v>7.1556350626118068E-3</v>
      </c>
      <c r="P576" s="10">
        <f t="shared" si="51"/>
        <v>20</v>
      </c>
      <c r="Q576" t="str">
        <f t="shared" si="52"/>
        <v>technology</v>
      </c>
      <c r="R576" t="str">
        <f t="shared" si="53"/>
        <v>web</v>
      </c>
      <c r="S576" s="13">
        <f t="shared" si="55"/>
        <v>42632.235034722216</v>
      </c>
      <c r="T576" s="13">
        <f t="shared" si="54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50"/>
        <v>4.3166666666666666E-3</v>
      </c>
      <c r="P577" s="10">
        <f t="shared" si="51"/>
        <v>64.75</v>
      </c>
      <c r="Q577" t="str">
        <f t="shared" si="52"/>
        <v>technology</v>
      </c>
      <c r="R577" t="str">
        <f t="shared" si="53"/>
        <v>web</v>
      </c>
      <c r="S577" s="13">
        <f t="shared" si="55"/>
        <v>42138.484293981477</v>
      </c>
      <c r="T577" s="13">
        <f t="shared" si="54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50"/>
        <v>1.2500000000000001E-5</v>
      </c>
      <c r="P578" s="10">
        <f t="shared" si="51"/>
        <v>1</v>
      </c>
      <c r="Q578" t="str">
        <f t="shared" si="52"/>
        <v>technology</v>
      </c>
      <c r="R578" t="str">
        <f t="shared" si="53"/>
        <v>web</v>
      </c>
      <c r="S578" s="13">
        <f t="shared" si="55"/>
        <v>42031.263333333329</v>
      </c>
      <c r="T578" s="13">
        <f t="shared" si="54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6">E579/D579</f>
        <v>2E-3</v>
      </c>
      <c r="P579" s="10">
        <f t="shared" ref="P579:P642" si="57">E579/L579</f>
        <v>10</v>
      </c>
      <c r="Q579" t="str">
        <f t="shared" ref="Q579:Q642" si="58">LEFT(N579,FIND("/",N579)-1)</f>
        <v>technology</v>
      </c>
      <c r="R579" t="str">
        <f t="shared" ref="R579:R642" si="59">RIGHT(N579,LEN(N579)-FIND("/",N579))</f>
        <v>web</v>
      </c>
      <c r="S579" s="13">
        <f t="shared" si="55"/>
        <v>42450.380810185183</v>
      </c>
      <c r="T579" s="13">
        <f t="shared" si="54"/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6"/>
        <v>1.12E-4</v>
      </c>
      <c r="P580" s="10">
        <f t="shared" si="57"/>
        <v>2</v>
      </c>
      <c r="Q580" t="str">
        <f t="shared" si="58"/>
        <v>technology</v>
      </c>
      <c r="R580" t="str">
        <f t="shared" si="59"/>
        <v>web</v>
      </c>
      <c r="S580" s="13">
        <f t="shared" si="55"/>
        <v>42230.370289351849</v>
      </c>
      <c r="T580" s="13">
        <f t="shared" ref="T580:T643" si="60">(I580/86400)+25569+(-5/24)</f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6"/>
        <v>1.4583333333333334E-2</v>
      </c>
      <c r="P581" s="10">
        <f t="shared" si="57"/>
        <v>35</v>
      </c>
      <c r="Q581" t="str">
        <f t="shared" si="58"/>
        <v>technology</v>
      </c>
      <c r="R581" t="str">
        <f t="shared" si="59"/>
        <v>web</v>
      </c>
      <c r="S581" s="13">
        <f t="shared" ref="S581:S644" si="61">(J581/86400)+25569+(-5/24)</f>
        <v>41968.643784722219</v>
      </c>
      <c r="T581" s="13">
        <f t="shared" si="60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6"/>
        <v>3.3333333333333332E-4</v>
      </c>
      <c r="P582" s="10">
        <f t="shared" si="57"/>
        <v>1</v>
      </c>
      <c r="Q582" t="str">
        <f t="shared" si="58"/>
        <v>technology</v>
      </c>
      <c r="R582" t="str">
        <f t="shared" si="59"/>
        <v>web</v>
      </c>
      <c r="S582" s="13">
        <f t="shared" si="61"/>
        <v>42605.699849537035</v>
      </c>
      <c r="T582" s="13">
        <f t="shared" si="60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6"/>
        <v>0</v>
      </c>
      <c r="P583" s="10" t="e">
        <f t="shared" si="57"/>
        <v>#DIV/0!</v>
      </c>
      <c r="Q583" t="str">
        <f t="shared" si="58"/>
        <v>technology</v>
      </c>
      <c r="R583" t="str">
        <f t="shared" si="59"/>
        <v>web</v>
      </c>
      <c r="S583" s="13">
        <f t="shared" si="61"/>
        <v>42187.804444444446</v>
      </c>
      <c r="T583" s="13">
        <f t="shared" si="60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6"/>
        <v>0</v>
      </c>
      <c r="P584" s="10" t="e">
        <f t="shared" si="57"/>
        <v>#DIV/0!</v>
      </c>
      <c r="Q584" t="str">
        <f t="shared" si="58"/>
        <v>technology</v>
      </c>
      <c r="R584" t="str">
        <f t="shared" si="59"/>
        <v>web</v>
      </c>
      <c r="S584" s="13">
        <f t="shared" si="61"/>
        <v>42055.531469907401</v>
      </c>
      <c r="T584" s="13">
        <f t="shared" si="60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6"/>
        <v>1.1111111111111112E-4</v>
      </c>
      <c r="P585" s="10">
        <f t="shared" si="57"/>
        <v>1</v>
      </c>
      <c r="Q585" t="str">
        <f t="shared" si="58"/>
        <v>technology</v>
      </c>
      <c r="R585" t="str">
        <f t="shared" si="59"/>
        <v>web</v>
      </c>
      <c r="S585" s="13">
        <f t="shared" si="61"/>
        <v>42052.730173611104</v>
      </c>
      <c r="T585" s="13">
        <f t="shared" si="60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6"/>
        <v>0.01</v>
      </c>
      <c r="P586" s="10">
        <f t="shared" si="57"/>
        <v>5</v>
      </c>
      <c r="Q586" t="str">
        <f t="shared" si="58"/>
        <v>technology</v>
      </c>
      <c r="R586" t="str">
        <f t="shared" si="59"/>
        <v>web</v>
      </c>
      <c r="S586" s="13">
        <f t="shared" si="61"/>
        <v>42049.508287037032</v>
      </c>
      <c r="T586" s="13">
        <f t="shared" si="60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6"/>
        <v>0</v>
      </c>
      <c r="P587" s="10" t="e">
        <f t="shared" si="57"/>
        <v>#DIV/0!</v>
      </c>
      <c r="Q587" t="str">
        <f t="shared" si="58"/>
        <v>technology</v>
      </c>
      <c r="R587" t="str">
        <f t="shared" si="59"/>
        <v>web</v>
      </c>
      <c r="S587" s="13">
        <f t="shared" si="61"/>
        <v>42283.182604166665</v>
      </c>
      <c r="T587" s="13">
        <f t="shared" si="60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6"/>
        <v>5.5999999999999999E-3</v>
      </c>
      <c r="P588" s="10">
        <f t="shared" si="57"/>
        <v>14</v>
      </c>
      <c r="Q588" t="str">
        <f t="shared" si="58"/>
        <v>technology</v>
      </c>
      <c r="R588" t="str">
        <f t="shared" si="59"/>
        <v>web</v>
      </c>
      <c r="S588" s="13">
        <f t="shared" si="61"/>
        <v>42020.645914351851</v>
      </c>
      <c r="T588" s="13">
        <f t="shared" si="60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6"/>
        <v>9.0833333333333335E-2</v>
      </c>
      <c r="P589" s="10">
        <f t="shared" si="57"/>
        <v>389.28571428571428</v>
      </c>
      <c r="Q589" t="str">
        <f t="shared" si="58"/>
        <v>technology</v>
      </c>
      <c r="R589" t="str">
        <f t="shared" si="59"/>
        <v>web</v>
      </c>
      <c r="S589" s="13">
        <f t="shared" si="61"/>
        <v>42080.548993055556</v>
      </c>
      <c r="T589" s="13">
        <f t="shared" si="60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6"/>
        <v>3.3444444444444443E-2</v>
      </c>
      <c r="P590" s="10">
        <f t="shared" si="57"/>
        <v>150.5</v>
      </c>
      <c r="Q590" t="str">
        <f t="shared" si="58"/>
        <v>technology</v>
      </c>
      <c r="R590" t="str">
        <f t="shared" si="59"/>
        <v>web</v>
      </c>
      <c r="S590" s="13">
        <f t="shared" si="61"/>
        <v>42631.561180555553</v>
      </c>
      <c r="T590" s="13">
        <f t="shared" si="60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6"/>
        <v>1.3333333333333334E-4</v>
      </c>
      <c r="P591" s="10">
        <f t="shared" si="57"/>
        <v>1</v>
      </c>
      <c r="Q591" t="str">
        <f t="shared" si="58"/>
        <v>technology</v>
      </c>
      <c r="R591" t="str">
        <f t="shared" si="59"/>
        <v>web</v>
      </c>
      <c r="S591" s="13">
        <f t="shared" si="61"/>
        <v>42178.406238425923</v>
      </c>
      <c r="T591" s="13">
        <f t="shared" si="60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6"/>
        <v>4.4600000000000001E-2</v>
      </c>
      <c r="P592" s="10">
        <f t="shared" si="57"/>
        <v>24.777777777777779</v>
      </c>
      <c r="Q592" t="str">
        <f t="shared" si="58"/>
        <v>technology</v>
      </c>
      <c r="R592" t="str">
        <f t="shared" si="59"/>
        <v>web</v>
      </c>
      <c r="S592" s="13">
        <f t="shared" si="61"/>
        <v>42377.34642361111</v>
      </c>
      <c r="T592" s="13">
        <f t="shared" si="60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6"/>
        <v>6.0999999999999997E-4</v>
      </c>
      <c r="P593" s="10">
        <f t="shared" si="57"/>
        <v>30.5</v>
      </c>
      <c r="Q593" t="str">
        <f t="shared" si="58"/>
        <v>technology</v>
      </c>
      <c r="R593" t="str">
        <f t="shared" si="59"/>
        <v>web</v>
      </c>
      <c r="S593" s="13">
        <f t="shared" si="61"/>
        <v>42177.334837962961</v>
      </c>
      <c r="T593" s="13">
        <f t="shared" si="60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6"/>
        <v>3.3333333333333333E-2</v>
      </c>
      <c r="P594" s="10">
        <f t="shared" si="57"/>
        <v>250</v>
      </c>
      <c r="Q594" t="str">
        <f t="shared" si="58"/>
        <v>technology</v>
      </c>
      <c r="R594" t="str">
        <f t="shared" si="59"/>
        <v>web</v>
      </c>
      <c r="S594" s="13">
        <f t="shared" si="61"/>
        <v>41946.023842592593</v>
      </c>
      <c r="T594" s="13">
        <f t="shared" si="60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6"/>
        <v>0.23</v>
      </c>
      <c r="P595" s="10">
        <f t="shared" si="57"/>
        <v>16.428571428571427</v>
      </c>
      <c r="Q595" t="str">
        <f t="shared" si="58"/>
        <v>technology</v>
      </c>
      <c r="R595" t="str">
        <f t="shared" si="59"/>
        <v>web</v>
      </c>
      <c r="S595" s="13">
        <f t="shared" si="61"/>
        <v>42070.469270833331</v>
      </c>
      <c r="T595" s="13">
        <f t="shared" si="60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6"/>
        <v>1.0399999999999999E-3</v>
      </c>
      <c r="P596" s="10">
        <f t="shared" si="57"/>
        <v>13</v>
      </c>
      <c r="Q596" t="str">
        <f t="shared" si="58"/>
        <v>technology</v>
      </c>
      <c r="R596" t="str">
        <f t="shared" si="59"/>
        <v>web</v>
      </c>
      <c r="S596" s="13">
        <f t="shared" si="61"/>
        <v>42446.571828703702</v>
      </c>
      <c r="T596" s="13">
        <f t="shared" si="60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6"/>
        <v>4.2599999999999999E-3</v>
      </c>
      <c r="P597" s="10">
        <f t="shared" si="57"/>
        <v>53.25</v>
      </c>
      <c r="Q597" t="str">
        <f t="shared" si="58"/>
        <v>technology</v>
      </c>
      <c r="R597" t="str">
        <f t="shared" si="59"/>
        <v>web</v>
      </c>
      <c r="S597" s="13">
        <f t="shared" si="61"/>
        <v>42082.861550925925</v>
      </c>
      <c r="T597" s="13">
        <f t="shared" si="60"/>
        <v>42127.861550925925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6"/>
        <v>2.9999999999999997E-4</v>
      </c>
      <c r="P598" s="10">
        <f t="shared" si="57"/>
        <v>3</v>
      </c>
      <c r="Q598" t="str">
        <f t="shared" si="58"/>
        <v>technology</v>
      </c>
      <c r="R598" t="str">
        <f t="shared" si="59"/>
        <v>web</v>
      </c>
      <c r="S598" s="13">
        <f t="shared" si="61"/>
        <v>42646.688564814809</v>
      </c>
      <c r="T598" s="13">
        <f t="shared" si="60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6"/>
        <v>2.6666666666666666E-3</v>
      </c>
      <c r="P599" s="10">
        <f t="shared" si="57"/>
        <v>10</v>
      </c>
      <c r="Q599" t="str">
        <f t="shared" si="58"/>
        <v>technology</v>
      </c>
      <c r="R599" t="str">
        <f t="shared" si="59"/>
        <v>web</v>
      </c>
      <c r="S599" s="13">
        <f t="shared" si="61"/>
        <v>42545.496932870366</v>
      </c>
      <c r="T599" s="13">
        <f t="shared" si="60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6"/>
        <v>0.34</v>
      </c>
      <c r="P600" s="10">
        <f t="shared" si="57"/>
        <v>121.42857142857143</v>
      </c>
      <c r="Q600" t="str">
        <f t="shared" si="58"/>
        <v>technology</v>
      </c>
      <c r="R600" t="str">
        <f t="shared" si="59"/>
        <v>web</v>
      </c>
      <c r="S600" s="13">
        <f t="shared" si="61"/>
        <v>41947.793761574074</v>
      </c>
      <c r="T600" s="13">
        <f t="shared" si="60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6"/>
        <v>6.2E-4</v>
      </c>
      <c r="P601" s="10">
        <f t="shared" si="57"/>
        <v>15.5</v>
      </c>
      <c r="Q601" t="str">
        <f t="shared" si="58"/>
        <v>technology</v>
      </c>
      <c r="R601" t="str">
        <f t="shared" si="59"/>
        <v>web</v>
      </c>
      <c r="S601" s="13">
        <f t="shared" si="61"/>
        <v>42047.604189814818</v>
      </c>
      <c r="T601" s="13">
        <f t="shared" si="60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6"/>
        <v>0.02</v>
      </c>
      <c r="P602" s="10">
        <f t="shared" si="57"/>
        <v>100</v>
      </c>
      <c r="Q602" t="str">
        <f t="shared" si="58"/>
        <v>technology</v>
      </c>
      <c r="R602" t="str">
        <f t="shared" si="59"/>
        <v>web</v>
      </c>
      <c r="S602" s="13">
        <f t="shared" si="61"/>
        <v>42073.589837962958</v>
      </c>
      <c r="T602" s="13">
        <f t="shared" si="60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6"/>
        <v>1.4E-2</v>
      </c>
      <c r="P603" s="10">
        <f t="shared" si="57"/>
        <v>23.333333333333332</v>
      </c>
      <c r="Q603" t="str">
        <f t="shared" si="58"/>
        <v>technology</v>
      </c>
      <c r="R603" t="str">
        <f t="shared" si="59"/>
        <v>web</v>
      </c>
      <c r="S603" s="13">
        <f t="shared" si="61"/>
        <v>41969.64975694444</v>
      </c>
      <c r="T603" s="13">
        <f t="shared" si="60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6"/>
        <v>0</v>
      </c>
      <c r="P604" s="10" t="e">
        <f t="shared" si="57"/>
        <v>#DIV/0!</v>
      </c>
      <c r="Q604" t="str">
        <f t="shared" si="58"/>
        <v>technology</v>
      </c>
      <c r="R604" t="str">
        <f t="shared" si="59"/>
        <v>web</v>
      </c>
      <c r="S604" s="13">
        <f t="shared" si="61"/>
        <v>42143.585821759254</v>
      </c>
      <c r="T604" s="13">
        <f t="shared" si="60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6"/>
        <v>3.9334666666666664E-2</v>
      </c>
      <c r="P605" s="10">
        <f t="shared" si="57"/>
        <v>45.386153846153846</v>
      </c>
      <c r="Q605" t="str">
        <f t="shared" si="58"/>
        <v>technology</v>
      </c>
      <c r="R605" t="str">
        <f t="shared" si="59"/>
        <v>web</v>
      </c>
      <c r="S605" s="13">
        <f t="shared" si="61"/>
        <v>41835.430821759255</v>
      </c>
      <c r="T605" s="13">
        <f t="shared" si="60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6"/>
        <v>0</v>
      </c>
      <c r="P606" s="10" t="e">
        <f t="shared" si="57"/>
        <v>#DIV/0!</v>
      </c>
      <c r="Q606" t="str">
        <f t="shared" si="58"/>
        <v>technology</v>
      </c>
      <c r="R606" t="str">
        <f t="shared" si="59"/>
        <v>web</v>
      </c>
      <c r="S606" s="13">
        <f t="shared" si="61"/>
        <v>41848.827037037037</v>
      </c>
      <c r="T606" s="13">
        <f t="shared" si="60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6"/>
        <v>2.6200000000000001E-2</v>
      </c>
      <c r="P607" s="10">
        <f t="shared" si="57"/>
        <v>16.375</v>
      </c>
      <c r="Q607" t="str">
        <f t="shared" si="58"/>
        <v>technology</v>
      </c>
      <c r="R607" t="str">
        <f t="shared" si="59"/>
        <v>web</v>
      </c>
      <c r="S607" s="13">
        <f t="shared" si="61"/>
        <v>42194.149398148147</v>
      </c>
      <c r="T607" s="13">
        <f t="shared" si="60"/>
        <v>42239.149398148147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6"/>
        <v>2E-3</v>
      </c>
      <c r="P608" s="10">
        <f t="shared" si="57"/>
        <v>10</v>
      </c>
      <c r="Q608" t="str">
        <f t="shared" si="58"/>
        <v>technology</v>
      </c>
      <c r="R608" t="str">
        <f t="shared" si="59"/>
        <v>web</v>
      </c>
      <c r="S608" s="13">
        <f t="shared" si="61"/>
        <v>42102.442233796297</v>
      </c>
      <c r="T608" s="13">
        <f t="shared" si="60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6"/>
        <v>0</v>
      </c>
      <c r="P609" s="10" t="e">
        <f t="shared" si="57"/>
        <v>#DIV/0!</v>
      </c>
      <c r="Q609" t="str">
        <f t="shared" si="58"/>
        <v>technology</v>
      </c>
      <c r="R609" t="str">
        <f t="shared" si="59"/>
        <v>web</v>
      </c>
      <c r="S609" s="13">
        <f t="shared" si="61"/>
        <v>42300.617314814815</v>
      </c>
      <c r="T609" s="13">
        <f t="shared" si="60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6"/>
        <v>9.7400000000000004E-3</v>
      </c>
      <c r="P610" s="10">
        <f t="shared" si="57"/>
        <v>292.2</v>
      </c>
      <c r="Q610" t="str">
        <f t="shared" si="58"/>
        <v>technology</v>
      </c>
      <c r="R610" t="str">
        <f t="shared" si="59"/>
        <v>web</v>
      </c>
      <c r="S610" s="13">
        <f t="shared" si="61"/>
        <v>42140.712731481479</v>
      </c>
      <c r="T610" s="13">
        <f t="shared" si="60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6"/>
        <v>6.41025641025641E-3</v>
      </c>
      <c r="P611" s="10">
        <f t="shared" si="57"/>
        <v>5</v>
      </c>
      <c r="Q611" t="str">
        <f t="shared" si="58"/>
        <v>technology</v>
      </c>
      <c r="R611" t="str">
        <f t="shared" si="59"/>
        <v>web</v>
      </c>
      <c r="S611" s="13">
        <f t="shared" si="61"/>
        <v>42306.825740740744</v>
      </c>
      <c r="T611" s="13">
        <f t="shared" si="60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6"/>
        <v>0</v>
      </c>
      <c r="P612" s="10" t="e">
        <f t="shared" si="57"/>
        <v>#DIV/0!</v>
      </c>
      <c r="Q612" t="str">
        <f t="shared" si="58"/>
        <v>technology</v>
      </c>
      <c r="R612" t="str">
        <f t="shared" si="59"/>
        <v>web</v>
      </c>
      <c r="S612" s="13">
        <f t="shared" si="61"/>
        <v>42086.622523148144</v>
      </c>
      <c r="T612" s="13">
        <f t="shared" si="60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6"/>
        <v>0</v>
      </c>
      <c r="P613" s="10" t="e">
        <f t="shared" si="57"/>
        <v>#DIV/0!</v>
      </c>
      <c r="Q613" t="str">
        <f t="shared" si="58"/>
        <v>technology</v>
      </c>
      <c r="R613" t="str">
        <f t="shared" si="59"/>
        <v>web</v>
      </c>
      <c r="S613" s="13">
        <f t="shared" si="61"/>
        <v>42328.352280092593</v>
      </c>
      <c r="T613" s="13">
        <f t="shared" si="60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6"/>
        <v>0</v>
      </c>
      <c r="P614" s="10" t="e">
        <f t="shared" si="57"/>
        <v>#DIV/0!</v>
      </c>
      <c r="Q614" t="str">
        <f t="shared" si="58"/>
        <v>technology</v>
      </c>
      <c r="R614" t="str">
        <f t="shared" si="59"/>
        <v>web</v>
      </c>
      <c r="S614" s="13">
        <f t="shared" si="61"/>
        <v>42584.823449074072</v>
      </c>
      <c r="T614" s="13">
        <f t="shared" si="60"/>
        <v>42614.823449074072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6"/>
        <v>0.21363333333333334</v>
      </c>
      <c r="P615" s="10">
        <f t="shared" si="57"/>
        <v>105.93388429752066</v>
      </c>
      <c r="Q615" t="str">
        <f t="shared" si="58"/>
        <v>technology</v>
      </c>
      <c r="R615" t="str">
        <f t="shared" si="59"/>
        <v>web</v>
      </c>
      <c r="S615" s="13">
        <f t="shared" si="61"/>
        <v>42247.288425925923</v>
      </c>
      <c r="T615" s="13">
        <f t="shared" si="60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6"/>
        <v>0</v>
      </c>
      <c r="P616" s="10" t="e">
        <f t="shared" si="57"/>
        <v>#DIV/0!</v>
      </c>
      <c r="Q616" t="str">
        <f t="shared" si="58"/>
        <v>technology</v>
      </c>
      <c r="R616" t="str">
        <f t="shared" si="59"/>
        <v>web</v>
      </c>
      <c r="S616" s="13">
        <f t="shared" si="61"/>
        <v>42514.853472222218</v>
      </c>
      <c r="T616" s="13">
        <f t="shared" si="60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6"/>
        <v>0</v>
      </c>
      <c r="P617" s="10" t="e">
        <f t="shared" si="57"/>
        <v>#DIV/0!</v>
      </c>
      <c r="Q617" t="str">
        <f t="shared" si="58"/>
        <v>technology</v>
      </c>
      <c r="R617" t="str">
        <f t="shared" si="59"/>
        <v>web</v>
      </c>
      <c r="S617" s="13">
        <f t="shared" si="61"/>
        <v>42241.913877314808</v>
      </c>
      <c r="T617" s="13">
        <f t="shared" si="60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6"/>
        <v>0</v>
      </c>
      <c r="P618" s="10" t="e">
        <f t="shared" si="57"/>
        <v>#DIV/0!</v>
      </c>
      <c r="Q618" t="str">
        <f t="shared" si="58"/>
        <v>technology</v>
      </c>
      <c r="R618" t="str">
        <f t="shared" si="59"/>
        <v>web</v>
      </c>
      <c r="S618" s="13">
        <f t="shared" si="61"/>
        <v>42761.167905092589</v>
      </c>
      <c r="T618" s="13">
        <f t="shared" si="60"/>
        <v>42791.167905092589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6"/>
        <v>0.03</v>
      </c>
      <c r="P619" s="10">
        <f t="shared" si="57"/>
        <v>20</v>
      </c>
      <c r="Q619" t="str">
        <f t="shared" si="58"/>
        <v>technology</v>
      </c>
      <c r="R619" t="str">
        <f t="shared" si="59"/>
        <v>web</v>
      </c>
      <c r="S619" s="13">
        <f t="shared" si="61"/>
        <v>42087.134756944441</v>
      </c>
      <c r="T619" s="13">
        <f t="shared" si="60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6"/>
        <v>0</v>
      </c>
      <c r="P620" s="10" t="e">
        <f t="shared" si="57"/>
        <v>#DIV/0!</v>
      </c>
      <c r="Q620" t="str">
        <f t="shared" si="58"/>
        <v>technology</v>
      </c>
      <c r="R620" t="str">
        <f t="shared" si="59"/>
        <v>web</v>
      </c>
      <c r="S620" s="13">
        <f t="shared" si="61"/>
        <v>42317.60188657407</v>
      </c>
      <c r="T620" s="13">
        <f t="shared" si="60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6"/>
        <v>3.9999999999999998E-7</v>
      </c>
      <c r="P621" s="10">
        <f t="shared" si="57"/>
        <v>1</v>
      </c>
      <c r="Q621" t="str">
        <f t="shared" si="58"/>
        <v>technology</v>
      </c>
      <c r="R621" t="str">
        <f t="shared" si="59"/>
        <v>web</v>
      </c>
      <c r="S621" s="13">
        <f t="shared" si="61"/>
        <v>41908.442013888889</v>
      </c>
      <c r="T621" s="13">
        <f t="shared" si="60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6"/>
        <v>0.01</v>
      </c>
      <c r="P622" s="10">
        <f t="shared" si="57"/>
        <v>300</v>
      </c>
      <c r="Q622" t="str">
        <f t="shared" si="58"/>
        <v>technology</v>
      </c>
      <c r="R622" t="str">
        <f t="shared" si="59"/>
        <v>web</v>
      </c>
      <c r="S622" s="13">
        <f t="shared" si="61"/>
        <v>41831.508541666662</v>
      </c>
      <c r="T622" s="13">
        <f t="shared" si="60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6"/>
        <v>1.044E-2</v>
      </c>
      <c r="P623" s="10">
        <f t="shared" si="57"/>
        <v>87</v>
      </c>
      <c r="Q623" t="str">
        <f t="shared" si="58"/>
        <v>technology</v>
      </c>
      <c r="R623" t="str">
        <f t="shared" si="59"/>
        <v>web</v>
      </c>
      <c r="S623" s="13">
        <f t="shared" si="61"/>
        <v>42528.779363425921</v>
      </c>
      <c r="T623" s="13">
        <f t="shared" si="60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6"/>
        <v>5.6833333333333333E-2</v>
      </c>
      <c r="P624" s="10">
        <f t="shared" si="57"/>
        <v>37.888888888888886</v>
      </c>
      <c r="Q624" t="str">
        <f t="shared" si="58"/>
        <v>technology</v>
      </c>
      <c r="R624" t="str">
        <f t="shared" si="59"/>
        <v>web</v>
      </c>
      <c r="S624" s="13">
        <f t="shared" si="61"/>
        <v>42532.566412037035</v>
      </c>
      <c r="T624" s="13">
        <f t="shared" si="60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6"/>
        <v>0</v>
      </c>
      <c r="P625" s="10" t="e">
        <f t="shared" si="57"/>
        <v>#DIV/0!</v>
      </c>
      <c r="Q625" t="str">
        <f t="shared" si="58"/>
        <v>technology</v>
      </c>
      <c r="R625" t="str">
        <f t="shared" si="59"/>
        <v>web</v>
      </c>
      <c r="S625" s="13">
        <f t="shared" si="61"/>
        <v>42121.800891203697</v>
      </c>
      <c r="T625" s="13">
        <f t="shared" si="60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6"/>
        <v>0</v>
      </c>
      <c r="P626" s="10" t="e">
        <f t="shared" si="57"/>
        <v>#DIV/0!</v>
      </c>
      <c r="Q626" t="str">
        <f t="shared" si="58"/>
        <v>technology</v>
      </c>
      <c r="R626" t="str">
        <f t="shared" si="59"/>
        <v>web</v>
      </c>
      <c r="S626" s="13">
        <f t="shared" si="61"/>
        <v>42108.78056712963</v>
      </c>
      <c r="T626" s="13">
        <f t="shared" si="60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6"/>
        <v>0</v>
      </c>
      <c r="P627" s="10" t="e">
        <f t="shared" si="57"/>
        <v>#DIV/0!</v>
      </c>
      <c r="Q627" t="str">
        <f t="shared" si="58"/>
        <v>technology</v>
      </c>
      <c r="R627" t="str">
        <f t="shared" si="59"/>
        <v>web</v>
      </c>
      <c r="S627" s="13">
        <f t="shared" si="61"/>
        <v>42790.687233796292</v>
      </c>
      <c r="T627" s="13">
        <f t="shared" si="60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6"/>
        <v>0.17380000000000001</v>
      </c>
      <c r="P628" s="10">
        <f t="shared" si="57"/>
        <v>111.41025641025641</v>
      </c>
      <c r="Q628" t="str">
        <f t="shared" si="58"/>
        <v>technology</v>
      </c>
      <c r="R628" t="str">
        <f t="shared" si="59"/>
        <v>web</v>
      </c>
      <c r="S628" s="13">
        <f t="shared" si="61"/>
        <v>42198.351145833331</v>
      </c>
      <c r="T628" s="13">
        <f t="shared" si="60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6"/>
        <v>2.0000000000000001E-4</v>
      </c>
      <c r="P629" s="10">
        <f t="shared" si="57"/>
        <v>90</v>
      </c>
      <c r="Q629" t="str">
        <f t="shared" si="58"/>
        <v>technology</v>
      </c>
      <c r="R629" t="str">
        <f t="shared" si="59"/>
        <v>web</v>
      </c>
      <c r="S629" s="13">
        <f t="shared" si="61"/>
        <v>42384.098506944443</v>
      </c>
      <c r="T629" s="13">
        <f t="shared" si="60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6"/>
        <v>0</v>
      </c>
      <c r="P630" s="10" t="e">
        <f t="shared" si="57"/>
        <v>#DIV/0!</v>
      </c>
      <c r="Q630" t="str">
        <f t="shared" si="58"/>
        <v>technology</v>
      </c>
      <c r="R630" t="str">
        <f t="shared" si="59"/>
        <v>web</v>
      </c>
      <c r="S630" s="13">
        <f t="shared" si="61"/>
        <v>41803.484456018516</v>
      </c>
      <c r="T630" s="13">
        <f t="shared" si="60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6"/>
        <v>1.75E-3</v>
      </c>
      <c r="P631" s="10">
        <f t="shared" si="57"/>
        <v>116.66666666666667</v>
      </c>
      <c r="Q631" t="str">
        <f t="shared" si="58"/>
        <v>technology</v>
      </c>
      <c r="R631" t="str">
        <f t="shared" si="59"/>
        <v>web</v>
      </c>
      <c r="S631" s="13">
        <f t="shared" si="61"/>
        <v>42474.429490740738</v>
      </c>
      <c r="T631" s="13">
        <f t="shared" si="60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6"/>
        <v>8.3340278356529708E-4</v>
      </c>
      <c r="P632" s="10">
        <f t="shared" si="57"/>
        <v>10</v>
      </c>
      <c r="Q632" t="str">
        <f t="shared" si="58"/>
        <v>technology</v>
      </c>
      <c r="R632" t="str">
        <f t="shared" si="59"/>
        <v>web</v>
      </c>
      <c r="S632" s="13">
        <f t="shared" si="61"/>
        <v>42223.411122685182</v>
      </c>
      <c r="T632" s="13">
        <f t="shared" si="60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6"/>
        <v>1.38E-2</v>
      </c>
      <c r="P633" s="10">
        <f t="shared" si="57"/>
        <v>76.666666666666671</v>
      </c>
      <c r="Q633" t="str">
        <f t="shared" si="58"/>
        <v>technology</v>
      </c>
      <c r="R633" t="str">
        <f t="shared" si="59"/>
        <v>web</v>
      </c>
      <c r="S633" s="13">
        <f t="shared" si="61"/>
        <v>42489.563993055555</v>
      </c>
      <c r="T633" s="13">
        <f t="shared" si="60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6"/>
        <v>0</v>
      </c>
      <c r="P634" s="10" t="e">
        <f t="shared" si="57"/>
        <v>#DIV/0!</v>
      </c>
      <c r="Q634" t="str">
        <f t="shared" si="58"/>
        <v>technology</v>
      </c>
      <c r="R634" t="str">
        <f t="shared" si="59"/>
        <v>web</v>
      </c>
      <c r="S634" s="13">
        <f t="shared" si="61"/>
        <v>42303.450983796291</v>
      </c>
      <c r="T634" s="13">
        <f t="shared" si="60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6"/>
        <v>0.1245</v>
      </c>
      <c r="P635" s="10">
        <f t="shared" si="57"/>
        <v>49.8</v>
      </c>
      <c r="Q635" t="str">
        <f t="shared" si="58"/>
        <v>technology</v>
      </c>
      <c r="R635" t="str">
        <f t="shared" si="59"/>
        <v>web</v>
      </c>
      <c r="S635" s="13">
        <f t="shared" si="61"/>
        <v>42507.090995370367</v>
      </c>
      <c r="T635" s="13">
        <f t="shared" si="60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6"/>
        <v>2.0000000000000001E-4</v>
      </c>
      <c r="P636" s="10">
        <f t="shared" si="57"/>
        <v>1</v>
      </c>
      <c r="Q636" t="str">
        <f t="shared" si="58"/>
        <v>technology</v>
      </c>
      <c r="R636" t="str">
        <f t="shared" si="59"/>
        <v>web</v>
      </c>
      <c r="S636" s="13">
        <f t="shared" si="61"/>
        <v>42031.720243055555</v>
      </c>
      <c r="T636" s="13">
        <f t="shared" si="60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6"/>
        <v>8.0000000000000007E-5</v>
      </c>
      <c r="P637" s="10">
        <f t="shared" si="57"/>
        <v>2</v>
      </c>
      <c r="Q637" t="str">
        <f t="shared" si="58"/>
        <v>technology</v>
      </c>
      <c r="R637" t="str">
        <f t="shared" si="59"/>
        <v>web</v>
      </c>
      <c r="S637" s="13">
        <f t="shared" si="61"/>
        <v>42075.883819444447</v>
      </c>
      <c r="T637" s="13">
        <f t="shared" si="60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6"/>
        <v>2E-3</v>
      </c>
      <c r="P638" s="10">
        <f t="shared" si="57"/>
        <v>4</v>
      </c>
      <c r="Q638" t="str">
        <f t="shared" si="58"/>
        <v>technology</v>
      </c>
      <c r="R638" t="str">
        <f t="shared" si="59"/>
        <v>web</v>
      </c>
      <c r="S638" s="13">
        <f t="shared" si="61"/>
        <v>42131.247106481482</v>
      </c>
      <c r="T638" s="13">
        <f t="shared" si="60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6"/>
        <v>0</v>
      </c>
      <c r="P639" s="10" t="e">
        <f t="shared" si="57"/>
        <v>#DIV/0!</v>
      </c>
      <c r="Q639" t="str">
        <f t="shared" si="58"/>
        <v>technology</v>
      </c>
      <c r="R639" t="str">
        <f t="shared" si="59"/>
        <v>web</v>
      </c>
      <c r="S639" s="13">
        <f t="shared" si="61"/>
        <v>42762.75368055555</v>
      </c>
      <c r="T639" s="13">
        <f t="shared" si="60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6"/>
        <v>9.0000000000000006E-5</v>
      </c>
      <c r="P640" s="10">
        <f t="shared" si="57"/>
        <v>3</v>
      </c>
      <c r="Q640" t="str">
        <f t="shared" si="58"/>
        <v>technology</v>
      </c>
      <c r="R640" t="str">
        <f t="shared" si="59"/>
        <v>web</v>
      </c>
      <c r="S640" s="13">
        <f t="shared" si="61"/>
        <v>42759.384976851848</v>
      </c>
      <c r="T640" s="13">
        <f t="shared" si="60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6"/>
        <v>9.9999999999999995E-7</v>
      </c>
      <c r="P641" s="10">
        <f t="shared" si="57"/>
        <v>1</v>
      </c>
      <c r="Q641" t="str">
        <f t="shared" si="58"/>
        <v>technology</v>
      </c>
      <c r="R641" t="str">
        <f t="shared" si="59"/>
        <v>web</v>
      </c>
      <c r="S641" s="13">
        <f t="shared" si="61"/>
        <v>41865.374942129631</v>
      </c>
      <c r="T641" s="13">
        <f t="shared" si="60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6"/>
        <v>1.4428571428571428</v>
      </c>
      <c r="P642" s="10">
        <f t="shared" si="57"/>
        <v>50.5</v>
      </c>
      <c r="Q642" t="str">
        <f t="shared" si="58"/>
        <v>technology</v>
      </c>
      <c r="R642" t="str">
        <f t="shared" si="59"/>
        <v>wearables</v>
      </c>
      <c r="S642" s="13">
        <f t="shared" si="61"/>
        <v>42683.211979166663</v>
      </c>
      <c r="T642" s="13">
        <f t="shared" si="60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2">E643/D643</f>
        <v>1.1916249999999999</v>
      </c>
      <c r="P643" s="10">
        <f t="shared" ref="P643:P706" si="63">E643/L643</f>
        <v>151.31746031746033</v>
      </c>
      <c r="Q643" t="str">
        <f t="shared" ref="Q643:Q706" si="64">LEFT(N643,FIND("/",N643)-1)</f>
        <v>technology</v>
      </c>
      <c r="R643" t="str">
        <f t="shared" ref="R643:R706" si="65">RIGHT(N643,LEN(N643)-FIND("/",N643))</f>
        <v>wearables</v>
      </c>
      <c r="S643" s="13">
        <f t="shared" si="61"/>
        <v>42199.361666666664</v>
      </c>
      <c r="T643" s="13">
        <f t="shared" si="60"/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2"/>
        <v>14.604850000000001</v>
      </c>
      <c r="P644" s="10">
        <f t="shared" si="63"/>
        <v>134.3592456301748</v>
      </c>
      <c r="Q644" t="str">
        <f t="shared" si="64"/>
        <v>technology</v>
      </c>
      <c r="R644" t="str">
        <f t="shared" si="65"/>
        <v>wearables</v>
      </c>
      <c r="S644" s="13">
        <f t="shared" si="61"/>
        <v>42199.442986111106</v>
      </c>
      <c r="T644" s="13">
        <f t="shared" ref="T644:T707" si="66">(I644/86400)+25569+(-5/24)</f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2"/>
        <v>1.0580799999999999</v>
      </c>
      <c r="P645" s="10">
        <f t="shared" si="63"/>
        <v>174.02631578947367</v>
      </c>
      <c r="Q645" t="str">
        <f t="shared" si="64"/>
        <v>technology</v>
      </c>
      <c r="R645" t="str">
        <f t="shared" si="65"/>
        <v>wearables</v>
      </c>
      <c r="S645" s="13">
        <f t="shared" ref="S645:S708" si="67">(J645/86400)+25569+(-5/24)</f>
        <v>42100.43373842592</v>
      </c>
      <c r="T645" s="13">
        <f t="shared" si="66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2"/>
        <v>3.0011791999999997</v>
      </c>
      <c r="P646" s="10">
        <f t="shared" si="63"/>
        <v>73.486268364348675</v>
      </c>
      <c r="Q646" t="str">
        <f t="shared" si="64"/>
        <v>technology</v>
      </c>
      <c r="R646" t="str">
        <f t="shared" si="65"/>
        <v>wearables</v>
      </c>
      <c r="S646" s="13">
        <f t="shared" si="67"/>
        <v>41898.457627314812</v>
      </c>
      <c r="T646" s="13">
        <f t="shared" si="66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2"/>
        <v>2.7869999999999999</v>
      </c>
      <c r="P647" s="10">
        <f t="shared" si="63"/>
        <v>23.518987341772153</v>
      </c>
      <c r="Q647" t="str">
        <f t="shared" si="64"/>
        <v>technology</v>
      </c>
      <c r="R647" t="str">
        <f t="shared" si="65"/>
        <v>wearables</v>
      </c>
      <c r="S647" s="13">
        <f t="shared" si="67"/>
        <v>42563.817986111106</v>
      </c>
      <c r="T647" s="13">
        <f t="shared" si="66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2"/>
        <v>1.3187625000000001</v>
      </c>
      <c r="P648" s="10">
        <f t="shared" si="63"/>
        <v>39.074444444444445</v>
      </c>
      <c r="Q648" t="str">
        <f t="shared" si="64"/>
        <v>technology</v>
      </c>
      <c r="R648" t="str">
        <f t="shared" si="65"/>
        <v>wearables</v>
      </c>
      <c r="S648" s="13">
        <f t="shared" si="67"/>
        <v>41832.644293981481</v>
      </c>
      <c r="T648" s="13">
        <f t="shared" si="66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2"/>
        <v>1.0705</v>
      </c>
      <c r="P649" s="10">
        <f t="shared" si="63"/>
        <v>125.94117647058823</v>
      </c>
      <c r="Q649" t="str">
        <f t="shared" si="64"/>
        <v>technology</v>
      </c>
      <c r="R649" t="str">
        <f t="shared" si="65"/>
        <v>wearables</v>
      </c>
      <c r="S649" s="13">
        <f t="shared" si="67"/>
        <v>42416.559594907405</v>
      </c>
      <c r="T649" s="13">
        <f t="shared" si="66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2"/>
        <v>1.2682285714285715</v>
      </c>
      <c r="P650" s="10">
        <f t="shared" si="63"/>
        <v>1644</v>
      </c>
      <c r="Q650" t="str">
        <f t="shared" si="64"/>
        <v>technology</v>
      </c>
      <c r="R650" t="str">
        <f t="shared" si="65"/>
        <v>wearables</v>
      </c>
      <c r="S650" s="13">
        <f t="shared" si="67"/>
        <v>41891.485046296293</v>
      </c>
      <c r="T650" s="13">
        <f t="shared" si="66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2"/>
        <v>1.3996</v>
      </c>
      <c r="P651" s="10">
        <f t="shared" si="63"/>
        <v>42.670731707317074</v>
      </c>
      <c r="Q651" t="str">
        <f t="shared" si="64"/>
        <v>technology</v>
      </c>
      <c r="R651" t="str">
        <f t="shared" si="65"/>
        <v>wearables</v>
      </c>
      <c r="S651" s="13">
        <f t="shared" si="67"/>
        <v>41877.703854166662</v>
      </c>
      <c r="T651" s="13">
        <f t="shared" si="66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2"/>
        <v>1.1240000000000001</v>
      </c>
      <c r="P652" s="10">
        <f t="shared" si="63"/>
        <v>35.125</v>
      </c>
      <c r="Q652" t="str">
        <f t="shared" si="64"/>
        <v>technology</v>
      </c>
      <c r="R652" t="str">
        <f t="shared" si="65"/>
        <v>wearables</v>
      </c>
      <c r="S652" s="13">
        <f t="shared" si="67"/>
        <v>41931.828518518516</v>
      </c>
      <c r="T652" s="13">
        <f t="shared" si="66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2"/>
        <v>1.00528</v>
      </c>
      <c r="P653" s="10">
        <f t="shared" si="63"/>
        <v>239.35238095238094</v>
      </c>
      <c r="Q653" t="str">
        <f t="shared" si="64"/>
        <v>technology</v>
      </c>
      <c r="R653" t="str">
        <f t="shared" si="65"/>
        <v>wearables</v>
      </c>
      <c r="S653" s="13">
        <f t="shared" si="67"/>
        <v>41955.809155092589</v>
      </c>
      <c r="T653" s="13">
        <f t="shared" si="66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2"/>
        <v>1.0046666666666666</v>
      </c>
      <c r="P654" s="10">
        <f t="shared" si="63"/>
        <v>107.64285714285714</v>
      </c>
      <c r="Q654" t="str">
        <f t="shared" si="64"/>
        <v>technology</v>
      </c>
      <c r="R654" t="str">
        <f t="shared" si="65"/>
        <v>wearables</v>
      </c>
      <c r="S654" s="13">
        <f t="shared" si="67"/>
        <v>42675.482060185182</v>
      </c>
      <c r="T654" s="13">
        <f t="shared" si="66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2"/>
        <v>1.4144600000000001</v>
      </c>
      <c r="P655" s="10">
        <f t="shared" si="63"/>
        <v>95.830623306233065</v>
      </c>
      <c r="Q655" t="str">
        <f t="shared" si="64"/>
        <v>technology</v>
      </c>
      <c r="R655" t="str">
        <f t="shared" si="65"/>
        <v>wearables</v>
      </c>
      <c r="S655" s="13">
        <f t="shared" si="67"/>
        <v>42199.410185185181</v>
      </c>
      <c r="T655" s="13">
        <f t="shared" si="66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2"/>
        <v>2.6729166666666666</v>
      </c>
      <c r="P656" s="10">
        <f t="shared" si="63"/>
        <v>31.663376110562684</v>
      </c>
      <c r="Q656" t="str">
        <f t="shared" si="64"/>
        <v>technology</v>
      </c>
      <c r="R656" t="str">
        <f t="shared" si="65"/>
        <v>wearables</v>
      </c>
      <c r="S656" s="13">
        <f t="shared" si="67"/>
        <v>42163.748993055553</v>
      </c>
      <c r="T656" s="13">
        <f t="shared" si="66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2"/>
        <v>1.4688749999999999</v>
      </c>
      <c r="P657" s="10">
        <f t="shared" si="63"/>
        <v>42.886861313868614</v>
      </c>
      <c r="Q657" t="str">
        <f t="shared" si="64"/>
        <v>technology</v>
      </c>
      <c r="R657" t="str">
        <f t="shared" si="65"/>
        <v>wearables</v>
      </c>
      <c r="S657" s="13">
        <f t="shared" si="67"/>
        <v>42045.748981481483</v>
      </c>
      <c r="T657" s="13">
        <f t="shared" si="66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2"/>
        <v>2.1356000000000002</v>
      </c>
      <c r="P658" s="10">
        <f t="shared" si="63"/>
        <v>122.73563218390805</v>
      </c>
      <c r="Q658" t="str">
        <f t="shared" si="64"/>
        <v>technology</v>
      </c>
      <c r="R658" t="str">
        <f t="shared" si="65"/>
        <v>wearables</v>
      </c>
      <c r="S658" s="13">
        <f t="shared" si="67"/>
        <v>42417.596284722218</v>
      </c>
      <c r="T658" s="13">
        <f t="shared" si="66"/>
        <v>42477.554618055554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2"/>
        <v>1.2569999999999999</v>
      </c>
      <c r="P659" s="10">
        <f t="shared" si="63"/>
        <v>190.45454545454547</v>
      </c>
      <c r="Q659" t="str">
        <f t="shared" si="64"/>
        <v>technology</v>
      </c>
      <c r="R659" t="str">
        <f t="shared" si="65"/>
        <v>wearables</v>
      </c>
      <c r="S659" s="13">
        <f t="shared" si="67"/>
        <v>42331.637407407405</v>
      </c>
      <c r="T659" s="13">
        <f t="shared" si="66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2"/>
        <v>1.0446206037108834</v>
      </c>
      <c r="P660" s="10">
        <f t="shared" si="63"/>
        <v>109.33695652173913</v>
      </c>
      <c r="Q660" t="str">
        <f t="shared" si="64"/>
        <v>technology</v>
      </c>
      <c r="R660" t="str">
        <f t="shared" si="65"/>
        <v>wearables</v>
      </c>
      <c r="S660" s="13">
        <f t="shared" si="67"/>
        <v>42178.952418981477</v>
      </c>
      <c r="T660" s="13">
        <f t="shared" si="66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2"/>
        <v>1.0056666666666667</v>
      </c>
      <c r="P661" s="10">
        <f t="shared" si="63"/>
        <v>143.66666666666666</v>
      </c>
      <c r="Q661" t="str">
        <f t="shared" si="64"/>
        <v>technology</v>
      </c>
      <c r="R661" t="str">
        <f t="shared" si="65"/>
        <v>wearables</v>
      </c>
      <c r="S661" s="13">
        <f t="shared" si="67"/>
        <v>42209.385358796295</v>
      </c>
      <c r="T661" s="13">
        <f t="shared" si="66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2"/>
        <v>3.058E-2</v>
      </c>
      <c r="P662" s="10">
        <f t="shared" si="63"/>
        <v>84.944444444444443</v>
      </c>
      <c r="Q662" t="str">
        <f t="shared" si="64"/>
        <v>technology</v>
      </c>
      <c r="R662" t="str">
        <f t="shared" si="65"/>
        <v>wearables</v>
      </c>
      <c r="S662" s="13">
        <f t="shared" si="67"/>
        <v>41922.533321759256</v>
      </c>
      <c r="T662" s="13">
        <f t="shared" si="66"/>
        <v>41952.57498842592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2"/>
        <v>9.4999999999999998E-3</v>
      </c>
      <c r="P663" s="10">
        <f t="shared" si="63"/>
        <v>10.555555555555555</v>
      </c>
      <c r="Q663" t="str">
        <f t="shared" si="64"/>
        <v>technology</v>
      </c>
      <c r="R663" t="str">
        <f t="shared" si="65"/>
        <v>wearables</v>
      </c>
      <c r="S663" s="13">
        <f t="shared" si="67"/>
        <v>42636.437025462961</v>
      </c>
      <c r="T663" s="13">
        <f t="shared" si="66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2"/>
        <v>4.0000000000000001E-3</v>
      </c>
      <c r="P664" s="10">
        <f t="shared" si="63"/>
        <v>39</v>
      </c>
      <c r="Q664" t="str">
        <f t="shared" si="64"/>
        <v>technology</v>
      </c>
      <c r="R664" t="str">
        <f t="shared" si="65"/>
        <v>wearables</v>
      </c>
      <c r="S664" s="13">
        <f t="shared" si="67"/>
        <v>41990.229710648149</v>
      </c>
      <c r="T664" s="13">
        <f t="shared" si="66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2"/>
        <v>3.5000000000000001E-3</v>
      </c>
      <c r="P665" s="10">
        <f t="shared" si="63"/>
        <v>100</v>
      </c>
      <c r="Q665" t="str">
        <f t="shared" si="64"/>
        <v>technology</v>
      </c>
      <c r="R665" t="str">
        <f t="shared" si="65"/>
        <v>wearables</v>
      </c>
      <c r="S665" s="13">
        <f t="shared" si="67"/>
        <v>42173.634907407402</v>
      </c>
      <c r="T665" s="13">
        <f t="shared" si="66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2"/>
        <v>7.5333333333333335E-2</v>
      </c>
      <c r="P666" s="10">
        <f t="shared" si="63"/>
        <v>31.172413793103448</v>
      </c>
      <c r="Q666" t="str">
        <f t="shared" si="64"/>
        <v>technology</v>
      </c>
      <c r="R666" t="str">
        <f t="shared" si="65"/>
        <v>wearables</v>
      </c>
      <c r="S666" s="13">
        <f t="shared" si="67"/>
        <v>42077.458043981482</v>
      </c>
      <c r="T666" s="13">
        <f t="shared" si="66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2"/>
        <v>0.18640000000000001</v>
      </c>
      <c r="P667" s="10">
        <f t="shared" si="63"/>
        <v>155.33333333333334</v>
      </c>
      <c r="Q667" t="str">
        <f t="shared" si="64"/>
        <v>technology</v>
      </c>
      <c r="R667" t="str">
        <f t="shared" si="65"/>
        <v>wearables</v>
      </c>
      <c r="S667" s="13">
        <f t="shared" si="67"/>
        <v>42688.503020833326</v>
      </c>
      <c r="T667" s="13">
        <f t="shared" si="66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2"/>
        <v>4.0000000000000003E-5</v>
      </c>
      <c r="P668" s="10">
        <f t="shared" si="63"/>
        <v>2</v>
      </c>
      <c r="Q668" t="str">
        <f t="shared" si="64"/>
        <v>technology</v>
      </c>
      <c r="R668" t="str">
        <f t="shared" si="65"/>
        <v>wearables</v>
      </c>
      <c r="S668" s="13">
        <f t="shared" si="67"/>
        <v>41838.623819444438</v>
      </c>
      <c r="T668" s="13">
        <f t="shared" si="66"/>
        <v>41868.623819444438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2"/>
        <v>0.1002</v>
      </c>
      <c r="P669" s="10">
        <f t="shared" si="63"/>
        <v>178.92857142857142</v>
      </c>
      <c r="Q669" t="str">
        <f t="shared" si="64"/>
        <v>technology</v>
      </c>
      <c r="R669" t="str">
        <f t="shared" si="65"/>
        <v>wearables</v>
      </c>
      <c r="S669" s="13">
        <f t="shared" si="67"/>
        <v>42632.165081018517</v>
      </c>
      <c r="T669" s="13">
        <f t="shared" si="66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2"/>
        <v>4.5600000000000002E-2</v>
      </c>
      <c r="P670" s="10">
        <f t="shared" si="63"/>
        <v>27.36</v>
      </c>
      <c r="Q670" t="str">
        <f t="shared" si="64"/>
        <v>technology</v>
      </c>
      <c r="R670" t="str">
        <f t="shared" si="65"/>
        <v>wearables</v>
      </c>
      <c r="S670" s="13">
        <f t="shared" si="67"/>
        <v>42090.622939814813</v>
      </c>
      <c r="T670" s="13">
        <f t="shared" si="66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2"/>
        <v>0.21507499999999999</v>
      </c>
      <c r="P671" s="10">
        <f t="shared" si="63"/>
        <v>1536.25</v>
      </c>
      <c r="Q671" t="str">
        <f t="shared" si="64"/>
        <v>technology</v>
      </c>
      <c r="R671" t="str">
        <f t="shared" si="65"/>
        <v>wearables</v>
      </c>
      <c r="S671" s="13">
        <f t="shared" si="67"/>
        <v>42527.417337962957</v>
      </c>
      <c r="T671" s="13">
        <f t="shared" si="66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2"/>
        <v>0.29276666666666668</v>
      </c>
      <c r="P672" s="10">
        <f t="shared" si="63"/>
        <v>84.99677419354839</v>
      </c>
      <c r="Q672" t="str">
        <f t="shared" si="64"/>
        <v>technology</v>
      </c>
      <c r="R672" t="str">
        <f t="shared" si="65"/>
        <v>wearables</v>
      </c>
      <c r="S672" s="13">
        <f t="shared" si="67"/>
        <v>42506.501388888886</v>
      </c>
      <c r="T672" s="13">
        <f t="shared" si="66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2"/>
        <v>0.39426666666666665</v>
      </c>
      <c r="P673" s="10">
        <f t="shared" si="63"/>
        <v>788.5333333333333</v>
      </c>
      <c r="Q673" t="str">
        <f t="shared" si="64"/>
        <v>technology</v>
      </c>
      <c r="R673" t="str">
        <f t="shared" si="65"/>
        <v>wearables</v>
      </c>
      <c r="S673" s="13">
        <f t="shared" si="67"/>
        <v>41984.484398148146</v>
      </c>
      <c r="T673" s="13">
        <f t="shared" si="66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2"/>
        <v>0.21628</v>
      </c>
      <c r="P674" s="10">
        <f t="shared" si="63"/>
        <v>50.29767441860465</v>
      </c>
      <c r="Q674" t="str">
        <f t="shared" si="64"/>
        <v>technology</v>
      </c>
      <c r="R674" t="str">
        <f t="shared" si="65"/>
        <v>wearables</v>
      </c>
      <c r="S674" s="13">
        <f t="shared" si="67"/>
        <v>41974.011157407404</v>
      </c>
      <c r="T674" s="13">
        <f t="shared" si="66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2"/>
        <v>2.0500000000000002E-3</v>
      </c>
      <c r="P675" s="10">
        <f t="shared" si="63"/>
        <v>68.333333333333329</v>
      </c>
      <c r="Q675" t="str">
        <f t="shared" si="64"/>
        <v>technology</v>
      </c>
      <c r="R675" t="str">
        <f t="shared" si="65"/>
        <v>wearables</v>
      </c>
      <c r="S675" s="13">
        <f t="shared" si="67"/>
        <v>41838.6321412037</v>
      </c>
      <c r="T675" s="13">
        <f t="shared" si="66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2"/>
        <v>2.9999999999999997E-4</v>
      </c>
      <c r="P676" s="10">
        <f t="shared" si="63"/>
        <v>7.5</v>
      </c>
      <c r="Q676" t="str">
        <f t="shared" si="64"/>
        <v>technology</v>
      </c>
      <c r="R676" t="str">
        <f t="shared" si="65"/>
        <v>wearables</v>
      </c>
      <c r="S676" s="13">
        <f t="shared" si="67"/>
        <v>41802.907719907402</v>
      </c>
      <c r="T676" s="13">
        <f t="shared" si="66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2"/>
        <v>0.14849999999999999</v>
      </c>
      <c r="P677" s="10">
        <f t="shared" si="63"/>
        <v>34.269230769230766</v>
      </c>
      <c r="Q677" t="str">
        <f t="shared" si="64"/>
        <v>technology</v>
      </c>
      <c r="R677" t="str">
        <f t="shared" si="65"/>
        <v>wearables</v>
      </c>
      <c r="S677" s="13">
        <f t="shared" si="67"/>
        <v>41975.722268518519</v>
      </c>
      <c r="T677" s="13">
        <f t="shared" si="66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2"/>
        <v>1.4710000000000001E-2</v>
      </c>
      <c r="P678" s="10">
        <f t="shared" si="63"/>
        <v>61.291666666666664</v>
      </c>
      <c r="Q678" t="str">
        <f t="shared" si="64"/>
        <v>technology</v>
      </c>
      <c r="R678" t="str">
        <f t="shared" si="65"/>
        <v>wearables</v>
      </c>
      <c r="S678" s="13">
        <f t="shared" si="67"/>
        <v>42012.559965277775</v>
      </c>
      <c r="T678" s="13">
        <f t="shared" si="66"/>
        <v>42042.559965277775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2"/>
        <v>0.25584000000000001</v>
      </c>
      <c r="P679" s="10">
        <f t="shared" si="63"/>
        <v>133.25</v>
      </c>
      <c r="Q679" t="str">
        <f t="shared" si="64"/>
        <v>technology</v>
      </c>
      <c r="R679" t="str">
        <f t="shared" si="65"/>
        <v>wearables</v>
      </c>
      <c r="S679" s="13">
        <f t="shared" si="67"/>
        <v>42504.195543981477</v>
      </c>
      <c r="T679" s="13">
        <f t="shared" si="66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2"/>
        <v>3.8206896551724136E-2</v>
      </c>
      <c r="P680" s="10">
        <f t="shared" si="63"/>
        <v>65.17647058823529</v>
      </c>
      <c r="Q680" t="str">
        <f t="shared" si="64"/>
        <v>technology</v>
      </c>
      <c r="R680" t="str">
        <f t="shared" si="65"/>
        <v>wearables</v>
      </c>
      <c r="S680" s="13">
        <f t="shared" si="67"/>
        <v>42481.168263888881</v>
      </c>
      <c r="T680" s="13">
        <f t="shared" si="66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2"/>
        <v>0.15485964912280703</v>
      </c>
      <c r="P681" s="10">
        <f t="shared" si="63"/>
        <v>93.90425531914893</v>
      </c>
      <c r="Q681" t="str">
        <f t="shared" si="64"/>
        <v>technology</v>
      </c>
      <c r="R681" t="str">
        <f t="shared" si="65"/>
        <v>wearables</v>
      </c>
      <c r="S681" s="13">
        <f t="shared" si="67"/>
        <v>42556.487372685187</v>
      </c>
      <c r="T681" s="13">
        <f t="shared" si="66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2"/>
        <v>0.25912000000000002</v>
      </c>
      <c r="P682" s="10">
        <f t="shared" si="63"/>
        <v>150.65116279069767</v>
      </c>
      <c r="Q682" t="str">
        <f t="shared" si="64"/>
        <v>technology</v>
      </c>
      <c r="R682" t="str">
        <f t="shared" si="65"/>
        <v>wearables</v>
      </c>
      <c r="S682" s="13">
        <f t="shared" si="67"/>
        <v>41864.293182870366</v>
      </c>
      <c r="T682" s="13">
        <f t="shared" si="66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2"/>
        <v>4.0000000000000002E-4</v>
      </c>
      <c r="P683" s="10">
        <f t="shared" si="63"/>
        <v>1</v>
      </c>
      <c r="Q683" t="str">
        <f t="shared" si="64"/>
        <v>technology</v>
      </c>
      <c r="R683" t="str">
        <f t="shared" si="65"/>
        <v>wearables</v>
      </c>
      <c r="S683" s="13">
        <f t="shared" si="67"/>
        <v>42639.597268518519</v>
      </c>
      <c r="T683" s="13">
        <f t="shared" si="66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2"/>
        <v>1.06E-3</v>
      </c>
      <c r="P684" s="10">
        <f t="shared" si="63"/>
        <v>13.25</v>
      </c>
      <c r="Q684" t="str">
        <f t="shared" si="64"/>
        <v>technology</v>
      </c>
      <c r="R684" t="str">
        <f t="shared" si="65"/>
        <v>wearables</v>
      </c>
      <c r="S684" s="13">
        <f t="shared" si="67"/>
        <v>42778.556967592587</v>
      </c>
      <c r="T684" s="13">
        <f t="shared" si="66"/>
        <v>42808.515300925923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2"/>
        <v>8.5142857142857138E-3</v>
      </c>
      <c r="P685" s="10">
        <f t="shared" si="63"/>
        <v>99.333333333333329</v>
      </c>
      <c r="Q685" t="str">
        <f t="shared" si="64"/>
        <v>technology</v>
      </c>
      <c r="R685" t="str">
        <f t="shared" si="65"/>
        <v>wearables</v>
      </c>
      <c r="S685" s="13">
        <f t="shared" si="67"/>
        <v>42634.691712962966</v>
      </c>
      <c r="T685" s="13">
        <f t="shared" si="66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2"/>
        <v>7.4837500000000001E-2</v>
      </c>
      <c r="P686" s="10">
        <f t="shared" si="63"/>
        <v>177.39259259259259</v>
      </c>
      <c r="Q686" t="str">
        <f t="shared" si="64"/>
        <v>technology</v>
      </c>
      <c r="R686" t="str">
        <f t="shared" si="65"/>
        <v>wearables</v>
      </c>
      <c r="S686" s="13">
        <f t="shared" si="67"/>
        <v>41809.26494212963</v>
      </c>
      <c r="T686" s="13">
        <f t="shared" si="66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2"/>
        <v>0.27650000000000002</v>
      </c>
      <c r="P687" s="10">
        <f t="shared" si="63"/>
        <v>55.3</v>
      </c>
      <c r="Q687" t="str">
        <f t="shared" si="64"/>
        <v>technology</v>
      </c>
      <c r="R687" t="str">
        <f t="shared" si="65"/>
        <v>wearables</v>
      </c>
      <c r="S687" s="13">
        <f t="shared" si="67"/>
        <v>41971.658240740733</v>
      </c>
      <c r="T687" s="13">
        <f t="shared" si="66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2"/>
        <v>0</v>
      </c>
      <c r="P688" s="10" t="e">
        <f t="shared" si="63"/>
        <v>#DIV/0!</v>
      </c>
      <c r="Q688" t="str">
        <f t="shared" si="64"/>
        <v>technology</v>
      </c>
      <c r="R688" t="str">
        <f t="shared" si="65"/>
        <v>wearables</v>
      </c>
      <c r="S688" s="13">
        <f t="shared" si="67"/>
        <v>42189.464930555558</v>
      </c>
      <c r="T688" s="13">
        <f t="shared" si="66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2"/>
        <v>3.5499999999999997E-2</v>
      </c>
      <c r="P689" s="10">
        <f t="shared" si="63"/>
        <v>591.66666666666663</v>
      </c>
      <c r="Q689" t="str">
        <f t="shared" si="64"/>
        <v>technology</v>
      </c>
      <c r="R689" t="str">
        <f t="shared" si="65"/>
        <v>wearables</v>
      </c>
      <c r="S689" s="13">
        <f t="shared" si="67"/>
        <v>42711.542280092595</v>
      </c>
      <c r="T689" s="13">
        <f t="shared" si="66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2"/>
        <v>0.72989999999999999</v>
      </c>
      <c r="P690" s="10">
        <f t="shared" si="63"/>
        <v>405.5</v>
      </c>
      <c r="Q690" t="str">
        <f t="shared" si="64"/>
        <v>technology</v>
      </c>
      <c r="R690" t="str">
        <f t="shared" si="65"/>
        <v>wearables</v>
      </c>
      <c r="S690" s="13">
        <f t="shared" si="67"/>
        <v>42261.896446759252</v>
      </c>
      <c r="T690" s="13">
        <f t="shared" si="66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2"/>
        <v>0.57648750000000004</v>
      </c>
      <c r="P691" s="10">
        <f t="shared" si="63"/>
        <v>343.14732142857144</v>
      </c>
      <c r="Q691" t="str">
        <f t="shared" si="64"/>
        <v>technology</v>
      </c>
      <c r="R691" t="str">
        <f t="shared" si="65"/>
        <v>wearables</v>
      </c>
      <c r="S691" s="13">
        <f t="shared" si="67"/>
        <v>42675.459456018514</v>
      </c>
      <c r="T691" s="13">
        <f t="shared" si="66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2"/>
        <v>0.1234</v>
      </c>
      <c r="P692" s="10">
        <f t="shared" si="63"/>
        <v>72.588235294117652</v>
      </c>
      <c r="Q692" t="str">
        <f t="shared" si="64"/>
        <v>technology</v>
      </c>
      <c r="R692" t="str">
        <f t="shared" si="65"/>
        <v>wearables</v>
      </c>
      <c r="S692" s="13">
        <f t="shared" si="67"/>
        <v>42579.426400462959</v>
      </c>
      <c r="T692" s="13">
        <f t="shared" si="66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2"/>
        <v>5.1999999999999998E-3</v>
      </c>
      <c r="P693" s="10">
        <f t="shared" si="63"/>
        <v>26</v>
      </c>
      <c r="Q693" t="str">
        <f t="shared" si="64"/>
        <v>technology</v>
      </c>
      <c r="R693" t="str">
        <f t="shared" si="65"/>
        <v>wearables</v>
      </c>
      <c r="S693" s="13">
        <f t="shared" si="67"/>
        <v>42157.819976851846</v>
      </c>
      <c r="T693" s="13">
        <f t="shared" si="66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2"/>
        <v>6.5299999999999997E-2</v>
      </c>
      <c r="P694" s="10">
        <f t="shared" si="63"/>
        <v>6.4975124378109452</v>
      </c>
      <c r="Q694" t="str">
        <f t="shared" si="64"/>
        <v>technology</v>
      </c>
      <c r="R694" t="str">
        <f t="shared" si="65"/>
        <v>wearables</v>
      </c>
      <c r="S694" s="13">
        <f t="shared" si="67"/>
        <v>42696.167395833334</v>
      </c>
      <c r="T694" s="13">
        <f t="shared" si="66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2"/>
        <v>0.35338000000000003</v>
      </c>
      <c r="P695" s="10">
        <f t="shared" si="63"/>
        <v>119.38513513513513</v>
      </c>
      <c r="Q695" t="str">
        <f t="shared" si="64"/>
        <v>technology</v>
      </c>
      <c r="R695" t="str">
        <f t="shared" si="65"/>
        <v>wearables</v>
      </c>
      <c r="S695" s="13">
        <f t="shared" si="67"/>
        <v>42094.599849537037</v>
      </c>
      <c r="T695" s="13">
        <f t="shared" si="66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2"/>
        <v>3.933333333333333E-3</v>
      </c>
      <c r="P696" s="10">
        <f t="shared" si="63"/>
        <v>84.285714285714292</v>
      </c>
      <c r="Q696" t="str">
        <f t="shared" si="64"/>
        <v>technology</v>
      </c>
      <c r="R696" t="str">
        <f t="shared" si="65"/>
        <v>wearables</v>
      </c>
      <c r="S696" s="13">
        <f t="shared" si="67"/>
        <v>42737.455543981479</v>
      </c>
      <c r="T696" s="13">
        <f t="shared" si="66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2"/>
        <v>1.06E-2</v>
      </c>
      <c r="P697" s="10">
        <f t="shared" si="63"/>
        <v>90.857142857142861</v>
      </c>
      <c r="Q697" t="str">
        <f t="shared" si="64"/>
        <v>technology</v>
      </c>
      <c r="R697" t="str">
        <f t="shared" si="65"/>
        <v>wearables</v>
      </c>
      <c r="S697" s="13">
        <f t="shared" si="67"/>
        <v>41913.312731481477</v>
      </c>
      <c r="T697" s="13">
        <f t="shared" si="66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2"/>
        <v>5.7142857142857145E-6</v>
      </c>
      <c r="P698" s="10">
        <f t="shared" si="63"/>
        <v>1</v>
      </c>
      <c r="Q698" t="str">
        <f t="shared" si="64"/>
        <v>technology</v>
      </c>
      <c r="R698" t="str">
        <f t="shared" si="65"/>
        <v>wearables</v>
      </c>
      <c r="S698" s="13">
        <f t="shared" si="67"/>
        <v>41815.718773148146</v>
      </c>
      <c r="T698" s="13">
        <f t="shared" si="66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2"/>
        <v>0.46379999999999999</v>
      </c>
      <c r="P699" s="10">
        <f t="shared" si="63"/>
        <v>20.342105263157894</v>
      </c>
      <c r="Q699" t="str">
        <f t="shared" si="64"/>
        <v>technology</v>
      </c>
      <c r="R699" t="str">
        <f t="shared" si="65"/>
        <v>wearables</v>
      </c>
      <c r="S699" s="13">
        <f t="shared" si="67"/>
        <v>42388.314687500002</v>
      </c>
      <c r="T699" s="13">
        <f t="shared" si="66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2"/>
        <v>0.15390000000000001</v>
      </c>
      <c r="P700" s="10">
        <f t="shared" si="63"/>
        <v>530.68965517241384</v>
      </c>
      <c r="Q700" t="str">
        <f t="shared" si="64"/>
        <v>technology</v>
      </c>
      <c r="R700" t="str">
        <f t="shared" si="65"/>
        <v>wearables</v>
      </c>
      <c r="S700" s="13">
        <f t="shared" si="67"/>
        <v>41866.722743055558</v>
      </c>
      <c r="T700" s="13">
        <f t="shared" si="66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2"/>
        <v>0.824221076923077</v>
      </c>
      <c r="P701" s="10">
        <f t="shared" si="63"/>
        <v>120.39184269662923</v>
      </c>
      <c r="Q701" t="str">
        <f t="shared" si="64"/>
        <v>technology</v>
      </c>
      <c r="R701" t="str">
        <f t="shared" si="65"/>
        <v>wearables</v>
      </c>
      <c r="S701" s="13">
        <f t="shared" si="67"/>
        <v>41563.277175925927</v>
      </c>
      <c r="T701" s="13">
        <f t="shared" si="66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2"/>
        <v>2.6866666666666667E-2</v>
      </c>
      <c r="P702" s="10">
        <f t="shared" si="63"/>
        <v>13</v>
      </c>
      <c r="Q702" t="str">
        <f t="shared" si="64"/>
        <v>technology</v>
      </c>
      <c r="R702" t="str">
        <f t="shared" si="65"/>
        <v>wearables</v>
      </c>
      <c r="S702" s="13">
        <f t="shared" si="67"/>
        <v>42715.480104166665</v>
      </c>
      <c r="T702" s="13">
        <f t="shared" si="66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2"/>
        <v>0.26600000000000001</v>
      </c>
      <c r="P703" s="10">
        <f t="shared" si="63"/>
        <v>291.33333333333331</v>
      </c>
      <c r="Q703" t="str">
        <f t="shared" si="64"/>
        <v>technology</v>
      </c>
      <c r="R703" t="str">
        <f t="shared" si="65"/>
        <v>wearables</v>
      </c>
      <c r="S703" s="13">
        <f t="shared" si="67"/>
        <v>41813.454629629625</v>
      </c>
      <c r="T703" s="13">
        <f t="shared" si="66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2"/>
        <v>0.30813400000000002</v>
      </c>
      <c r="P704" s="10">
        <f t="shared" si="63"/>
        <v>124.9191891891892</v>
      </c>
      <c r="Q704" t="str">
        <f t="shared" si="64"/>
        <v>technology</v>
      </c>
      <c r="R704" t="str">
        <f t="shared" si="65"/>
        <v>wearables</v>
      </c>
      <c r="S704" s="13">
        <f t="shared" si="67"/>
        <v>42668.518368055556</v>
      </c>
      <c r="T704" s="13">
        <f t="shared" si="66"/>
        <v>42698.560034722221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2"/>
        <v>5.5800000000000002E-2</v>
      </c>
      <c r="P705" s="10">
        <f t="shared" si="63"/>
        <v>119.57142857142857</v>
      </c>
      <c r="Q705" t="str">
        <f t="shared" si="64"/>
        <v>technology</v>
      </c>
      <c r="R705" t="str">
        <f t="shared" si="65"/>
        <v>wearables</v>
      </c>
      <c r="S705" s="13">
        <f t="shared" si="67"/>
        <v>42711.742465277777</v>
      </c>
      <c r="T705" s="13">
        <f t="shared" si="66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2"/>
        <v>8.7454545454545458E-3</v>
      </c>
      <c r="P706" s="10">
        <f t="shared" si="63"/>
        <v>120.25</v>
      </c>
      <c r="Q706" t="str">
        <f t="shared" si="64"/>
        <v>technology</v>
      </c>
      <c r="R706" t="str">
        <f t="shared" si="65"/>
        <v>wearables</v>
      </c>
      <c r="S706" s="13">
        <f t="shared" si="67"/>
        <v>42725.984583333331</v>
      </c>
      <c r="T706" s="13">
        <f t="shared" si="66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8">E707/D707</f>
        <v>9.7699999999999992E-3</v>
      </c>
      <c r="P707" s="10">
        <f t="shared" ref="P707:P770" si="69">E707/L707</f>
        <v>195.4</v>
      </c>
      <c r="Q707" t="str">
        <f t="shared" ref="Q707:Q770" si="70">LEFT(N707,FIND("/",N707)-1)</f>
        <v>technology</v>
      </c>
      <c r="R707" t="str">
        <f t="shared" ref="R707:R770" si="71">RIGHT(N707,LEN(N707)-FIND("/",N707))</f>
        <v>wearables</v>
      </c>
      <c r="S707" s="13">
        <f t="shared" si="67"/>
        <v>42726.283310185179</v>
      </c>
      <c r="T707" s="13">
        <f t="shared" si="66"/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8"/>
        <v>0</v>
      </c>
      <c r="P708" s="10" t="e">
        <f t="shared" si="69"/>
        <v>#DIV/0!</v>
      </c>
      <c r="Q708" t="str">
        <f t="shared" si="70"/>
        <v>technology</v>
      </c>
      <c r="R708" t="str">
        <f t="shared" si="71"/>
        <v>wearables</v>
      </c>
      <c r="S708" s="13">
        <f t="shared" si="67"/>
        <v>42676.786840277775</v>
      </c>
      <c r="T708" s="13">
        <f t="shared" ref="T708:T771" si="72">(I708/86400)+25569+(-5/24)</f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8"/>
        <v>0.78927352941176465</v>
      </c>
      <c r="P709" s="10">
        <f t="shared" si="69"/>
        <v>117.69868421052631</v>
      </c>
      <c r="Q709" t="str">
        <f t="shared" si="70"/>
        <v>technology</v>
      </c>
      <c r="R709" t="str">
        <f t="shared" si="71"/>
        <v>wearables</v>
      </c>
      <c r="S709" s="13">
        <f t="shared" ref="S709:S772" si="73">(J709/86400)+25569+(-5/24)</f>
        <v>42696.45517361111</v>
      </c>
      <c r="T709" s="13">
        <f t="shared" si="72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8"/>
        <v>0.22092500000000001</v>
      </c>
      <c r="P710" s="10">
        <f t="shared" si="69"/>
        <v>23.948509485094849</v>
      </c>
      <c r="Q710" t="str">
        <f t="shared" si="70"/>
        <v>technology</v>
      </c>
      <c r="R710" t="str">
        <f t="shared" si="71"/>
        <v>wearables</v>
      </c>
      <c r="S710" s="13">
        <f t="shared" si="73"/>
        <v>41835.372685185182</v>
      </c>
      <c r="T710" s="13">
        <f t="shared" si="72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8"/>
        <v>4.0666666666666663E-3</v>
      </c>
      <c r="P711" s="10">
        <f t="shared" si="69"/>
        <v>30.5</v>
      </c>
      <c r="Q711" t="str">
        <f t="shared" si="70"/>
        <v>technology</v>
      </c>
      <c r="R711" t="str">
        <f t="shared" si="71"/>
        <v>wearables</v>
      </c>
      <c r="S711" s="13">
        <f t="shared" si="73"/>
        <v>41947.832858796297</v>
      </c>
      <c r="T711" s="13">
        <f t="shared" si="72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8"/>
        <v>0</v>
      </c>
      <c r="P712" s="10" t="e">
        <f t="shared" si="69"/>
        <v>#DIV/0!</v>
      </c>
      <c r="Q712" t="str">
        <f t="shared" si="70"/>
        <v>technology</v>
      </c>
      <c r="R712" t="str">
        <f t="shared" si="71"/>
        <v>wearables</v>
      </c>
      <c r="S712" s="13">
        <f t="shared" si="73"/>
        <v>41837.776643518519</v>
      </c>
      <c r="T712" s="13">
        <f t="shared" si="72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8"/>
        <v>0.33790999999999999</v>
      </c>
      <c r="P713" s="10">
        <f t="shared" si="69"/>
        <v>99.973372781065095</v>
      </c>
      <c r="Q713" t="str">
        <f t="shared" si="70"/>
        <v>technology</v>
      </c>
      <c r="R713" t="str">
        <f t="shared" si="71"/>
        <v>wearables</v>
      </c>
      <c r="S713" s="13">
        <f t="shared" si="73"/>
        <v>42678.250787037039</v>
      </c>
      <c r="T713" s="13">
        <f t="shared" si="72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8"/>
        <v>2.1649484536082476E-3</v>
      </c>
      <c r="P714" s="10">
        <f t="shared" si="69"/>
        <v>26.25</v>
      </c>
      <c r="Q714" t="str">
        <f t="shared" si="70"/>
        <v>technology</v>
      </c>
      <c r="R714" t="str">
        <f t="shared" si="71"/>
        <v>wearables</v>
      </c>
      <c r="S714" s="13">
        <f t="shared" si="73"/>
        <v>42384.472592592589</v>
      </c>
      <c r="T714" s="13">
        <f t="shared" si="72"/>
        <v>42414.472592592589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8"/>
        <v>7.9600000000000001E-3</v>
      </c>
      <c r="P715" s="10">
        <f t="shared" si="69"/>
        <v>199</v>
      </c>
      <c r="Q715" t="str">
        <f t="shared" si="70"/>
        <v>technology</v>
      </c>
      <c r="R715" t="str">
        <f t="shared" si="71"/>
        <v>wearables</v>
      </c>
      <c r="S715" s="13">
        <f t="shared" si="73"/>
        <v>42496.320972222216</v>
      </c>
      <c r="T715" s="13">
        <f t="shared" si="72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8"/>
        <v>0.14993333333333334</v>
      </c>
      <c r="P716" s="10">
        <f t="shared" si="69"/>
        <v>80.321428571428569</v>
      </c>
      <c r="Q716" t="str">
        <f t="shared" si="70"/>
        <v>technology</v>
      </c>
      <c r="R716" t="str">
        <f t="shared" si="71"/>
        <v>wearables</v>
      </c>
      <c r="S716" s="13">
        <f t="shared" si="73"/>
        <v>42734.579652777778</v>
      </c>
      <c r="T716" s="13">
        <f t="shared" si="72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8"/>
        <v>5.0509090909090906E-2</v>
      </c>
      <c r="P717" s="10">
        <f t="shared" si="69"/>
        <v>115.75</v>
      </c>
      <c r="Q717" t="str">
        <f t="shared" si="70"/>
        <v>technology</v>
      </c>
      <c r="R717" t="str">
        <f t="shared" si="71"/>
        <v>wearables</v>
      </c>
      <c r="S717" s="13">
        <f t="shared" si="73"/>
        <v>42272.8824074074</v>
      </c>
      <c r="T717" s="13">
        <f t="shared" si="72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8"/>
        <v>0.10214285714285715</v>
      </c>
      <c r="P718" s="10">
        <f t="shared" si="69"/>
        <v>44.6875</v>
      </c>
      <c r="Q718" t="str">
        <f t="shared" si="70"/>
        <v>technology</v>
      </c>
      <c r="R718" t="str">
        <f t="shared" si="71"/>
        <v>wearables</v>
      </c>
      <c r="S718" s="13">
        <f t="shared" si="73"/>
        <v>41940.450312499997</v>
      </c>
      <c r="T718" s="13">
        <f t="shared" si="72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8"/>
        <v>3.0500000000000002E-3</v>
      </c>
      <c r="P719" s="10">
        <f t="shared" si="69"/>
        <v>76.25</v>
      </c>
      <c r="Q719" t="str">
        <f t="shared" si="70"/>
        <v>technology</v>
      </c>
      <c r="R719" t="str">
        <f t="shared" si="71"/>
        <v>wearables</v>
      </c>
      <c r="S719" s="13">
        <f t="shared" si="73"/>
        <v>41857.645856481475</v>
      </c>
      <c r="T719" s="13">
        <f t="shared" si="72"/>
        <v>41887.645856481475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8"/>
        <v>7.4999999999999997E-3</v>
      </c>
      <c r="P720" s="10">
        <f t="shared" si="69"/>
        <v>22.5</v>
      </c>
      <c r="Q720" t="str">
        <f t="shared" si="70"/>
        <v>technology</v>
      </c>
      <c r="R720" t="str">
        <f t="shared" si="71"/>
        <v>wearables</v>
      </c>
      <c r="S720" s="13">
        <f t="shared" si="73"/>
        <v>42752.637118055551</v>
      </c>
      <c r="T720" s="13">
        <f t="shared" si="72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8"/>
        <v>1.2933333333333333E-2</v>
      </c>
      <c r="P721" s="10">
        <f t="shared" si="69"/>
        <v>19.399999999999999</v>
      </c>
      <c r="Q721" t="str">
        <f t="shared" si="70"/>
        <v>technology</v>
      </c>
      <c r="R721" t="str">
        <f t="shared" si="71"/>
        <v>wearables</v>
      </c>
      <c r="S721" s="13">
        <f t="shared" si="73"/>
        <v>42408.83189814815</v>
      </c>
      <c r="T721" s="13">
        <f t="shared" si="72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8"/>
        <v>1.4394736842105262</v>
      </c>
      <c r="P722" s="10">
        <f t="shared" si="69"/>
        <v>66.707317073170728</v>
      </c>
      <c r="Q722" t="str">
        <f t="shared" si="70"/>
        <v>publishing</v>
      </c>
      <c r="R722" t="str">
        <f t="shared" si="71"/>
        <v>nonfiction</v>
      </c>
      <c r="S722" s="13">
        <f t="shared" si="73"/>
        <v>40909.440868055557</v>
      </c>
      <c r="T722" s="13">
        <f t="shared" si="72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8"/>
        <v>1.2210975609756098</v>
      </c>
      <c r="P723" s="10">
        <f t="shared" si="69"/>
        <v>84.142857142857139</v>
      </c>
      <c r="Q723" t="str">
        <f t="shared" si="70"/>
        <v>publishing</v>
      </c>
      <c r="R723" t="str">
        <f t="shared" si="71"/>
        <v>nonfiction</v>
      </c>
      <c r="S723" s="13">
        <f t="shared" si="73"/>
        <v>41807.363506944443</v>
      </c>
      <c r="T723" s="13">
        <f t="shared" si="72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8"/>
        <v>1.3202400000000001</v>
      </c>
      <c r="P724" s="10">
        <f t="shared" si="69"/>
        <v>215.72549019607843</v>
      </c>
      <c r="Q724" t="str">
        <f t="shared" si="70"/>
        <v>publishing</v>
      </c>
      <c r="R724" t="str">
        <f t="shared" si="71"/>
        <v>nonfiction</v>
      </c>
      <c r="S724" s="13">
        <f t="shared" si="73"/>
        <v>40977.596967592588</v>
      </c>
      <c r="T724" s="13">
        <f t="shared" si="72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8"/>
        <v>1.0938000000000001</v>
      </c>
      <c r="P725" s="10">
        <f t="shared" si="69"/>
        <v>54.69</v>
      </c>
      <c r="Q725" t="str">
        <f t="shared" si="70"/>
        <v>publishing</v>
      </c>
      <c r="R725" t="str">
        <f t="shared" si="71"/>
        <v>nonfiction</v>
      </c>
      <c r="S725" s="13">
        <f t="shared" si="73"/>
        <v>42184.608206018514</v>
      </c>
      <c r="T725" s="13">
        <f t="shared" si="72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8"/>
        <v>1.0547157142857144</v>
      </c>
      <c r="P726" s="10">
        <f t="shared" si="69"/>
        <v>51.62944055944056</v>
      </c>
      <c r="Q726" t="str">
        <f t="shared" si="70"/>
        <v>publishing</v>
      </c>
      <c r="R726" t="str">
        <f t="shared" si="71"/>
        <v>nonfiction</v>
      </c>
      <c r="S726" s="13">
        <f t="shared" si="73"/>
        <v>40694.430127314808</v>
      </c>
      <c r="T726" s="13">
        <f t="shared" si="72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8"/>
        <v>1.0035000000000001</v>
      </c>
      <c r="P727" s="10">
        <f t="shared" si="69"/>
        <v>143.35714285714286</v>
      </c>
      <c r="Q727" t="str">
        <f t="shared" si="70"/>
        <v>publishing</v>
      </c>
      <c r="R727" t="str">
        <f t="shared" si="71"/>
        <v>nonfiction</v>
      </c>
      <c r="S727" s="13">
        <f t="shared" si="73"/>
        <v>42321.417962962958</v>
      </c>
      <c r="T727" s="13">
        <f t="shared" si="72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8"/>
        <v>1.014</v>
      </c>
      <c r="P728" s="10">
        <f t="shared" si="69"/>
        <v>72.428571428571431</v>
      </c>
      <c r="Q728" t="str">
        <f t="shared" si="70"/>
        <v>publishing</v>
      </c>
      <c r="R728" t="str">
        <f t="shared" si="71"/>
        <v>nonfiction</v>
      </c>
      <c r="S728" s="13">
        <f t="shared" si="73"/>
        <v>41345.834340277775</v>
      </c>
      <c r="T728" s="13">
        <f t="shared" si="72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8"/>
        <v>1.5551428571428572</v>
      </c>
      <c r="P729" s="10">
        <f t="shared" si="69"/>
        <v>36.530201342281877</v>
      </c>
      <c r="Q729" t="str">
        <f t="shared" si="70"/>
        <v>publishing</v>
      </c>
      <c r="R729" t="str">
        <f t="shared" si="71"/>
        <v>nonfiction</v>
      </c>
      <c r="S729" s="13">
        <f t="shared" si="73"/>
        <v>41246.811909722222</v>
      </c>
      <c r="T729" s="13">
        <f t="shared" si="72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8"/>
        <v>1.05566</v>
      </c>
      <c r="P730" s="10">
        <f t="shared" si="69"/>
        <v>60.903461538461535</v>
      </c>
      <c r="Q730" t="str">
        <f t="shared" si="70"/>
        <v>publishing</v>
      </c>
      <c r="R730" t="str">
        <f t="shared" si="71"/>
        <v>nonfiction</v>
      </c>
      <c r="S730" s="13">
        <f t="shared" si="73"/>
        <v>40731.629131944443</v>
      </c>
      <c r="T730" s="13">
        <f t="shared" si="72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8"/>
        <v>1.3065</v>
      </c>
      <c r="P731" s="10">
        <f t="shared" si="69"/>
        <v>43.55</v>
      </c>
      <c r="Q731" t="str">
        <f t="shared" si="70"/>
        <v>publishing</v>
      </c>
      <c r="R731" t="str">
        <f t="shared" si="71"/>
        <v>nonfiction</v>
      </c>
      <c r="S731" s="13">
        <f t="shared" si="73"/>
        <v>41110.97755787037</v>
      </c>
      <c r="T731" s="13">
        <f t="shared" si="72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8"/>
        <v>1.3219000000000001</v>
      </c>
      <c r="P732" s="10">
        <f t="shared" si="69"/>
        <v>99.766037735849054</v>
      </c>
      <c r="Q732" t="str">
        <f t="shared" si="70"/>
        <v>publishing</v>
      </c>
      <c r="R732" t="str">
        <f t="shared" si="71"/>
        <v>nonfiction</v>
      </c>
      <c r="S732" s="13">
        <f t="shared" si="73"/>
        <v>40854.536932870367</v>
      </c>
      <c r="T732" s="13">
        <f t="shared" si="72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8"/>
        <v>1.26</v>
      </c>
      <c r="P733" s="10">
        <f t="shared" si="69"/>
        <v>88.732394366197184</v>
      </c>
      <c r="Q733" t="str">
        <f t="shared" si="70"/>
        <v>publishing</v>
      </c>
      <c r="R733" t="str">
        <f t="shared" si="71"/>
        <v>nonfiction</v>
      </c>
      <c r="S733" s="13">
        <f t="shared" si="73"/>
        <v>40879.587349537032</v>
      </c>
      <c r="T733" s="13">
        <f t="shared" si="72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8"/>
        <v>1.6</v>
      </c>
      <c r="P734" s="10">
        <f t="shared" si="69"/>
        <v>4.9230769230769234</v>
      </c>
      <c r="Q734" t="str">
        <f t="shared" si="70"/>
        <v>publishing</v>
      </c>
      <c r="R734" t="str">
        <f t="shared" si="71"/>
        <v>nonfiction</v>
      </c>
      <c r="S734" s="13">
        <f t="shared" si="73"/>
        <v>41486.21598379629</v>
      </c>
      <c r="T734" s="13">
        <f t="shared" si="72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8"/>
        <v>1.2048000000000001</v>
      </c>
      <c r="P735" s="10">
        <f t="shared" si="69"/>
        <v>17.822485207100591</v>
      </c>
      <c r="Q735" t="str">
        <f t="shared" si="70"/>
        <v>publishing</v>
      </c>
      <c r="R735" t="str">
        <f t="shared" si="71"/>
        <v>nonfiction</v>
      </c>
      <c r="S735" s="13">
        <f t="shared" si="73"/>
        <v>41598.211712962962</v>
      </c>
      <c r="T735" s="13">
        <f t="shared" si="72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8"/>
        <v>1.2552941176470589</v>
      </c>
      <c r="P736" s="10">
        <f t="shared" si="69"/>
        <v>187.19298245614036</v>
      </c>
      <c r="Q736" t="str">
        <f t="shared" si="70"/>
        <v>publishing</v>
      </c>
      <c r="R736" t="str">
        <f t="shared" si="71"/>
        <v>nonfiction</v>
      </c>
      <c r="S736" s="13">
        <f t="shared" si="73"/>
        <v>42101.956249999996</v>
      </c>
      <c r="T736" s="13">
        <f t="shared" si="72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8"/>
        <v>1.1440638297872341</v>
      </c>
      <c r="P737" s="10">
        <f t="shared" si="69"/>
        <v>234.80786026200875</v>
      </c>
      <c r="Q737" t="str">
        <f t="shared" si="70"/>
        <v>publishing</v>
      </c>
      <c r="R737" t="str">
        <f t="shared" si="71"/>
        <v>nonfiction</v>
      </c>
      <c r="S737" s="13">
        <f t="shared" si="73"/>
        <v>41945.821134259255</v>
      </c>
      <c r="T737" s="13">
        <f t="shared" si="72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8"/>
        <v>3.151388888888889</v>
      </c>
      <c r="P738" s="10">
        <f t="shared" si="69"/>
        <v>105.04629629629629</v>
      </c>
      <c r="Q738" t="str">
        <f t="shared" si="70"/>
        <v>publishing</v>
      </c>
      <c r="R738" t="str">
        <f t="shared" si="71"/>
        <v>nonfiction</v>
      </c>
      <c r="S738" s="13">
        <f t="shared" si="73"/>
        <v>41579.525925925926</v>
      </c>
      <c r="T738" s="13">
        <f t="shared" si="72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8"/>
        <v>1.224</v>
      </c>
      <c r="P739" s="10">
        <f t="shared" si="69"/>
        <v>56.666666666666664</v>
      </c>
      <c r="Q739" t="str">
        <f t="shared" si="70"/>
        <v>publishing</v>
      </c>
      <c r="R739" t="str">
        <f t="shared" si="71"/>
        <v>nonfiction</v>
      </c>
      <c r="S739" s="13">
        <f t="shared" si="73"/>
        <v>41667.066979166666</v>
      </c>
      <c r="T739" s="13">
        <f t="shared" si="72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8"/>
        <v>1.0673333333333332</v>
      </c>
      <c r="P740" s="10">
        <f t="shared" si="69"/>
        <v>39.048780487804876</v>
      </c>
      <c r="Q740" t="str">
        <f t="shared" si="70"/>
        <v>publishing</v>
      </c>
      <c r="R740" t="str">
        <f t="shared" si="71"/>
        <v>nonfiction</v>
      </c>
      <c r="S740" s="13">
        <f t="shared" si="73"/>
        <v>41943.39576388889</v>
      </c>
      <c r="T740" s="13">
        <f t="shared" si="72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8"/>
        <v>1.5833333333333333</v>
      </c>
      <c r="P741" s="10">
        <f t="shared" si="69"/>
        <v>68.345323741007192</v>
      </c>
      <c r="Q741" t="str">
        <f t="shared" si="70"/>
        <v>publishing</v>
      </c>
      <c r="R741" t="str">
        <f t="shared" si="71"/>
        <v>nonfiction</v>
      </c>
      <c r="S741" s="13">
        <f t="shared" si="73"/>
        <v>41829.294317129628</v>
      </c>
      <c r="T741" s="13">
        <f t="shared" si="72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8"/>
        <v>1.0740000000000001</v>
      </c>
      <c r="P742" s="10">
        <f t="shared" si="69"/>
        <v>169.57894736842104</v>
      </c>
      <c r="Q742" t="str">
        <f t="shared" si="70"/>
        <v>publishing</v>
      </c>
      <c r="R742" t="str">
        <f t="shared" si="71"/>
        <v>nonfiction</v>
      </c>
      <c r="S742" s="13">
        <f t="shared" si="73"/>
        <v>42161.93844907407</v>
      </c>
      <c r="T742" s="13">
        <f t="shared" si="72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8"/>
        <v>1.0226</v>
      </c>
      <c r="P743" s="10">
        <f t="shared" si="69"/>
        <v>141.42340425531913</v>
      </c>
      <c r="Q743" t="str">
        <f t="shared" si="70"/>
        <v>publishing</v>
      </c>
      <c r="R743" t="str">
        <f t="shared" si="71"/>
        <v>nonfiction</v>
      </c>
      <c r="S743" s="13">
        <f t="shared" si="73"/>
        <v>41401.439884259256</v>
      </c>
      <c r="T743" s="13">
        <f t="shared" si="72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8"/>
        <v>1.1071428571428572</v>
      </c>
      <c r="P744" s="10">
        <f t="shared" si="69"/>
        <v>67.391304347826093</v>
      </c>
      <c r="Q744" t="str">
        <f t="shared" si="70"/>
        <v>publishing</v>
      </c>
      <c r="R744" t="str">
        <f t="shared" si="71"/>
        <v>nonfiction</v>
      </c>
      <c r="S744" s="13">
        <f t="shared" si="73"/>
        <v>41689.709629629629</v>
      </c>
      <c r="T744" s="13">
        <f t="shared" si="72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8"/>
        <v>1.48</v>
      </c>
      <c r="P745" s="10">
        <f t="shared" si="69"/>
        <v>54.266666666666666</v>
      </c>
      <c r="Q745" t="str">
        <f t="shared" si="70"/>
        <v>publishing</v>
      </c>
      <c r="R745" t="str">
        <f t="shared" si="71"/>
        <v>nonfiction</v>
      </c>
      <c r="S745" s="13">
        <f t="shared" si="73"/>
        <v>40990.500983796293</v>
      </c>
      <c r="T745" s="13">
        <f t="shared" si="72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8"/>
        <v>1.0232000000000001</v>
      </c>
      <c r="P746" s="10">
        <f t="shared" si="69"/>
        <v>82.516129032258064</v>
      </c>
      <c r="Q746" t="str">
        <f t="shared" si="70"/>
        <v>publishing</v>
      </c>
      <c r="R746" t="str">
        <f t="shared" si="71"/>
        <v>nonfiction</v>
      </c>
      <c r="S746" s="13">
        <f t="shared" si="73"/>
        <v>41226.748877314814</v>
      </c>
      <c r="T746" s="13">
        <f t="shared" si="72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8"/>
        <v>1.7909909909909909</v>
      </c>
      <c r="P747" s="10">
        <f t="shared" si="69"/>
        <v>53.729729729729726</v>
      </c>
      <c r="Q747" t="str">
        <f t="shared" si="70"/>
        <v>publishing</v>
      </c>
      <c r="R747" t="str">
        <f t="shared" si="71"/>
        <v>nonfiction</v>
      </c>
      <c r="S747" s="13">
        <f t="shared" si="73"/>
        <v>41367.363946759258</v>
      </c>
      <c r="T747" s="13">
        <f t="shared" si="72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8"/>
        <v>1.1108135252761968</v>
      </c>
      <c r="P748" s="10">
        <f t="shared" si="69"/>
        <v>34.206185567010309</v>
      </c>
      <c r="Q748" t="str">
        <f t="shared" si="70"/>
        <v>publishing</v>
      </c>
      <c r="R748" t="str">
        <f t="shared" si="71"/>
        <v>nonfiction</v>
      </c>
      <c r="S748" s="13">
        <f t="shared" si="73"/>
        <v>41156.834594907406</v>
      </c>
      <c r="T748" s="13">
        <f t="shared" si="72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8"/>
        <v>1.0004285714285714</v>
      </c>
      <c r="P749" s="10">
        <f t="shared" si="69"/>
        <v>127.32727272727273</v>
      </c>
      <c r="Q749" t="str">
        <f t="shared" si="70"/>
        <v>publishing</v>
      </c>
      <c r="R749" t="str">
        <f t="shared" si="71"/>
        <v>nonfiction</v>
      </c>
      <c r="S749" s="13">
        <f t="shared" si="73"/>
        <v>41988.340497685182</v>
      </c>
      <c r="T749" s="13">
        <f t="shared" si="72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8"/>
        <v>1.0024999999999999</v>
      </c>
      <c r="P750" s="10">
        <f t="shared" si="69"/>
        <v>45.56818181818182</v>
      </c>
      <c r="Q750" t="str">
        <f t="shared" si="70"/>
        <v>publishing</v>
      </c>
      <c r="R750" t="str">
        <f t="shared" si="71"/>
        <v>nonfiction</v>
      </c>
      <c r="S750" s="13">
        <f t="shared" si="73"/>
        <v>41831.638495370367</v>
      </c>
      <c r="T750" s="13">
        <f t="shared" si="72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8"/>
        <v>1.0556000000000001</v>
      </c>
      <c r="P751" s="10">
        <f t="shared" si="69"/>
        <v>95.963636363636368</v>
      </c>
      <c r="Q751" t="str">
        <f t="shared" si="70"/>
        <v>publishing</v>
      </c>
      <c r="R751" t="str">
        <f t="shared" si="71"/>
        <v>nonfiction</v>
      </c>
      <c r="S751" s="13">
        <f t="shared" si="73"/>
        <v>42733.732986111114</v>
      </c>
      <c r="T751" s="13">
        <f t="shared" si="72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8"/>
        <v>1.0258775877587758</v>
      </c>
      <c r="P752" s="10">
        <f t="shared" si="69"/>
        <v>77.271186440677965</v>
      </c>
      <c r="Q752" t="str">
        <f t="shared" si="70"/>
        <v>publishing</v>
      </c>
      <c r="R752" t="str">
        <f t="shared" si="71"/>
        <v>nonfiction</v>
      </c>
      <c r="S752" s="13">
        <f t="shared" si="73"/>
        <v>41299.669814814813</v>
      </c>
      <c r="T752" s="13">
        <f t="shared" si="72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8"/>
        <v>1.1850000000000001</v>
      </c>
      <c r="P753" s="10">
        <f t="shared" si="69"/>
        <v>57.338709677419352</v>
      </c>
      <c r="Q753" t="str">
        <f t="shared" si="70"/>
        <v>publishing</v>
      </c>
      <c r="R753" t="str">
        <f t="shared" si="71"/>
        <v>nonfiction</v>
      </c>
      <c r="S753" s="13">
        <f t="shared" si="73"/>
        <v>40713.422164351847</v>
      </c>
      <c r="T753" s="13">
        <f t="shared" si="72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8"/>
        <v>1.117</v>
      </c>
      <c r="P754" s="10">
        <f t="shared" si="69"/>
        <v>53.19047619047619</v>
      </c>
      <c r="Q754" t="str">
        <f t="shared" si="70"/>
        <v>publishing</v>
      </c>
      <c r="R754" t="str">
        <f t="shared" si="71"/>
        <v>nonfiction</v>
      </c>
      <c r="S754" s="13">
        <f t="shared" si="73"/>
        <v>42639.213159722225</v>
      </c>
      <c r="T754" s="13">
        <f t="shared" si="72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8"/>
        <v>1.28</v>
      </c>
      <c r="P755" s="10">
        <f t="shared" si="69"/>
        <v>492.30769230769232</v>
      </c>
      <c r="Q755" t="str">
        <f t="shared" si="70"/>
        <v>publishing</v>
      </c>
      <c r="R755" t="str">
        <f t="shared" si="71"/>
        <v>nonfiction</v>
      </c>
      <c r="S755" s="13">
        <f t="shared" si="73"/>
        <v>42019.381840277776</v>
      </c>
      <c r="T755" s="13">
        <f t="shared" si="72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8"/>
        <v>1.0375000000000001</v>
      </c>
      <c r="P756" s="10">
        <f t="shared" si="69"/>
        <v>42.346938775510203</v>
      </c>
      <c r="Q756" t="str">
        <f t="shared" si="70"/>
        <v>publishing</v>
      </c>
      <c r="R756" t="str">
        <f t="shared" si="71"/>
        <v>nonfiction</v>
      </c>
      <c r="S756" s="13">
        <f t="shared" si="73"/>
        <v>41249.54075231481</v>
      </c>
      <c r="T756" s="13">
        <f t="shared" si="72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8"/>
        <v>1.0190760000000001</v>
      </c>
      <c r="P757" s="10">
        <f t="shared" si="69"/>
        <v>37.466029411764708</v>
      </c>
      <c r="Q757" t="str">
        <f t="shared" si="70"/>
        <v>publishing</v>
      </c>
      <c r="R757" t="str">
        <f t="shared" si="71"/>
        <v>nonfiction</v>
      </c>
      <c r="S757" s="13">
        <f t="shared" si="73"/>
        <v>41383.396724537037</v>
      </c>
      <c r="T757" s="13">
        <f t="shared" si="72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8"/>
        <v>1.177142857142857</v>
      </c>
      <c r="P758" s="10">
        <f t="shared" si="69"/>
        <v>37.454545454545453</v>
      </c>
      <c r="Q758" t="str">
        <f t="shared" si="70"/>
        <v>publishing</v>
      </c>
      <c r="R758" t="str">
        <f t="shared" si="71"/>
        <v>nonfiction</v>
      </c>
      <c r="S758" s="13">
        <f t="shared" si="73"/>
        <v>40590.558553240735</v>
      </c>
      <c r="T758" s="13">
        <f t="shared" si="72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8"/>
        <v>2.38</v>
      </c>
      <c r="P759" s="10">
        <f t="shared" si="69"/>
        <v>33.055555555555557</v>
      </c>
      <c r="Q759" t="str">
        <f t="shared" si="70"/>
        <v>publishing</v>
      </c>
      <c r="R759" t="str">
        <f t="shared" si="71"/>
        <v>nonfiction</v>
      </c>
      <c r="S759" s="13">
        <f t="shared" si="73"/>
        <v>41234.846226851849</v>
      </c>
      <c r="T759" s="13">
        <f t="shared" si="72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8"/>
        <v>1.02</v>
      </c>
      <c r="P760" s="10">
        <f t="shared" si="69"/>
        <v>134.21052631578948</v>
      </c>
      <c r="Q760" t="str">
        <f t="shared" si="70"/>
        <v>publishing</v>
      </c>
      <c r="R760" t="str">
        <f t="shared" si="71"/>
        <v>nonfiction</v>
      </c>
      <c r="S760" s="13">
        <f t="shared" si="73"/>
        <v>40429.628101851849</v>
      </c>
      <c r="T760" s="13">
        <f t="shared" si="72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8"/>
        <v>1.0192000000000001</v>
      </c>
      <c r="P761" s="10">
        <f t="shared" si="69"/>
        <v>51.474747474747474</v>
      </c>
      <c r="Q761" t="str">
        <f t="shared" si="70"/>
        <v>publishing</v>
      </c>
      <c r="R761" t="str">
        <f t="shared" si="71"/>
        <v>nonfiction</v>
      </c>
      <c r="S761" s="13">
        <f t="shared" si="73"/>
        <v>41789.121979166666</v>
      </c>
      <c r="T761" s="13">
        <f t="shared" si="72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8"/>
        <v>0</v>
      </c>
      <c r="P762" s="10" t="e">
        <f t="shared" si="69"/>
        <v>#DIV/0!</v>
      </c>
      <c r="Q762" t="str">
        <f t="shared" si="70"/>
        <v>publishing</v>
      </c>
      <c r="R762" t="str">
        <f t="shared" si="71"/>
        <v>fiction</v>
      </c>
      <c r="S762" s="13">
        <f t="shared" si="73"/>
        <v>42670.555706018517</v>
      </c>
      <c r="T762" s="13">
        <f t="shared" si="72"/>
        <v>42700.597372685188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8"/>
        <v>4.7E-2</v>
      </c>
      <c r="P763" s="10">
        <f t="shared" si="69"/>
        <v>39.166666666666664</v>
      </c>
      <c r="Q763" t="str">
        <f t="shared" si="70"/>
        <v>publishing</v>
      </c>
      <c r="R763" t="str">
        <f t="shared" si="71"/>
        <v>fiction</v>
      </c>
      <c r="S763" s="13">
        <f t="shared" si="73"/>
        <v>41642.543124999997</v>
      </c>
      <c r="T763" s="13">
        <f t="shared" si="72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8"/>
        <v>0</v>
      </c>
      <c r="P764" s="10" t="e">
        <f t="shared" si="69"/>
        <v>#DIV/0!</v>
      </c>
      <c r="Q764" t="str">
        <f t="shared" si="70"/>
        <v>publishing</v>
      </c>
      <c r="R764" t="str">
        <f t="shared" si="71"/>
        <v>fiction</v>
      </c>
      <c r="S764" s="13">
        <f t="shared" si="73"/>
        <v>42690.65011574074</v>
      </c>
      <c r="T764" s="13">
        <f t="shared" si="72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8"/>
        <v>1.1655011655011655E-3</v>
      </c>
      <c r="P765" s="10">
        <f t="shared" si="69"/>
        <v>5</v>
      </c>
      <c r="Q765" t="str">
        <f t="shared" si="70"/>
        <v>publishing</v>
      </c>
      <c r="R765" t="str">
        <f t="shared" si="71"/>
        <v>fiction</v>
      </c>
      <c r="S765" s="13">
        <f t="shared" si="73"/>
        <v>41471.238518518519</v>
      </c>
      <c r="T765" s="13">
        <f t="shared" si="72"/>
        <v>41501.238518518519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8"/>
        <v>0</v>
      </c>
      <c r="P766" s="10" t="e">
        <f t="shared" si="69"/>
        <v>#DIV/0!</v>
      </c>
      <c r="Q766" t="str">
        <f t="shared" si="70"/>
        <v>publishing</v>
      </c>
      <c r="R766" t="str">
        <f t="shared" si="71"/>
        <v>fiction</v>
      </c>
      <c r="S766" s="13">
        <f t="shared" si="73"/>
        <v>42226.964826388888</v>
      </c>
      <c r="T766" s="13">
        <f t="shared" si="72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8"/>
        <v>0.36014285714285715</v>
      </c>
      <c r="P767" s="10">
        <f t="shared" si="69"/>
        <v>57.295454545454547</v>
      </c>
      <c r="Q767" t="str">
        <f t="shared" si="70"/>
        <v>publishing</v>
      </c>
      <c r="R767" t="str">
        <f t="shared" si="71"/>
        <v>fiction</v>
      </c>
      <c r="S767" s="13">
        <f t="shared" si="73"/>
        <v>41901.334305555552</v>
      </c>
      <c r="T767" s="13">
        <f t="shared" si="72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8"/>
        <v>0</v>
      </c>
      <c r="P768" s="10" t="e">
        <f t="shared" si="69"/>
        <v>#DIV/0!</v>
      </c>
      <c r="Q768" t="str">
        <f t="shared" si="70"/>
        <v>publishing</v>
      </c>
      <c r="R768" t="str">
        <f t="shared" si="71"/>
        <v>fiction</v>
      </c>
      <c r="S768" s="13">
        <f t="shared" si="73"/>
        <v>42021.57503472222</v>
      </c>
      <c r="T768" s="13">
        <f t="shared" si="72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8"/>
        <v>3.5400000000000001E-2</v>
      </c>
      <c r="P769" s="10">
        <f t="shared" si="69"/>
        <v>59</v>
      </c>
      <c r="Q769" t="str">
        <f t="shared" si="70"/>
        <v>publishing</v>
      </c>
      <c r="R769" t="str">
        <f t="shared" si="71"/>
        <v>fiction</v>
      </c>
      <c r="S769" s="13">
        <f t="shared" si="73"/>
        <v>42114.935300925928</v>
      </c>
      <c r="T769" s="13">
        <f t="shared" si="72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8"/>
        <v>0</v>
      </c>
      <c r="P770" s="10" t="e">
        <f t="shared" si="69"/>
        <v>#DIV/0!</v>
      </c>
      <c r="Q770" t="str">
        <f t="shared" si="70"/>
        <v>publishing</v>
      </c>
      <c r="R770" t="str">
        <f t="shared" si="71"/>
        <v>fiction</v>
      </c>
      <c r="S770" s="13">
        <f t="shared" si="73"/>
        <v>41593.998726851853</v>
      </c>
      <c r="T770" s="13">
        <f t="shared" si="72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4">E771/D771</f>
        <v>0.41399999999999998</v>
      </c>
      <c r="P771" s="10">
        <f t="shared" ref="P771:P834" si="75">E771/L771</f>
        <v>31.846153846153847</v>
      </c>
      <c r="Q771" t="str">
        <f t="shared" ref="Q771:Q834" si="76">LEFT(N771,FIND("/",N771)-1)</f>
        <v>publishing</v>
      </c>
      <c r="R771" t="str">
        <f t="shared" ref="R771:R834" si="77">RIGHT(N771,LEN(N771)-FIND("/",N771))</f>
        <v>fiction</v>
      </c>
      <c r="S771" s="13">
        <f t="shared" si="73"/>
        <v>41604.788124999999</v>
      </c>
      <c r="T771" s="13">
        <f t="shared" si="72"/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4"/>
        <v>0</v>
      </c>
      <c r="P772" s="10" t="e">
        <f t="shared" si="75"/>
        <v>#DIV/0!</v>
      </c>
      <c r="Q772" t="str">
        <f t="shared" si="76"/>
        <v>publishing</v>
      </c>
      <c r="R772" t="str">
        <f t="shared" si="77"/>
        <v>fiction</v>
      </c>
      <c r="S772" s="13">
        <f t="shared" si="73"/>
        <v>41289.791307870364</v>
      </c>
      <c r="T772" s="13">
        <f t="shared" ref="T772:T835" si="78">(I772/86400)+25569+(-5/24)</f>
        <v>41329.791307870364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4"/>
        <v>2.631578947368421E-4</v>
      </c>
      <c r="P773" s="10">
        <f t="shared" si="75"/>
        <v>10</v>
      </c>
      <c r="Q773" t="str">
        <f t="shared" si="76"/>
        <v>publishing</v>
      </c>
      <c r="R773" t="str">
        <f t="shared" si="77"/>
        <v>fiction</v>
      </c>
      <c r="S773" s="13">
        <f t="shared" ref="S773:S836" si="79">(J773/86400)+25569+(-5/24)</f>
        <v>42349.615763888891</v>
      </c>
      <c r="T773" s="13">
        <f t="shared" si="78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4"/>
        <v>3.3333333333333333E-2</v>
      </c>
      <c r="P774" s="10">
        <f t="shared" si="75"/>
        <v>50</v>
      </c>
      <c r="Q774" t="str">
        <f t="shared" si="76"/>
        <v>publishing</v>
      </c>
      <c r="R774" t="str">
        <f t="shared" si="77"/>
        <v>fiction</v>
      </c>
      <c r="S774" s="13">
        <f t="shared" si="79"/>
        <v>40067.848599537036</v>
      </c>
      <c r="T774" s="13">
        <f t="shared" si="78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4"/>
        <v>8.5129023676509714E-3</v>
      </c>
      <c r="P775" s="10">
        <f t="shared" si="75"/>
        <v>16</v>
      </c>
      <c r="Q775" t="str">
        <f t="shared" si="76"/>
        <v>publishing</v>
      </c>
      <c r="R775" t="str">
        <f t="shared" si="77"/>
        <v>fiction</v>
      </c>
      <c r="S775" s="13">
        <f t="shared" si="79"/>
        <v>42100.527604166666</v>
      </c>
      <c r="T775" s="13">
        <f t="shared" si="78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4"/>
        <v>0.70199999999999996</v>
      </c>
      <c r="P776" s="10">
        <f t="shared" si="75"/>
        <v>39</v>
      </c>
      <c r="Q776" t="str">
        <f t="shared" si="76"/>
        <v>publishing</v>
      </c>
      <c r="R776" t="str">
        <f t="shared" si="77"/>
        <v>fiction</v>
      </c>
      <c r="S776" s="13">
        <f t="shared" si="79"/>
        <v>41663.571967592587</v>
      </c>
      <c r="T776" s="13">
        <f t="shared" si="78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4"/>
        <v>1.7000000000000001E-2</v>
      </c>
      <c r="P777" s="10">
        <f t="shared" si="75"/>
        <v>34</v>
      </c>
      <c r="Q777" t="str">
        <f t="shared" si="76"/>
        <v>publishing</v>
      </c>
      <c r="R777" t="str">
        <f t="shared" si="77"/>
        <v>fiction</v>
      </c>
      <c r="S777" s="13">
        <f t="shared" si="79"/>
        <v>40862.851793981477</v>
      </c>
      <c r="T777" s="13">
        <f t="shared" si="78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4"/>
        <v>0.51400000000000001</v>
      </c>
      <c r="P778" s="10">
        <f t="shared" si="75"/>
        <v>63.122807017543863</v>
      </c>
      <c r="Q778" t="str">
        <f t="shared" si="76"/>
        <v>publishing</v>
      </c>
      <c r="R778" t="str">
        <f t="shared" si="77"/>
        <v>fiction</v>
      </c>
      <c r="S778" s="13">
        <f t="shared" si="79"/>
        <v>42250.477372685178</v>
      </c>
      <c r="T778" s="13">
        <f t="shared" si="78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4"/>
        <v>7.0000000000000001E-3</v>
      </c>
      <c r="P779" s="10">
        <f t="shared" si="75"/>
        <v>7</v>
      </c>
      <c r="Q779" t="str">
        <f t="shared" si="76"/>
        <v>publishing</v>
      </c>
      <c r="R779" t="str">
        <f t="shared" si="77"/>
        <v>fiction</v>
      </c>
      <c r="S779" s="13">
        <f t="shared" si="79"/>
        <v>41456.772881944438</v>
      </c>
      <c r="T779" s="13">
        <f t="shared" si="78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4"/>
        <v>4.0000000000000001E-3</v>
      </c>
      <c r="P780" s="10">
        <f t="shared" si="75"/>
        <v>2</v>
      </c>
      <c r="Q780" t="str">
        <f t="shared" si="76"/>
        <v>publishing</v>
      </c>
      <c r="R780" t="str">
        <f t="shared" si="77"/>
        <v>fiction</v>
      </c>
      <c r="S780" s="13">
        <f t="shared" si="79"/>
        <v>41729.493981481479</v>
      </c>
      <c r="T780" s="13">
        <f t="shared" si="78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4"/>
        <v>2.6666666666666668E-2</v>
      </c>
      <c r="P781" s="10">
        <f t="shared" si="75"/>
        <v>66.666666666666671</v>
      </c>
      <c r="Q781" t="str">
        <f t="shared" si="76"/>
        <v>publishing</v>
      </c>
      <c r="R781" t="str">
        <f t="shared" si="77"/>
        <v>fiction</v>
      </c>
      <c r="S781" s="13">
        <f t="shared" si="79"/>
        <v>40436.475752314815</v>
      </c>
      <c r="T781" s="13">
        <f t="shared" si="78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4"/>
        <v>1.04</v>
      </c>
      <c r="P782" s="10">
        <f t="shared" si="75"/>
        <v>38.518518518518519</v>
      </c>
      <c r="Q782" t="str">
        <f t="shared" si="76"/>
        <v>music</v>
      </c>
      <c r="R782" t="str">
        <f t="shared" si="77"/>
        <v>rock</v>
      </c>
      <c r="S782" s="13">
        <f t="shared" si="79"/>
        <v>40636.465567129628</v>
      </c>
      <c r="T782" s="13">
        <f t="shared" si="78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4"/>
        <v>1.3315375</v>
      </c>
      <c r="P783" s="10">
        <f t="shared" si="75"/>
        <v>42.609200000000001</v>
      </c>
      <c r="Q783" t="str">
        <f t="shared" si="76"/>
        <v>music</v>
      </c>
      <c r="R783" t="str">
        <f t="shared" si="77"/>
        <v>rock</v>
      </c>
      <c r="S783" s="13">
        <f t="shared" si="79"/>
        <v>41402.792523148142</v>
      </c>
      <c r="T783" s="13">
        <f t="shared" si="78"/>
        <v>41432.792523148142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4"/>
        <v>1</v>
      </c>
      <c r="P784" s="10">
        <f t="shared" si="75"/>
        <v>50</v>
      </c>
      <c r="Q784" t="str">
        <f t="shared" si="76"/>
        <v>music</v>
      </c>
      <c r="R784" t="str">
        <f t="shared" si="77"/>
        <v>rock</v>
      </c>
      <c r="S784" s="13">
        <f t="shared" si="79"/>
        <v>41116.549791666665</v>
      </c>
      <c r="T784" s="13">
        <f t="shared" si="78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4"/>
        <v>1.4813333333333334</v>
      </c>
      <c r="P785" s="10">
        <f t="shared" si="75"/>
        <v>63.485714285714288</v>
      </c>
      <c r="Q785" t="str">
        <f t="shared" si="76"/>
        <v>music</v>
      </c>
      <c r="R785" t="str">
        <f t="shared" si="77"/>
        <v>rock</v>
      </c>
      <c r="S785" s="13">
        <f t="shared" si="79"/>
        <v>40987.565381944441</v>
      </c>
      <c r="T785" s="13">
        <f t="shared" si="78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4"/>
        <v>1.0249999999999999</v>
      </c>
      <c r="P786" s="10">
        <f t="shared" si="75"/>
        <v>102.5</v>
      </c>
      <c r="Q786" t="str">
        <f t="shared" si="76"/>
        <v>music</v>
      </c>
      <c r="R786" t="str">
        <f t="shared" si="77"/>
        <v>rock</v>
      </c>
      <c r="S786" s="13">
        <f t="shared" si="79"/>
        <v>41674.941192129627</v>
      </c>
      <c r="T786" s="13">
        <f t="shared" si="78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4"/>
        <v>1.8062799999999999</v>
      </c>
      <c r="P787" s="10">
        <f t="shared" si="75"/>
        <v>31.142758620689655</v>
      </c>
      <c r="Q787" t="str">
        <f t="shared" si="76"/>
        <v>music</v>
      </c>
      <c r="R787" t="str">
        <f t="shared" si="77"/>
        <v>rock</v>
      </c>
      <c r="S787" s="13">
        <f t="shared" si="79"/>
        <v>41303.38559027778</v>
      </c>
      <c r="T787" s="13">
        <f t="shared" si="78"/>
        <v>41333.38559027778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4"/>
        <v>1.4279999999999999</v>
      </c>
      <c r="P788" s="10">
        <f t="shared" si="75"/>
        <v>162.27272727272728</v>
      </c>
      <c r="Q788" t="str">
        <f t="shared" si="76"/>
        <v>music</v>
      </c>
      <c r="R788" t="str">
        <f t="shared" si="77"/>
        <v>rock</v>
      </c>
      <c r="S788" s="13">
        <f t="shared" si="79"/>
        <v>40982.847615740735</v>
      </c>
      <c r="T788" s="13">
        <f t="shared" si="78"/>
        <v>41040.449305555558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4"/>
        <v>1.1416666666666666</v>
      </c>
      <c r="P789" s="10">
        <f t="shared" si="75"/>
        <v>80.588235294117652</v>
      </c>
      <c r="Q789" t="str">
        <f t="shared" si="76"/>
        <v>music</v>
      </c>
      <c r="R789" t="str">
        <f t="shared" si="77"/>
        <v>rock</v>
      </c>
      <c r="S789" s="13">
        <f t="shared" si="79"/>
        <v>41549.419282407405</v>
      </c>
      <c r="T789" s="13">
        <f t="shared" si="78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4"/>
        <v>2.03505</v>
      </c>
      <c r="P790" s="10">
        <f t="shared" si="75"/>
        <v>59.85441176470588</v>
      </c>
      <c r="Q790" t="str">
        <f t="shared" si="76"/>
        <v>music</v>
      </c>
      <c r="R790" t="str">
        <f t="shared" si="77"/>
        <v>rock</v>
      </c>
      <c r="S790" s="13">
        <f t="shared" si="79"/>
        <v>41058.798472222217</v>
      </c>
      <c r="T790" s="13">
        <f t="shared" si="78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4"/>
        <v>1.0941176470588236</v>
      </c>
      <c r="P791" s="10">
        <f t="shared" si="75"/>
        <v>132.85714285714286</v>
      </c>
      <c r="Q791" t="str">
        <f t="shared" si="76"/>
        <v>music</v>
      </c>
      <c r="R791" t="str">
        <f t="shared" si="77"/>
        <v>rock</v>
      </c>
      <c r="S791" s="13">
        <f t="shared" si="79"/>
        <v>41276.977777777771</v>
      </c>
      <c r="T791" s="13">
        <f t="shared" si="78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4"/>
        <v>1.443746</v>
      </c>
      <c r="P792" s="10">
        <f t="shared" si="75"/>
        <v>92.547820512820508</v>
      </c>
      <c r="Q792" t="str">
        <f t="shared" si="76"/>
        <v>music</v>
      </c>
      <c r="R792" t="str">
        <f t="shared" si="77"/>
        <v>rock</v>
      </c>
      <c r="S792" s="13">
        <f t="shared" si="79"/>
        <v>41275.839571759258</v>
      </c>
      <c r="T792" s="13">
        <f t="shared" si="78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4"/>
        <v>1.0386666666666666</v>
      </c>
      <c r="P793" s="10">
        <f t="shared" si="75"/>
        <v>60.859375</v>
      </c>
      <c r="Q793" t="str">
        <f t="shared" si="76"/>
        <v>music</v>
      </c>
      <c r="R793" t="str">
        <f t="shared" si="77"/>
        <v>rock</v>
      </c>
      <c r="S793" s="13">
        <f t="shared" si="79"/>
        <v>41557.572291666664</v>
      </c>
      <c r="T793" s="13">
        <f t="shared" si="78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4"/>
        <v>1.0044440000000001</v>
      </c>
      <c r="P794" s="10">
        <f t="shared" si="75"/>
        <v>41.851833333333339</v>
      </c>
      <c r="Q794" t="str">
        <f t="shared" si="76"/>
        <v>music</v>
      </c>
      <c r="R794" t="str">
        <f t="shared" si="77"/>
        <v>rock</v>
      </c>
      <c r="S794" s="13">
        <f t="shared" si="79"/>
        <v>41555.665312499994</v>
      </c>
      <c r="T794" s="13">
        <f t="shared" si="78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4"/>
        <v>1.0277927272727272</v>
      </c>
      <c r="P795" s="10">
        <f t="shared" si="75"/>
        <v>88.325937499999995</v>
      </c>
      <c r="Q795" t="str">
        <f t="shared" si="76"/>
        <v>music</v>
      </c>
      <c r="R795" t="str">
        <f t="shared" si="77"/>
        <v>rock</v>
      </c>
      <c r="S795" s="13">
        <f t="shared" si="79"/>
        <v>41442.532916666663</v>
      </c>
      <c r="T795" s="13">
        <f t="shared" si="78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4"/>
        <v>1.0531250000000001</v>
      </c>
      <c r="P796" s="10">
        <f t="shared" si="75"/>
        <v>158.96226415094338</v>
      </c>
      <c r="Q796" t="str">
        <f t="shared" si="76"/>
        <v>music</v>
      </c>
      <c r="R796" t="str">
        <f t="shared" si="77"/>
        <v>rock</v>
      </c>
      <c r="S796" s="13">
        <f t="shared" si="79"/>
        <v>40735.906678240739</v>
      </c>
      <c r="T796" s="13">
        <f t="shared" si="78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4"/>
        <v>1.1178571428571429</v>
      </c>
      <c r="P797" s="10">
        <f t="shared" si="75"/>
        <v>85.054347826086953</v>
      </c>
      <c r="Q797" t="str">
        <f t="shared" si="76"/>
        <v>music</v>
      </c>
      <c r="R797" t="str">
        <f t="shared" si="77"/>
        <v>rock</v>
      </c>
      <c r="S797" s="13">
        <f t="shared" si="79"/>
        <v>40963.404699074068</v>
      </c>
      <c r="T797" s="13">
        <f t="shared" si="78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4"/>
        <v>1.0135000000000001</v>
      </c>
      <c r="P798" s="10">
        <f t="shared" si="75"/>
        <v>112.61111111111111</v>
      </c>
      <c r="Q798" t="str">
        <f t="shared" si="76"/>
        <v>music</v>
      </c>
      <c r="R798" t="str">
        <f t="shared" si="77"/>
        <v>rock</v>
      </c>
      <c r="S798" s="13">
        <f t="shared" si="79"/>
        <v>41502.674594907403</v>
      </c>
      <c r="T798" s="13">
        <f t="shared" si="78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4"/>
        <v>1.0753333333333333</v>
      </c>
      <c r="P799" s="10">
        <f t="shared" si="75"/>
        <v>45.436619718309856</v>
      </c>
      <c r="Q799" t="str">
        <f t="shared" si="76"/>
        <v>music</v>
      </c>
      <c r="R799" t="str">
        <f t="shared" si="77"/>
        <v>rock</v>
      </c>
      <c r="S799" s="13">
        <f t="shared" si="79"/>
        <v>40996.785740740735</v>
      </c>
      <c r="T799" s="13">
        <f t="shared" si="78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4"/>
        <v>1.1488571428571428</v>
      </c>
      <c r="P800" s="10">
        <f t="shared" si="75"/>
        <v>46.218390804597703</v>
      </c>
      <c r="Q800" t="str">
        <f t="shared" si="76"/>
        <v>music</v>
      </c>
      <c r="R800" t="str">
        <f t="shared" si="77"/>
        <v>rock</v>
      </c>
      <c r="S800" s="13">
        <f t="shared" si="79"/>
        <v>41882.381793981483</v>
      </c>
      <c r="T800" s="13">
        <f t="shared" si="78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4"/>
        <v>1.0002</v>
      </c>
      <c r="P801" s="10">
        <f t="shared" si="75"/>
        <v>178.60714285714286</v>
      </c>
      <c r="Q801" t="str">
        <f t="shared" si="76"/>
        <v>music</v>
      </c>
      <c r="R801" t="str">
        <f t="shared" si="77"/>
        <v>rock</v>
      </c>
      <c r="S801" s="13">
        <f t="shared" si="79"/>
        <v>40996.458865740737</v>
      </c>
      <c r="T801" s="13">
        <f t="shared" si="78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4"/>
        <v>1.5213333333333334</v>
      </c>
      <c r="P802" s="10">
        <f t="shared" si="75"/>
        <v>40.75</v>
      </c>
      <c r="Q802" t="str">
        <f t="shared" si="76"/>
        <v>music</v>
      </c>
      <c r="R802" t="str">
        <f t="shared" si="77"/>
        <v>rock</v>
      </c>
      <c r="S802" s="13">
        <f t="shared" si="79"/>
        <v>41863.225162037037</v>
      </c>
      <c r="T802" s="13">
        <f t="shared" si="78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4"/>
        <v>1.1152149999999998</v>
      </c>
      <c r="P803" s="10">
        <f t="shared" si="75"/>
        <v>43.733921568627444</v>
      </c>
      <c r="Q803" t="str">
        <f t="shared" si="76"/>
        <v>music</v>
      </c>
      <c r="R803" t="str">
        <f t="shared" si="77"/>
        <v>rock</v>
      </c>
      <c r="S803" s="13">
        <f t="shared" si="79"/>
        <v>40695.587037037032</v>
      </c>
      <c r="T803" s="13">
        <f t="shared" si="78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4"/>
        <v>1.0133333333333334</v>
      </c>
      <c r="P804" s="10">
        <f t="shared" si="75"/>
        <v>81.066666666666663</v>
      </c>
      <c r="Q804" t="str">
        <f t="shared" si="76"/>
        <v>music</v>
      </c>
      <c r="R804" t="str">
        <f t="shared" si="77"/>
        <v>rock</v>
      </c>
      <c r="S804" s="13">
        <f t="shared" si="79"/>
        <v>41122.813935185179</v>
      </c>
      <c r="T804" s="13">
        <f t="shared" si="78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4"/>
        <v>1.232608695652174</v>
      </c>
      <c r="P805" s="10">
        <f t="shared" si="75"/>
        <v>74.60526315789474</v>
      </c>
      <c r="Q805" t="str">
        <f t="shared" si="76"/>
        <v>music</v>
      </c>
      <c r="R805" t="str">
        <f t="shared" si="77"/>
        <v>rock</v>
      </c>
      <c r="S805" s="13">
        <f t="shared" si="79"/>
        <v>40665.741643518515</v>
      </c>
      <c r="T805" s="13">
        <f t="shared" si="78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4"/>
        <v>1</v>
      </c>
      <c r="P806" s="10">
        <f t="shared" si="75"/>
        <v>305.55555555555554</v>
      </c>
      <c r="Q806" t="str">
        <f t="shared" si="76"/>
        <v>music</v>
      </c>
      <c r="R806" t="str">
        <f t="shared" si="77"/>
        <v>rock</v>
      </c>
      <c r="S806" s="13">
        <f t="shared" si="79"/>
        <v>40729.897291666661</v>
      </c>
      <c r="T806" s="13">
        <f t="shared" si="78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4"/>
        <v>1.05</v>
      </c>
      <c r="P807" s="10">
        <f t="shared" si="75"/>
        <v>58.333333333333336</v>
      </c>
      <c r="Q807" t="str">
        <f t="shared" si="76"/>
        <v>music</v>
      </c>
      <c r="R807" t="str">
        <f t="shared" si="77"/>
        <v>rock</v>
      </c>
      <c r="S807" s="13">
        <f t="shared" si="79"/>
        <v>40690.614722222221</v>
      </c>
      <c r="T807" s="13">
        <f t="shared" si="78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4"/>
        <v>1.0443750000000001</v>
      </c>
      <c r="P808" s="10">
        <f t="shared" si="75"/>
        <v>117.67605633802818</v>
      </c>
      <c r="Q808" t="str">
        <f t="shared" si="76"/>
        <v>music</v>
      </c>
      <c r="R808" t="str">
        <f t="shared" si="77"/>
        <v>rock</v>
      </c>
      <c r="S808" s="13">
        <f t="shared" si="79"/>
        <v>40763.483090277776</v>
      </c>
      <c r="T808" s="13">
        <f t="shared" si="78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4"/>
        <v>1.05125</v>
      </c>
      <c r="P809" s="10">
        <f t="shared" si="75"/>
        <v>73.771929824561397</v>
      </c>
      <c r="Q809" t="str">
        <f t="shared" si="76"/>
        <v>music</v>
      </c>
      <c r="R809" t="str">
        <f t="shared" si="77"/>
        <v>rock</v>
      </c>
      <c r="S809" s="13">
        <f t="shared" si="79"/>
        <v>42759.420266203706</v>
      </c>
      <c r="T809" s="13">
        <f t="shared" si="78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4"/>
        <v>1</v>
      </c>
      <c r="P810" s="10">
        <f t="shared" si="75"/>
        <v>104.65116279069767</v>
      </c>
      <c r="Q810" t="str">
        <f t="shared" si="76"/>
        <v>music</v>
      </c>
      <c r="R810" t="str">
        <f t="shared" si="77"/>
        <v>rock</v>
      </c>
      <c r="S810" s="13">
        <f t="shared" si="79"/>
        <v>41961.892199074071</v>
      </c>
      <c r="T810" s="13">
        <f t="shared" si="78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4"/>
        <v>1.03775</v>
      </c>
      <c r="P811" s="10">
        <f t="shared" si="75"/>
        <v>79.82692307692308</v>
      </c>
      <c r="Q811" t="str">
        <f t="shared" si="76"/>
        <v>music</v>
      </c>
      <c r="R811" t="str">
        <f t="shared" si="77"/>
        <v>rock</v>
      </c>
      <c r="S811" s="13">
        <f t="shared" si="79"/>
        <v>41628.625347222223</v>
      </c>
      <c r="T811" s="13">
        <f t="shared" si="78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4"/>
        <v>1.05</v>
      </c>
      <c r="P812" s="10">
        <f t="shared" si="75"/>
        <v>58.333333333333336</v>
      </c>
      <c r="Q812" t="str">
        <f t="shared" si="76"/>
        <v>music</v>
      </c>
      <c r="R812" t="str">
        <f t="shared" si="77"/>
        <v>rock</v>
      </c>
      <c r="S812" s="13">
        <f t="shared" si="79"/>
        <v>41122.847939814812</v>
      </c>
      <c r="T812" s="13">
        <f t="shared" si="78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4"/>
        <v>1.04</v>
      </c>
      <c r="P813" s="10">
        <f t="shared" si="75"/>
        <v>86.666666666666671</v>
      </c>
      <c r="Q813" t="str">
        <f t="shared" si="76"/>
        <v>music</v>
      </c>
      <c r="R813" t="str">
        <f t="shared" si="77"/>
        <v>rock</v>
      </c>
      <c r="S813" s="13">
        <f t="shared" si="79"/>
        <v>41443.435208333329</v>
      </c>
      <c r="T813" s="13">
        <f t="shared" si="78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4"/>
        <v>1.5183333333333333</v>
      </c>
      <c r="P814" s="10">
        <f t="shared" si="75"/>
        <v>27.606060606060606</v>
      </c>
      <c r="Q814" t="str">
        <f t="shared" si="76"/>
        <v>music</v>
      </c>
      <c r="R814" t="str">
        <f t="shared" si="77"/>
        <v>rock</v>
      </c>
      <c r="S814" s="13">
        <f t="shared" si="79"/>
        <v>41281.809629629628</v>
      </c>
      <c r="T814" s="13">
        <f t="shared" si="78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4"/>
        <v>1.59996</v>
      </c>
      <c r="P815" s="10">
        <f t="shared" si="75"/>
        <v>24.999375000000001</v>
      </c>
      <c r="Q815" t="str">
        <f t="shared" si="76"/>
        <v>music</v>
      </c>
      <c r="R815" t="str">
        <f t="shared" si="77"/>
        <v>rock</v>
      </c>
      <c r="S815" s="13">
        <f t="shared" si="79"/>
        <v>41080.751909722218</v>
      </c>
      <c r="T815" s="13">
        <f t="shared" si="78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4"/>
        <v>1.2729999999999999</v>
      </c>
      <c r="P816" s="10">
        <f t="shared" si="75"/>
        <v>45.464285714285715</v>
      </c>
      <c r="Q816" t="str">
        <f t="shared" si="76"/>
        <v>music</v>
      </c>
      <c r="R816" t="str">
        <f t="shared" si="77"/>
        <v>rock</v>
      </c>
      <c r="S816" s="13">
        <f t="shared" si="79"/>
        <v>40679.534733796296</v>
      </c>
      <c r="T816" s="13">
        <f t="shared" si="78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4"/>
        <v>1.07</v>
      </c>
      <c r="P817" s="10">
        <f t="shared" si="75"/>
        <v>99.534883720930239</v>
      </c>
      <c r="Q817" t="str">
        <f t="shared" si="76"/>
        <v>music</v>
      </c>
      <c r="R817" t="str">
        <f t="shared" si="77"/>
        <v>rock</v>
      </c>
      <c r="S817" s="13">
        <f t="shared" si="79"/>
        <v>41914.70952546296</v>
      </c>
      <c r="T817" s="13">
        <f t="shared" si="78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4"/>
        <v>1.1512214285714286</v>
      </c>
      <c r="P818" s="10">
        <f t="shared" si="75"/>
        <v>39.31</v>
      </c>
      <c r="Q818" t="str">
        <f t="shared" si="76"/>
        <v>music</v>
      </c>
      <c r="R818" t="str">
        <f t="shared" si="77"/>
        <v>rock</v>
      </c>
      <c r="S818" s="13">
        <f t="shared" si="79"/>
        <v>41341.662534722222</v>
      </c>
      <c r="T818" s="13">
        <f t="shared" si="78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4"/>
        <v>1.3711066666666665</v>
      </c>
      <c r="P819" s="10">
        <f t="shared" si="75"/>
        <v>89.419999999999987</v>
      </c>
      <c r="Q819" t="str">
        <f t="shared" si="76"/>
        <v>music</v>
      </c>
      <c r="R819" t="str">
        <f t="shared" si="77"/>
        <v>rock</v>
      </c>
      <c r="S819" s="13">
        <f t="shared" si="79"/>
        <v>40925.391331018516</v>
      </c>
      <c r="T819" s="13">
        <f t="shared" si="78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4"/>
        <v>1.5571428571428572</v>
      </c>
      <c r="P820" s="10">
        <f t="shared" si="75"/>
        <v>28.684210526315791</v>
      </c>
      <c r="Q820" t="str">
        <f t="shared" si="76"/>
        <v>music</v>
      </c>
      <c r="R820" t="str">
        <f t="shared" si="77"/>
        <v>rock</v>
      </c>
      <c r="S820" s="13">
        <f t="shared" si="79"/>
        <v>41120.67454861111</v>
      </c>
      <c r="T820" s="13">
        <f t="shared" si="78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4"/>
        <v>1.0874999999999999</v>
      </c>
      <c r="P821" s="10">
        <f t="shared" si="75"/>
        <v>31.071428571428573</v>
      </c>
      <c r="Q821" t="str">
        <f t="shared" si="76"/>
        <v>music</v>
      </c>
      <c r="R821" t="str">
        <f t="shared" si="77"/>
        <v>rock</v>
      </c>
      <c r="S821" s="13">
        <f t="shared" si="79"/>
        <v>41619.789976851847</v>
      </c>
      <c r="T821" s="13">
        <f t="shared" si="78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4"/>
        <v>1.3405</v>
      </c>
      <c r="P822" s="10">
        <f t="shared" si="75"/>
        <v>70.55263157894737</v>
      </c>
      <c r="Q822" t="str">
        <f t="shared" si="76"/>
        <v>music</v>
      </c>
      <c r="R822" t="str">
        <f t="shared" si="77"/>
        <v>rock</v>
      </c>
      <c r="S822" s="13">
        <f t="shared" si="79"/>
        <v>41768.633587962962</v>
      </c>
      <c r="T822" s="13">
        <f t="shared" si="78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4"/>
        <v>1</v>
      </c>
      <c r="P823" s="10">
        <f t="shared" si="75"/>
        <v>224.12820512820514</v>
      </c>
      <c r="Q823" t="str">
        <f t="shared" si="76"/>
        <v>music</v>
      </c>
      <c r="R823" t="str">
        <f t="shared" si="77"/>
        <v>rock</v>
      </c>
      <c r="S823" s="13">
        <f t="shared" si="79"/>
        <v>42093.71371527778</v>
      </c>
      <c r="T823" s="13">
        <f t="shared" si="78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4"/>
        <v>1.1916666666666667</v>
      </c>
      <c r="P824" s="10">
        <f t="shared" si="75"/>
        <v>51.811594202898547</v>
      </c>
      <c r="Q824" t="str">
        <f t="shared" si="76"/>
        <v>music</v>
      </c>
      <c r="R824" t="str">
        <f t="shared" si="77"/>
        <v>rock</v>
      </c>
      <c r="S824" s="13">
        <f t="shared" si="79"/>
        <v>41157.739004629628</v>
      </c>
      <c r="T824" s="13">
        <f t="shared" si="78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4"/>
        <v>1.7949999999999999</v>
      </c>
      <c r="P825" s="10">
        <f t="shared" si="75"/>
        <v>43.515151515151516</v>
      </c>
      <c r="Q825" t="str">
        <f t="shared" si="76"/>
        <v>music</v>
      </c>
      <c r="R825" t="str">
        <f t="shared" si="77"/>
        <v>rock</v>
      </c>
      <c r="S825" s="13">
        <f t="shared" si="79"/>
        <v>42055.764490740738</v>
      </c>
      <c r="T825" s="13">
        <f t="shared" si="78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4"/>
        <v>1.3438124999999999</v>
      </c>
      <c r="P826" s="10">
        <f t="shared" si="75"/>
        <v>39.816666666666663</v>
      </c>
      <c r="Q826" t="str">
        <f t="shared" si="76"/>
        <v>music</v>
      </c>
      <c r="R826" t="str">
        <f t="shared" si="77"/>
        <v>rock</v>
      </c>
      <c r="S826" s="13">
        <f t="shared" si="79"/>
        <v>40250.033773148149</v>
      </c>
      <c r="T826" s="13">
        <f t="shared" si="78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4"/>
        <v>1.0043200000000001</v>
      </c>
      <c r="P827" s="10">
        <f t="shared" si="75"/>
        <v>126.8080808080808</v>
      </c>
      <c r="Q827" t="str">
        <f t="shared" si="76"/>
        <v>music</v>
      </c>
      <c r="R827" t="str">
        <f t="shared" si="77"/>
        <v>rock</v>
      </c>
      <c r="S827" s="13">
        <f t="shared" si="79"/>
        <v>41186.098194444443</v>
      </c>
      <c r="T827" s="13">
        <f t="shared" si="78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4"/>
        <v>1.0145454545454546</v>
      </c>
      <c r="P828" s="10">
        <f t="shared" si="75"/>
        <v>113.87755102040816</v>
      </c>
      <c r="Q828" t="str">
        <f t="shared" si="76"/>
        <v>music</v>
      </c>
      <c r="R828" t="str">
        <f t="shared" si="77"/>
        <v>rock</v>
      </c>
      <c r="S828" s="13">
        <f t="shared" si="79"/>
        <v>40972.830208333333</v>
      </c>
      <c r="T828" s="13">
        <f t="shared" si="78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4"/>
        <v>1.0333333333333334</v>
      </c>
      <c r="P829" s="10">
        <f t="shared" si="75"/>
        <v>28.181818181818183</v>
      </c>
      <c r="Q829" t="str">
        <f t="shared" si="76"/>
        <v>music</v>
      </c>
      <c r="R829" t="str">
        <f t="shared" si="77"/>
        <v>rock</v>
      </c>
      <c r="S829" s="13">
        <f t="shared" si="79"/>
        <v>40927.265127314815</v>
      </c>
      <c r="T829" s="13">
        <f t="shared" si="78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4"/>
        <v>1.07</v>
      </c>
      <c r="P830" s="10">
        <f t="shared" si="75"/>
        <v>36.60526315789474</v>
      </c>
      <c r="Q830" t="str">
        <f t="shared" si="76"/>
        <v>music</v>
      </c>
      <c r="R830" t="str">
        <f t="shared" si="77"/>
        <v>rock</v>
      </c>
      <c r="S830" s="13">
        <f t="shared" si="79"/>
        <v>41072.842384259253</v>
      </c>
      <c r="T830" s="13">
        <f t="shared" si="78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4"/>
        <v>1.04</v>
      </c>
      <c r="P831" s="10">
        <f t="shared" si="75"/>
        <v>32.5</v>
      </c>
      <c r="Q831" t="str">
        <f t="shared" si="76"/>
        <v>music</v>
      </c>
      <c r="R831" t="str">
        <f t="shared" si="77"/>
        <v>rock</v>
      </c>
      <c r="S831" s="13">
        <f t="shared" si="79"/>
        <v>42504.593055555553</v>
      </c>
      <c r="T831" s="13">
        <f t="shared" si="78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4"/>
        <v>1.0783333333333334</v>
      </c>
      <c r="P832" s="10">
        <f t="shared" si="75"/>
        <v>60.65625</v>
      </c>
      <c r="Q832" t="str">
        <f t="shared" si="76"/>
        <v>music</v>
      </c>
      <c r="R832" t="str">
        <f t="shared" si="77"/>
        <v>rock</v>
      </c>
      <c r="S832" s="13">
        <f t="shared" si="79"/>
        <v>41325.317418981482</v>
      </c>
      <c r="T832" s="13">
        <f t="shared" si="78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4"/>
        <v>2.3333333333333335</v>
      </c>
      <c r="P833" s="10">
        <f t="shared" si="75"/>
        <v>175</v>
      </c>
      <c r="Q833" t="str">
        <f t="shared" si="76"/>
        <v>music</v>
      </c>
      <c r="R833" t="str">
        <f t="shared" si="77"/>
        <v>rock</v>
      </c>
      <c r="S833" s="13">
        <f t="shared" si="79"/>
        <v>40996.438587962963</v>
      </c>
      <c r="T833" s="13">
        <f t="shared" si="78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4"/>
        <v>1.0060706666666666</v>
      </c>
      <c r="P834" s="10">
        <f t="shared" si="75"/>
        <v>97.993896103896105</v>
      </c>
      <c r="Q834" t="str">
        <f t="shared" si="76"/>
        <v>music</v>
      </c>
      <c r="R834" t="str">
        <f t="shared" si="77"/>
        <v>rock</v>
      </c>
      <c r="S834" s="13">
        <f t="shared" si="79"/>
        <v>40869.466840277775</v>
      </c>
      <c r="T834" s="13">
        <f t="shared" si="78"/>
        <v>40929.134027777771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80">E835/D835</f>
        <v>1.0166666666666666</v>
      </c>
      <c r="P835" s="10">
        <f t="shared" ref="P835:P898" si="81">E835/L835</f>
        <v>148.78048780487805</v>
      </c>
      <c r="Q835" t="str">
        <f t="shared" ref="Q835:Q898" si="82">LEFT(N835,FIND("/",N835)-1)</f>
        <v>music</v>
      </c>
      <c r="R835" t="str">
        <f t="shared" ref="R835:R898" si="83">RIGHT(N835,LEN(N835)-FIND("/",N835))</f>
        <v>rock</v>
      </c>
      <c r="S835" s="13">
        <f t="shared" si="79"/>
        <v>41718.669849537036</v>
      </c>
      <c r="T835" s="13">
        <f t="shared" si="78"/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80"/>
        <v>1.3101818181818181</v>
      </c>
      <c r="P836" s="10">
        <f t="shared" si="81"/>
        <v>96.08</v>
      </c>
      <c r="Q836" t="str">
        <f t="shared" si="82"/>
        <v>music</v>
      </c>
      <c r="R836" t="str">
        <f t="shared" si="83"/>
        <v>rock</v>
      </c>
      <c r="S836" s="13">
        <f t="shared" si="79"/>
        <v>41422.614490740736</v>
      </c>
      <c r="T836" s="13">
        <f t="shared" ref="T836:T899" si="84">(I836/86400)+25569+(-5/24)</f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80"/>
        <v>1.1725000000000001</v>
      </c>
      <c r="P837" s="10">
        <f t="shared" si="81"/>
        <v>58.625</v>
      </c>
      <c r="Q837" t="str">
        <f t="shared" si="82"/>
        <v>music</v>
      </c>
      <c r="R837" t="str">
        <f t="shared" si="83"/>
        <v>rock</v>
      </c>
      <c r="S837" s="13">
        <f t="shared" ref="S837:S900" si="85">(J837/86400)+25569+(-5/24)</f>
        <v>41005.249513888884</v>
      </c>
      <c r="T837" s="13">
        <f t="shared" si="84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80"/>
        <v>1.009304</v>
      </c>
      <c r="P838" s="10">
        <f t="shared" si="81"/>
        <v>109.70695652173914</v>
      </c>
      <c r="Q838" t="str">
        <f t="shared" si="82"/>
        <v>music</v>
      </c>
      <c r="R838" t="str">
        <f t="shared" si="83"/>
        <v>rock</v>
      </c>
      <c r="S838" s="13">
        <f t="shared" si="85"/>
        <v>41523.848587962959</v>
      </c>
      <c r="T838" s="13">
        <f t="shared" si="84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80"/>
        <v>1.218</v>
      </c>
      <c r="P839" s="10">
        <f t="shared" si="81"/>
        <v>49.112903225806448</v>
      </c>
      <c r="Q839" t="str">
        <f t="shared" si="82"/>
        <v>music</v>
      </c>
      <c r="R839" t="str">
        <f t="shared" si="83"/>
        <v>rock</v>
      </c>
      <c r="S839" s="13">
        <f t="shared" si="85"/>
        <v>41730.79006944444</v>
      </c>
      <c r="T839" s="13">
        <f t="shared" si="84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80"/>
        <v>1.454</v>
      </c>
      <c r="P840" s="10">
        <f t="shared" si="81"/>
        <v>47.672131147540981</v>
      </c>
      <c r="Q840" t="str">
        <f t="shared" si="82"/>
        <v>music</v>
      </c>
      <c r="R840" t="str">
        <f t="shared" si="83"/>
        <v>rock</v>
      </c>
      <c r="S840" s="13">
        <f t="shared" si="85"/>
        <v>40895.689641203702</v>
      </c>
      <c r="T840" s="13">
        <f t="shared" si="84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80"/>
        <v>1.166166</v>
      </c>
      <c r="P841" s="10">
        <f t="shared" si="81"/>
        <v>60.737812499999997</v>
      </c>
      <c r="Q841" t="str">
        <f t="shared" si="82"/>
        <v>music</v>
      </c>
      <c r="R841" t="str">
        <f t="shared" si="83"/>
        <v>rock</v>
      </c>
      <c r="S841" s="13">
        <f t="shared" si="85"/>
        <v>41144.555046296293</v>
      </c>
      <c r="T841" s="13">
        <f t="shared" si="84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80"/>
        <v>1.2041660000000001</v>
      </c>
      <c r="P842" s="10">
        <f t="shared" si="81"/>
        <v>63.37715789473684</v>
      </c>
      <c r="Q842" t="str">
        <f t="shared" si="82"/>
        <v>music</v>
      </c>
      <c r="R842" t="str">
        <f t="shared" si="83"/>
        <v>metal</v>
      </c>
      <c r="S842" s="13">
        <f t="shared" si="85"/>
        <v>42607.018368055556</v>
      </c>
      <c r="T842" s="13">
        <f t="shared" si="84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80"/>
        <v>1.0132000000000001</v>
      </c>
      <c r="P843" s="10">
        <f t="shared" si="81"/>
        <v>53.893617021276597</v>
      </c>
      <c r="Q843" t="str">
        <f t="shared" si="82"/>
        <v>music</v>
      </c>
      <c r="R843" t="str">
        <f t="shared" si="83"/>
        <v>metal</v>
      </c>
      <c r="S843" s="13">
        <f t="shared" si="85"/>
        <v>41923.630358796298</v>
      </c>
      <c r="T843" s="13">
        <f t="shared" si="84"/>
        <v>41953.672025462962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80"/>
        <v>1.0431999999999999</v>
      </c>
      <c r="P844" s="10">
        <f t="shared" si="81"/>
        <v>66.871794871794876</v>
      </c>
      <c r="Q844" t="str">
        <f t="shared" si="82"/>
        <v>music</v>
      </c>
      <c r="R844" t="str">
        <f t="shared" si="83"/>
        <v>metal</v>
      </c>
      <c r="S844" s="13">
        <f t="shared" si="85"/>
        <v>41526.384062499994</v>
      </c>
      <c r="T844" s="13">
        <f t="shared" si="84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80"/>
        <v>2.6713333333333331</v>
      </c>
      <c r="P845" s="10">
        <f t="shared" si="81"/>
        <v>63.102362204724407</v>
      </c>
      <c r="Q845" t="str">
        <f t="shared" si="82"/>
        <v>music</v>
      </c>
      <c r="R845" t="str">
        <f t="shared" si="83"/>
        <v>metal</v>
      </c>
      <c r="S845" s="13">
        <f t="shared" si="85"/>
        <v>42695.049537037034</v>
      </c>
      <c r="T845" s="13">
        <f t="shared" si="84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80"/>
        <v>1.9413333333333334</v>
      </c>
      <c r="P846" s="10">
        <f t="shared" si="81"/>
        <v>36.628930817610062</v>
      </c>
      <c r="Q846" t="str">
        <f t="shared" si="82"/>
        <v>music</v>
      </c>
      <c r="R846" t="str">
        <f t="shared" si="83"/>
        <v>metal</v>
      </c>
      <c r="S846" s="13">
        <f t="shared" si="85"/>
        <v>41905.476296296292</v>
      </c>
      <c r="T846" s="13">
        <f t="shared" si="84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80"/>
        <v>1.203802</v>
      </c>
      <c r="P847" s="10">
        <f t="shared" si="81"/>
        <v>34.005706214689269</v>
      </c>
      <c r="Q847" t="str">
        <f t="shared" si="82"/>
        <v>music</v>
      </c>
      <c r="R847" t="str">
        <f t="shared" si="83"/>
        <v>metal</v>
      </c>
      <c r="S847" s="13">
        <f t="shared" si="85"/>
        <v>42577.997638888883</v>
      </c>
      <c r="T847" s="13">
        <f t="shared" si="84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80"/>
        <v>1.2200090909090908</v>
      </c>
      <c r="P848" s="10">
        <f t="shared" si="81"/>
        <v>28.553404255319148</v>
      </c>
      <c r="Q848" t="str">
        <f t="shared" si="82"/>
        <v>music</v>
      </c>
      <c r="R848" t="str">
        <f t="shared" si="83"/>
        <v>metal</v>
      </c>
      <c r="S848" s="13">
        <f t="shared" si="85"/>
        <v>41694.183506944442</v>
      </c>
      <c r="T848" s="13">
        <f t="shared" si="84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80"/>
        <v>1</v>
      </c>
      <c r="P849" s="10">
        <f t="shared" si="81"/>
        <v>10</v>
      </c>
      <c r="Q849" t="str">
        <f t="shared" si="82"/>
        <v>music</v>
      </c>
      <c r="R849" t="str">
        <f t="shared" si="83"/>
        <v>metal</v>
      </c>
      <c r="S849" s="13">
        <f t="shared" si="85"/>
        <v>42165.59</v>
      </c>
      <c r="T849" s="13">
        <f t="shared" si="84"/>
        <v>42195.59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80"/>
        <v>1</v>
      </c>
      <c r="P850" s="10">
        <f t="shared" si="81"/>
        <v>18.75</v>
      </c>
      <c r="Q850" t="str">
        <f t="shared" si="82"/>
        <v>music</v>
      </c>
      <c r="R850" t="str">
        <f t="shared" si="83"/>
        <v>metal</v>
      </c>
      <c r="S850" s="13">
        <f t="shared" si="85"/>
        <v>42078.583715277775</v>
      </c>
      <c r="T850" s="13">
        <f t="shared" si="84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80"/>
        <v>1.1990000000000001</v>
      </c>
      <c r="P851" s="10">
        <f t="shared" si="81"/>
        <v>41.704347826086959</v>
      </c>
      <c r="Q851" t="str">
        <f t="shared" si="82"/>
        <v>music</v>
      </c>
      <c r="R851" t="str">
        <f t="shared" si="83"/>
        <v>metal</v>
      </c>
      <c r="S851" s="13">
        <f t="shared" si="85"/>
        <v>42050.94055555555</v>
      </c>
      <c r="T851" s="13">
        <f t="shared" si="84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80"/>
        <v>1.55175</v>
      </c>
      <c r="P852" s="10">
        <f t="shared" si="81"/>
        <v>46.669172932330824</v>
      </c>
      <c r="Q852" t="str">
        <f t="shared" si="82"/>
        <v>music</v>
      </c>
      <c r="R852" t="str">
        <f t="shared" si="83"/>
        <v>metal</v>
      </c>
      <c r="S852" s="13">
        <f t="shared" si="85"/>
        <v>42452.619409722225</v>
      </c>
      <c r="T852" s="13">
        <f t="shared" si="84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80"/>
        <v>1.3045</v>
      </c>
      <c r="P853" s="10">
        <f t="shared" si="81"/>
        <v>37.271428571428572</v>
      </c>
      <c r="Q853" t="str">
        <f t="shared" si="82"/>
        <v>music</v>
      </c>
      <c r="R853" t="str">
        <f t="shared" si="83"/>
        <v>metal</v>
      </c>
      <c r="S853" s="13">
        <f t="shared" si="85"/>
        <v>42522.671909722216</v>
      </c>
      <c r="T853" s="13">
        <f t="shared" si="84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80"/>
        <v>1.0497142857142858</v>
      </c>
      <c r="P854" s="10">
        <f t="shared" si="81"/>
        <v>59.258064516129032</v>
      </c>
      <c r="Q854" t="str">
        <f t="shared" si="82"/>
        <v>music</v>
      </c>
      <c r="R854" t="str">
        <f t="shared" si="83"/>
        <v>metal</v>
      </c>
      <c r="S854" s="13">
        <f t="shared" si="85"/>
        <v>42656.59716435185</v>
      </c>
      <c r="T854" s="13">
        <f t="shared" si="84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80"/>
        <v>1</v>
      </c>
      <c r="P855" s="10">
        <f t="shared" si="81"/>
        <v>30</v>
      </c>
      <c r="Q855" t="str">
        <f t="shared" si="82"/>
        <v>music</v>
      </c>
      <c r="R855" t="str">
        <f t="shared" si="83"/>
        <v>metal</v>
      </c>
      <c r="S855" s="13">
        <f t="shared" si="85"/>
        <v>42021.62394675926</v>
      </c>
      <c r="T855" s="13">
        <f t="shared" si="84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80"/>
        <v>1.1822050359712231</v>
      </c>
      <c r="P856" s="10">
        <f t="shared" si="81"/>
        <v>65.8623246492986</v>
      </c>
      <c r="Q856" t="str">
        <f t="shared" si="82"/>
        <v>music</v>
      </c>
      <c r="R856" t="str">
        <f t="shared" si="83"/>
        <v>metal</v>
      </c>
      <c r="S856" s="13">
        <f t="shared" si="85"/>
        <v>42702.004004629627</v>
      </c>
      <c r="T856" s="13">
        <f t="shared" si="84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80"/>
        <v>1.0344827586206897</v>
      </c>
      <c r="P857" s="10">
        <f t="shared" si="81"/>
        <v>31.914893617021278</v>
      </c>
      <c r="Q857" t="str">
        <f t="shared" si="82"/>
        <v>music</v>
      </c>
      <c r="R857" t="str">
        <f t="shared" si="83"/>
        <v>metal</v>
      </c>
      <c r="S857" s="13">
        <f t="shared" si="85"/>
        <v>42544.916863425919</v>
      </c>
      <c r="T857" s="13">
        <f t="shared" si="84"/>
        <v>42574.916863425919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80"/>
        <v>2.1800000000000002</v>
      </c>
      <c r="P858" s="10">
        <f t="shared" si="81"/>
        <v>19.464285714285715</v>
      </c>
      <c r="Q858" t="str">
        <f t="shared" si="82"/>
        <v>music</v>
      </c>
      <c r="R858" t="str">
        <f t="shared" si="83"/>
        <v>metal</v>
      </c>
      <c r="S858" s="13">
        <f t="shared" si="85"/>
        <v>42609.103657407402</v>
      </c>
      <c r="T858" s="13">
        <f t="shared" si="84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80"/>
        <v>1</v>
      </c>
      <c r="P859" s="10">
        <f t="shared" si="81"/>
        <v>50</v>
      </c>
      <c r="Q859" t="str">
        <f t="shared" si="82"/>
        <v>music</v>
      </c>
      <c r="R859" t="str">
        <f t="shared" si="83"/>
        <v>metal</v>
      </c>
      <c r="S859" s="13">
        <f t="shared" si="85"/>
        <v>42291.373043981475</v>
      </c>
      <c r="T859" s="13">
        <f t="shared" si="84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80"/>
        <v>1.4400583333333332</v>
      </c>
      <c r="P860" s="10">
        <f t="shared" si="81"/>
        <v>22.737763157894737</v>
      </c>
      <c r="Q860" t="str">
        <f t="shared" si="82"/>
        <v>music</v>
      </c>
      <c r="R860" t="str">
        <f t="shared" si="83"/>
        <v>metal</v>
      </c>
      <c r="S860" s="13">
        <f t="shared" si="85"/>
        <v>42079.537245370368</v>
      </c>
      <c r="T860" s="13">
        <f t="shared" si="84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80"/>
        <v>1.0467500000000001</v>
      </c>
      <c r="P861" s="10">
        <f t="shared" si="81"/>
        <v>42.724489795918366</v>
      </c>
      <c r="Q861" t="str">
        <f t="shared" si="82"/>
        <v>music</v>
      </c>
      <c r="R861" t="str">
        <f t="shared" si="83"/>
        <v>metal</v>
      </c>
      <c r="S861" s="13">
        <f t="shared" si="85"/>
        <v>42128.611898148149</v>
      </c>
      <c r="T861" s="13">
        <f t="shared" si="84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80"/>
        <v>0.18142857142857144</v>
      </c>
      <c r="P862" s="10">
        <f t="shared" si="81"/>
        <v>52.916666666666664</v>
      </c>
      <c r="Q862" t="str">
        <f t="shared" si="82"/>
        <v>music</v>
      </c>
      <c r="R862" t="str">
        <f t="shared" si="83"/>
        <v>jazz</v>
      </c>
      <c r="S862" s="13">
        <f t="shared" si="85"/>
        <v>41570.274456018517</v>
      </c>
      <c r="T862" s="13">
        <f t="shared" si="84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80"/>
        <v>2.2444444444444444E-2</v>
      </c>
      <c r="P863" s="10">
        <f t="shared" si="81"/>
        <v>50.5</v>
      </c>
      <c r="Q863" t="str">
        <f t="shared" si="82"/>
        <v>music</v>
      </c>
      <c r="R863" t="str">
        <f t="shared" si="83"/>
        <v>jazz</v>
      </c>
      <c r="S863" s="13">
        <f t="shared" si="85"/>
        <v>42599.756990740738</v>
      </c>
      <c r="T863" s="13">
        <f t="shared" si="84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80"/>
        <v>3.3999999999999998E-3</v>
      </c>
      <c r="P864" s="10">
        <f t="shared" si="81"/>
        <v>42.5</v>
      </c>
      <c r="Q864" t="str">
        <f t="shared" si="82"/>
        <v>music</v>
      </c>
      <c r="R864" t="str">
        <f t="shared" si="83"/>
        <v>jazz</v>
      </c>
      <c r="S864" s="13">
        <f t="shared" si="85"/>
        <v>41559.346620370365</v>
      </c>
      <c r="T864" s="13">
        <f t="shared" si="84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80"/>
        <v>4.4999999999999998E-2</v>
      </c>
      <c r="P865" s="10">
        <f t="shared" si="81"/>
        <v>18</v>
      </c>
      <c r="Q865" t="str">
        <f t="shared" si="82"/>
        <v>music</v>
      </c>
      <c r="R865" t="str">
        <f t="shared" si="83"/>
        <v>jazz</v>
      </c>
      <c r="S865" s="13">
        <f t="shared" si="85"/>
        <v>40920.909328703703</v>
      </c>
      <c r="T865" s="13">
        <f t="shared" si="84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80"/>
        <v>0.41538461538461541</v>
      </c>
      <c r="P866" s="10">
        <f t="shared" si="81"/>
        <v>34.177215189873415</v>
      </c>
      <c r="Q866" t="str">
        <f t="shared" si="82"/>
        <v>music</v>
      </c>
      <c r="R866" t="str">
        <f t="shared" si="83"/>
        <v>jazz</v>
      </c>
      <c r="S866" s="13">
        <f t="shared" si="85"/>
        <v>41540.898587962962</v>
      </c>
      <c r="T866" s="13">
        <f t="shared" si="84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80"/>
        <v>2.0454545454545454E-2</v>
      </c>
      <c r="P867" s="10">
        <f t="shared" si="81"/>
        <v>22.5</v>
      </c>
      <c r="Q867" t="str">
        <f t="shared" si="82"/>
        <v>music</v>
      </c>
      <c r="R867" t="str">
        <f t="shared" si="83"/>
        <v>jazz</v>
      </c>
      <c r="S867" s="13">
        <f t="shared" si="85"/>
        <v>41230.564780092587</v>
      </c>
      <c r="T867" s="13">
        <f t="shared" si="84"/>
        <v>41290.564780092587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80"/>
        <v>0.18285714285714286</v>
      </c>
      <c r="P868" s="10">
        <f t="shared" si="81"/>
        <v>58.18181818181818</v>
      </c>
      <c r="Q868" t="str">
        <f t="shared" si="82"/>
        <v>music</v>
      </c>
      <c r="R868" t="str">
        <f t="shared" si="83"/>
        <v>jazz</v>
      </c>
      <c r="S868" s="13">
        <f t="shared" si="85"/>
        <v>42025.429606481477</v>
      </c>
      <c r="T868" s="13">
        <f t="shared" si="84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80"/>
        <v>0.2402</v>
      </c>
      <c r="P869" s="10">
        <f t="shared" si="81"/>
        <v>109.18181818181819</v>
      </c>
      <c r="Q869" t="str">
        <f t="shared" si="82"/>
        <v>music</v>
      </c>
      <c r="R869" t="str">
        <f t="shared" si="83"/>
        <v>jazz</v>
      </c>
      <c r="S869" s="13">
        <f t="shared" si="85"/>
        <v>40087.897060185183</v>
      </c>
      <c r="T869" s="13">
        <f t="shared" si="84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80"/>
        <v>1.1111111111111111E-3</v>
      </c>
      <c r="P870" s="10">
        <f t="shared" si="81"/>
        <v>50</v>
      </c>
      <c r="Q870" t="str">
        <f t="shared" si="82"/>
        <v>music</v>
      </c>
      <c r="R870" t="str">
        <f t="shared" si="83"/>
        <v>jazz</v>
      </c>
      <c r="S870" s="13">
        <f t="shared" si="85"/>
        <v>41615.819421296292</v>
      </c>
      <c r="T870" s="13">
        <f t="shared" si="84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80"/>
        <v>0.11818181818181818</v>
      </c>
      <c r="P871" s="10">
        <f t="shared" si="81"/>
        <v>346.66666666666669</v>
      </c>
      <c r="Q871" t="str">
        <f t="shared" si="82"/>
        <v>music</v>
      </c>
      <c r="R871" t="str">
        <f t="shared" si="83"/>
        <v>jazz</v>
      </c>
      <c r="S871" s="13">
        <f t="shared" si="85"/>
        <v>41342.637233796289</v>
      </c>
      <c r="T871" s="13">
        <f t="shared" si="84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80"/>
        <v>3.0999999999999999E-3</v>
      </c>
      <c r="P872" s="10">
        <f t="shared" si="81"/>
        <v>12.4</v>
      </c>
      <c r="Q872" t="str">
        <f t="shared" si="82"/>
        <v>music</v>
      </c>
      <c r="R872" t="str">
        <f t="shared" si="83"/>
        <v>jazz</v>
      </c>
      <c r="S872" s="13">
        <f t="shared" si="85"/>
        <v>41487.813923611109</v>
      </c>
      <c r="T872" s="13">
        <f t="shared" si="84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80"/>
        <v>5.4166666666666669E-2</v>
      </c>
      <c r="P873" s="10">
        <f t="shared" si="81"/>
        <v>27.083333333333332</v>
      </c>
      <c r="Q873" t="str">
        <f t="shared" si="82"/>
        <v>music</v>
      </c>
      <c r="R873" t="str">
        <f t="shared" si="83"/>
        <v>jazz</v>
      </c>
      <c r="S873" s="13">
        <f t="shared" si="85"/>
        <v>41577.352951388886</v>
      </c>
      <c r="T873" s="13">
        <f t="shared" si="84"/>
        <v>41607.394618055558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80"/>
        <v>8.1250000000000003E-3</v>
      </c>
      <c r="P874" s="10">
        <f t="shared" si="81"/>
        <v>32.5</v>
      </c>
      <c r="Q874" t="str">
        <f t="shared" si="82"/>
        <v>music</v>
      </c>
      <c r="R874" t="str">
        <f t="shared" si="83"/>
        <v>jazz</v>
      </c>
      <c r="S874" s="13">
        <f t="shared" si="85"/>
        <v>40567.617210648146</v>
      </c>
      <c r="T874" s="13">
        <f t="shared" si="84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80"/>
        <v>1.2857142857142857E-2</v>
      </c>
      <c r="P875" s="10">
        <f t="shared" si="81"/>
        <v>9</v>
      </c>
      <c r="Q875" t="str">
        <f t="shared" si="82"/>
        <v>music</v>
      </c>
      <c r="R875" t="str">
        <f t="shared" si="83"/>
        <v>jazz</v>
      </c>
      <c r="S875" s="13">
        <f t="shared" si="85"/>
        <v>41183.958796296291</v>
      </c>
      <c r="T875" s="13">
        <f t="shared" si="84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80"/>
        <v>0.24333333333333335</v>
      </c>
      <c r="P876" s="10">
        <f t="shared" si="81"/>
        <v>34.761904761904759</v>
      </c>
      <c r="Q876" t="str">
        <f t="shared" si="82"/>
        <v>music</v>
      </c>
      <c r="R876" t="str">
        <f t="shared" si="83"/>
        <v>jazz</v>
      </c>
      <c r="S876" s="13">
        <f t="shared" si="85"/>
        <v>41368.375393518516</v>
      </c>
      <c r="T876" s="13">
        <f t="shared" si="84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80"/>
        <v>0</v>
      </c>
      <c r="P877" s="10" t="e">
        <f t="shared" si="81"/>
        <v>#DIV/0!</v>
      </c>
      <c r="Q877" t="str">
        <f t="shared" si="82"/>
        <v>music</v>
      </c>
      <c r="R877" t="str">
        <f t="shared" si="83"/>
        <v>jazz</v>
      </c>
      <c r="S877" s="13">
        <f t="shared" si="85"/>
        <v>42248.515405092585</v>
      </c>
      <c r="T877" s="13">
        <f t="shared" si="84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80"/>
        <v>0.40799492385786801</v>
      </c>
      <c r="P878" s="10">
        <f t="shared" si="81"/>
        <v>28.577777777777779</v>
      </c>
      <c r="Q878" t="str">
        <f t="shared" si="82"/>
        <v>music</v>
      </c>
      <c r="R878" t="str">
        <f t="shared" si="83"/>
        <v>jazz</v>
      </c>
      <c r="S878" s="13">
        <f t="shared" si="85"/>
        <v>41276.288506944438</v>
      </c>
      <c r="T878" s="13">
        <f t="shared" si="84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80"/>
        <v>0.67549999999999999</v>
      </c>
      <c r="P879" s="10">
        <f t="shared" si="81"/>
        <v>46.586206896551722</v>
      </c>
      <c r="Q879" t="str">
        <f t="shared" si="82"/>
        <v>music</v>
      </c>
      <c r="R879" t="str">
        <f t="shared" si="83"/>
        <v>jazz</v>
      </c>
      <c r="S879" s="13">
        <f t="shared" si="85"/>
        <v>41597.580555555549</v>
      </c>
      <c r="T879" s="13">
        <f t="shared" si="84"/>
        <v>41627.580555555549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80"/>
        <v>1.2999999999999999E-2</v>
      </c>
      <c r="P880" s="10">
        <f t="shared" si="81"/>
        <v>32.5</v>
      </c>
      <c r="Q880" t="str">
        <f t="shared" si="82"/>
        <v>music</v>
      </c>
      <c r="R880" t="str">
        <f t="shared" si="83"/>
        <v>jazz</v>
      </c>
      <c r="S880" s="13">
        <f t="shared" si="85"/>
        <v>40505.024583333332</v>
      </c>
      <c r="T880" s="13">
        <f t="shared" si="84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80"/>
        <v>0.30666666666666664</v>
      </c>
      <c r="P881" s="10">
        <f t="shared" si="81"/>
        <v>21.466666666666665</v>
      </c>
      <c r="Q881" t="str">
        <f t="shared" si="82"/>
        <v>music</v>
      </c>
      <c r="R881" t="str">
        <f t="shared" si="83"/>
        <v>jazz</v>
      </c>
      <c r="S881" s="13">
        <f t="shared" si="85"/>
        <v>41037.621585648143</v>
      </c>
      <c r="T881" s="13">
        <f t="shared" si="84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80"/>
        <v>2.9894179894179893E-2</v>
      </c>
      <c r="P882" s="10">
        <f t="shared" si="81"/>
        <v>14.125</v>
      </c>
      <c r="Q882" t="str">
        <f t="shared" si="82"/>
        <v>music</v>
      </c>
      <c r="R882" t="str">
        <f t="shared" si="83"/>
        <v>indie rock</v>
      </c>
      <c r="S882" s="13">
        <f t="shared" si="85"/>
        <v>41179.112708333334</v>
      </c>
      <c r="T882" s="13">
        <f t="shared" si="84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80"/>
        <v>8.0000000000000002E-3</v>
      </c>
      <c r="P883" s="10">
        <f t="shared" si="81"/>
        <v>30</v>
      </c>
      <c r="Q883" t="str">
        <f t="shared" si="82"/>
        <v>music</v>
      </c>
      <c r="R883" t="str">
        <f t="shared" si="83"/>
        <v>indie rock</v>
      </c>
      <c r="S883" s="13">
        <f t="shared" si="85"/>
        <v>40877.042662037034</v>
      </c>
      <c r="T883" s="13">
        <f t="shared" si="84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80"/>
        <v>0.20133333333333334</v>
      </c>
      <c r="P884" s="10">
        <f t="shared" si="81"/>
        <v>21.571428571428573</v>
      </c>
      <c r="Q884" t="str">
        <f t="shared" si="82"/>
        <v>music</v>
      </c>
      <c r="R884" t="str">
        <f t="shared" si="83"/>
        <v>indie rock</v>
      </c>
      <c r="S884" s="13">
        <f t="shared" si="85"/>
        <v>40759.652199074073</v>
      </c>
      <c r="T884" s="13">
        <f t="shared" si="84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80"/>
        <v>0.4002</v>
      </c>
      <c r="P885" s="10">
        <f t="shared" si="81"/>
        <v>83.375</v>
      </c>
      <c r="Q885" t="str">
        <f t="shared" si="82"/>
        <v>music</v>
      </c>
      <c r="R885" t="str">
        <f t="shared" si="83"/>
        <v>indie rock</v>
      </c>
      <c r="S885" s="13">
        <f t="shared" si="85"/>
        <v>42371.727256944439</v>
      </c>
      <c r="T885" s="13">
        <f t="shared" si="84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80"/>
        <v>0.01</v>
      </c>
      <c r="P886" s="10">
        <f t="shared" si="81"/>
        <v>10</v>
      </c>
      <c r="Q886" t="str">
        <f t="shared" si="82"/>
        <v>music</v>
      </c>
      <c r="R886" t="str">
        <f t="shared" si="83"/>
        <v>indie rock</v>
      </c>
      <c r="S886" s="13">
        <f t="shared" si="85"/>
        <v>40981.594282407408</v>
      </c>
      <c r="T886" s="13">
        <f t="shared" si="84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80"/>
        <v>0.75</v>
      </c>
      <c r="P887" s="10">
        <f t="shared" si="81"/>
        <v>35.714285714285715</v>
      </c>
      <c r="Q887" t="str">
        <f t="shared" si="82"/>
        <v>music</v>
      </c>
      <c r="R887" t="str">
        <f t="shared" si="83"/>
        <v>indie rock</v>
      </c>
      <c r="S887" s="13">
        <f t="shared" si="85"/>
        <v>42713.732766203706</v>
      </c>
      <c r="T887" s="13">
        <f t="shared" si="84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80"/>
        <v>0.41</v>
      </c>
      <c r="P888" s="10">
        <f t="shared" si="81"/>
        <v>29.285714285714285</v>
      </c>
      <c r="Q888" t="str">
        <f t="shared" si="82"/>
        <v>music</v>
      </c>
      <c r="R888" t="str">
        <f t="shared" si="83"/>
        <v>indie rock</v>
      </c>
      <c r="S888" s="13">
        <f t="shared" si="85"/>
        <v>42603.662187499998</v>
      </c>
      <c r="T888" s="13">
        <f t="shared" si="84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80"/>
        <v>0</v>
      </c>
      <c r="P889" s="10" t="e">
        <f t="shared" si="81"/>
        <v>#DIV/0!</v>
      </c>
      <c r="Q889" t="str">
        <f t="shared" si="82"/>
        <v>music</v>
      </c>
      <c r="R889" t="str">
        <f t="shared" si="83"/>
        <v>indie rock</v>
      </c>
      <c r="S889" s="13">
        <f t="shared" si="85"/>
        <v>41026.75063657407</v>
      </c>
      <c r="T889" s="13">
        <f t="shared" si="84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80"/>
        <v>7.1999999999999995E-2</v>
      </c>
      <c r="P890" s="10">
        <f t="shared" si="81"/>
        <v>18</v>
      </c>
      <c r="Q890" t="str">
        <f t="shared" si="82"/>
        <v>music</v>
      </c>
      <c r="R890" t="str">
        <f t="shared" si="83"/>
        <v>indie rock</v>
      </c>
      <c r="S890" s="13">
        <f t="shared" si="85"/>
        <v>40751.544965277775</v>
      </c>
      <c r="T890" s="13">
        <f t="shared" si="84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80"/>
        <v>9.4412800000000005E-2</v>
      </c>
      <c r="P891" s="10">
        <f t="shared" si="81"/>
        <v>73.760000000000005</v>
      </c>
      <c r="Q891" t="str">
        <f t="shared" si="82"/>
        <v>music</v>
      </c>
      <c r="R891" t="str">
        <f t="shared" si="83"/>
        <v>indie rock</v>
      </c>
      <c r="S891" s="13">
        <f t="shared" si="85"/>
        <v>41887.575729166667</v>
      </c>
      <c r="T891" s="13">
        <f t="shared" si="84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80"/>
        <v>4.1666666666666664E-2</v>
      </c>
      <c r="P892" s="10">
        <f t="shared" si="81"/>
        <v>31.25</v>
      </c>
      <c r="Q892" t="str">
        <f t="shared" si="82"/>
        <v>music</v>
      </c>
      <c r="R892" t="str">
        <f t="shared" si="83"/>
        <v>indie rock</v>
      </c>
      <c r="S892" s="13">
        <f t="shared" si="85"/>
        <v>41569.490497685183</v>
      </c>
      <c r="T892" s="13">
        <f t="shared" si="84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80"/>
        <v>3.2500000000000001E-2</v>
      </c>
      <c r="P893" s="10">
        <f t="shared" si="81"/>
        <v>28.888888888888889</v>
      </c>
      <c r="Q893" t="str">
        <f t="shared" si="82"/>
        <v>music</v>
      </c>
      <c r="R893" t="str">
        <f t="shared" si="83"/>
        <v>indie rock</v>
      </c>
      <c r="S893" s="13">
        <f t="shared" si="85"/>
        <v>41841.823263888888</v>
      </c>
      <c r="T893" s="13">
        <f t="shared" si="84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80"/>
        <v>0.40749999999999997</v>
      </c>
      <c r="P894" s="10">
        <f t="shared" si="81"/>
        <v>143.8235294117647</v>
      </c>
      <c r="Q894" t="str">
        <f t="shared" si="82"/>
        <v>music</v>
      </c>
      <c r="R894" t="str">
        <f t="shared" si="83"/>
        <v>indie rock</v>
      </c>
      <c r="S894" s="13">
        <f t="shared" si="85"/>
        <v>40303.991701388884</v>
      </c>
      <c r="T894" s="13">
        <f t="shared" si="84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80"/>
        <v>0.1</v>
      </c>
      <c r="P895" s="10">
        <f t="shared" si="81"/>
        <v>40</v>
      </c>
      <c r="Q895" t="str">
        <f t="shared" si="82"/>
        <v>music</v>
      </c>
      <c r="R895" t="str">
        <f t="shared" si="83"/>
        <v>indie rock</v>
      </c>
      <c r="S895" s="13">
        <f t="shared" si="85"/>
        <v>42065.689386574071</v>
      </c>
      <c r="T895" s="13">
        <f t="shared" si="84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80"/>
        <v>0.39169999999999999</v>
      </c>
      <c r="P896" s="10">
        <f t="shared" si="81"/>
        <v>147.81132075471697</v>
      </c>
      <c r="Q896" t="str">
        <f t="shared" si="82"/>
        <v>music</v>
      </c>
      <c r="R896" t="str">
        <f t="shared" si="83"/>
        <v>indie rock</v>
      </c>
      <c r="S896" s="13">
        <f t="shared" si="85"/>
        <v>42496.773263888885</v>
      </c>
      <c r="T896" s="13">
        <f t="shared" si="84"/>
        <v>42526.773263888885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80"/>
        <v>2.4375000000000001E-2</v>
      </c>
      <c r="P897" s="10">
        <f t="shared" si="81"/>
        <v>27.857142857142858</v>
      </c>
      <c r="Q897" t="str">
        <f t="shared" si="82"/>
        <v>music</v>
      </c>
      <c r="R897" t="str">
        <f t="shared" si="83"/>
        <v>indie rock</v>
      </c>
      <c r="S897" s="13">
        <f t="shared" si="85"/>
        <v>40430.919317129628</v>
      </c>
      <c r="T897" s="13">
        <f t="shared" si="84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80"/>
        <v>0.4</v>
      </c>
      <c r="P898" s="10">
        <f t="shared" si="81"/>
        <v>44.444444444444443</v>
      </c>
      <c r="Q898" t="str">
        <f t="shared" si="82"/>
        <v>music</v>
      </c>
      <c r="R898" t="str">
        <f t="shared" si="83"/>
        <v>indie rock</v>
      </c>
      <c r="S898" s="13">
        <f t="shared" si="85"/>
        <v>42218.66465277777</v>
      </c>
      <c r="T898" s="13">
        <f t="shared" si="84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6">E899/D899</f>
        <v>0</v>
      </c>
      <c r="P899" s="10" t="e">
        <f t="shared" ref="P899:P962" si="87">E899/L899</f>
        <v>#DIV/0!</v>
      </c>
      <c r="Q899" t="str">
        <f t="shared" ref="Q899:Q962" si="88">LEFT(N899,FIND("/",N899)-1)</f>
        <v>music</v>
      </c>
      <c r="R899" t="str">
        <f t="shared" ref="R899:R962" si="89">RIGHT(N899,LEN(N899)-FIND("/",N899))</f>
        <v>indie rock</v>
      </c>
      <c r="S899" s="13">
        <f t="shared" si="85"/>
        <v>41211.480416666665</v>
      </c>
      <c r="T899" s="13">
        <f t="shared" si="84"/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6"/>
        <v>2.8000000000000001E-2</v>
      </c>
      <c r="P900" s="10">
        <f t="shared" si="87"/>
        <v>35</v>
      </c>
      <c r="Q900" t="str">
        <f t="shared" si="88"/>
        <v>music</v>
      </c>
      <c r="R900" t="str">
        <f t="shared" si="89"/>
        <v>indie rock</v>
      </c>
      <c r="S900" s="13">
        <f t="shared" si="85"/>
        <v>40878.549884259257</v>
      </c>
      <c r="T900" s="13">
        <f t="shared" ref="T900:T963" si="90">(I900/86400)+25569+(-5/24)</f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6"/>
        <v>0.37333333333333335</v>
      </c>
      <c r="P901" s="10">
        <f t="shared" si="87"/>
        <v>35</v>
      </c>
      <c r="Q901" t="str">
        <f t="shared" si="88"/>
        <v>music</v>
      </c>
      <c r="R901" t="str">
        <f t="shared" si="89"/>
        <v>indie rock</v>
      </c>
      <c r="S901" s="13">
        <f t="shared" ref="S901:S964" si="91">(J901/86400)+25569+(-5/24)</f>
        <v>40645.890763888885</v>
      </c>
      <c r="T901" s="13">
        <f t="shared" si="90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6"/>
        <v>4.1999999999999997E-3</v>
      </c>
      <c r="P902" s="10">
        <f t="shared" si="87"/>
        <v>10.5</v>
      </c>
      <c r="Q902" t="str">
        <f t="shared" si="88"/>
        <v>music</v>
      </c>
      <c r="R902" t="str">
        <f t="shared" si="89"/>
        <v>jazz</v>
      </c>
      <c r="S902" s="13">
        <f t="shared" si="91"/>
        <v>42429.641226851854</v>
      </c>
      <c r="T902" s="13">
        <f t="shared" si="90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6"/>
        <v>0</v>
      </c>
      <c r="P903" s="10" t="e">
        <f t="shared" si="87"/>
        <v>#DIV/0!</v>
      </c>
      <c r="Q903" t="str">
        <f t="shared" si="88"/>
        <v>music</v>
      </c>
      <c r="R903" t="str">
        <f t="shared" si="89"/>
        <v>jazz</v>
      </c>
      <c r="S903" s="13">
        <f t="shared" si="91"/>
        <v>40291.603171296294</v>
      </c>
      <c r="T903" s="13">
        <f t="shared" si="90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6"/>
        <v>3.0000000000000001E-3</v>
      </c>
      <c r="P904" s="10">
        <f t="shared" si="87"/>
        <v>30</v>
      </c>
      <c r="Q904" t="str">
        <f t="shared" si="88"/>
        <v>music</v>
      </c>
      <c r="R904" t="str">
        <f t="shared" si="89"/>
        <v>jazz</v>
      </c>
      <c r="S904" s="13">
        <f t="shared" si="91"/>
        <v>41829.757199074069</v>
      </c>
      <c r="T904" s="13">
        <f t="shared" si="90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6"/>
        <v>3.2000000000000001E-2</v>
      </c>
      <c r="P905" s="10">
        <f t="shared" si="87"/>
        <v>40</v>
      </c>
      <c r="Q905" t="str">
        <f t="shared" si="88"/>
        <v>music</v>
      </c>
      <c r="R905" t="str">
        <f t="shared" si="89"/>
        <v>jazz</v>
      </c>
      <c r="S905" s="13">
        <f t="shared" si="91"/>
        <v>41149.587731481479</v>
      </c>
      <c r="T905" s="13">
        <f t="shared" si="90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6"/>
        <v>3.0200000000000001E-3</v>
      </c>
      <c r="P906" s="10">
        <f t="shared" si="87"/>
        <v>50.333333333333336</v>
      </c>
      <c r="Q906" t="str">
        <f t="shared" si="88"/>
        <v>music</v>
      </c>
      <c r="R906" t="str">
        <f t="shared" si="89"/>
        <v>jazz</v>
      </c>
      <c r="S906" s="13">
        <f t="shared" si="91"/>
        <v>42341.87195601852</v>
      </c>
      <c r="T906" s="13">
        <f t="shared" si="90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6"/>
        <v>3.0153846153846153E-2</v>
      </c>
      <c r="P907" s="10">
        <f t="shared" si="87"/>
        <v>32.666666666666664</v>
      </c>
      <c r="Q907" t="str">
        <f t="shared" si="88"/>
        <v>music</v>
      </c>
      <c r="R907" t="str">
        <f t="shared" si="89"/>
        <v>jazz</v>
      </c>
      <c r="S907" s="13">
        <f t="shared" si="91"/>
        <v>40507.031550925924</v>
      </c>
      <c r="T907" s="13">
        <f t="shared" si="90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6"/>
        <v>0</v>
      </c>
      <c r="P908" s="10" t="e">
        <f t="shared" si="87"/>
        <v>#DIV/0!</v>
      </c>
      <c r="Q908" t="str">
        <f t="shared" si="88"/>
        <v>music</v>
      </c>
      <c r="R908" t="str">
        <f t="shared" si="89"/>
        <v>jazz</v>
      </c>
      <c r="S908" s="13">
        <f t="shared" si="91"/>
        <v>41680.981365740736</v>
      </c>
      <c r="T908" s="13">
        <f t="shared" si="90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6"/>
        <v>0</v>
      </c>
      <c r="P909" s="10" t="e">
        <f t="shared" si="87"/>
        <v>#DIV/0!</v>
      </c>
      <c r="Q909" t="str">
        <f t="shared" si="88"/>
        <v>music</v>
      </c>
      <c r="R909" t="str">
        <f t="shared" si="89"/>
        <v>jazz</v>
      </c>
      <c r="S909" s="13">
        <f t="shared" si="91"/>
        <v>40766.9840625</v>
      </c>
      <c r="T909" s="13">
        <f t="shared" si="90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6"/>
        <v>0</v>
      </c>
      <c r="P910" s="10" t="e">
        <f t="shared" si="87"/>
        <v>#DIV/0!</v>
      </c>
      <c r="Q910" t="str">
        <f t="shared" si="88"/>
        <v>music</v>
      </c>
      <c r="R910" t="str">
        <f t="shared" si="89"/>
        <v>jazz</v>
      </c>
      <c r="S910" s="13">
        <f t="shared" si="91"/>
        <v>40340.593229166661</v>
      </c>
      <c r="T910" s="13">
        <f t="shared" si="90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6"/>
        <v>3.2500000000000001E-2</v>
      </c>
      <c r="P911" s="10">
        <f t="shared" si="87"/>
        <v>65</v>
      </c>
      <c r="Q911" t="str">
        <f t="shared" si="88"/>
        <v>music</v>
      </c>
      <c r="R911" t="str">
        <f t="shared" si="89"/>
        <v>jazz</v>
      </c>
      <c r="S911" s="13">
        <f t="shared" si="91"/>
        <v>41081.481944444444</v>
      </c>
      <c r="T911" s="13">
        <f t="shared" si="90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6"/>
        <v>0.22363636363636363</v>
      </c>
      <c r="P912" s="10">
        <f t="shared" si="87"/>
        <v>24.6</v>
      </c>
      <c r="Q912" t="str">
        <f t="shared" si="88"/>
        <v>music</v>
      </c>
      <c r="R912" t="str">
        <f t="shared" si="89"/>
        <v>jazz</v>
      </c>
      <c r="S912" s="13">
        <f t="shared" si="91"/>
        <v>42737.337025462963</v>
      </c>
      <c r="T912" s="13">
        <f t="shared" si="90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6"/>
        <v>0</v>
      </c>
      <c r="P913" s="10" t="e">
        <f t="shared" si="87"/>
        <v>#DIV/0!</v>
      </c>
      <c r="Q913" t="str">
        <f t="shared" si="88"/>
        <v>music</v>
      </c>
      <c r="R913" t="str">
        <f t="shared" si="89"/>
        <v>jazz</v>
      </c>
      <c r="S913" s="13">
        <f t="shared" si="91"/>
        <v>41641.796817129631</v>
      </c>
      <c r="T913" s="13">
        <f t="shared" si="90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6"/>
        <v>8.5714285714285719E-3</v>
      </c>
      <c r="P914" s="10">
        <f t="shared" si="87"/>
        <v>15</v>
      </c>
      <c r="Q914" t="str">
        <f t="shared" si="88"/>
        <v>music</v>
      </c>
      <c r="R914" t="str">
        <f t="shared" si="89"/>
        <v>jazz</v>
      </c>
      <c r="S914" s="13">
        <f t="shared" si="91"/>
        <v>41193.901006944441</v>
      </c>
      <c r="T914" s="13">
        <f t="shared" si="90"/>
        <v>41253.942673611113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6"/>
        <v>6.6066666666666662E-2</v>
      </c>
      <c r="P915" s="10">
        <f t="shared" si="87"/>
        <v>82.583333333333329</v>
      </c>
      <c r="Q915" t="str">
        <f t="shared" si="88"/>
        <v>music</v>
      </c>
      <c r="R915" t="str">
        <f t="shared" si="89"/>
        <v>jazz</v>
      </c>
      <c r="S915" s="13">
        <f t="shared" si="91"/>
        <v>41003.930775462963</v>
      </c>
      <c r="T915" s="13">
        <f t="shared" si="90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6"/>
        <v>0</v>
      </c>
      <c r="P916" s="10" t="e">
        <f t="shared" si="87"/>
        <v>#DIV/0!</v>
      </c>
      <c r="Q916" t="str">
        <f t="shared" si="88"/>
        <v>music</v>
      </c>
      <c r="R916" t="str">
        <f t="shared" si="89"/>
        <v>jazz</v>
      </c>
      <c r="S916" s="13">
        <f t="shared" si="91"/>
        <v>41116.554942129624</v>
      </c>
      <c r="T916" s="13">
        <f t="shared" si="90"/>
        <v>41146.554942129624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6"/>
        <v>5.7692307692307696E-2</v>
      </c>
      <c r="P917" s="10">
        <f t="shared" si="87"/>
        <v>41.666666666666664</v>
      </c>
      <c r="Q917" t="str">
        <f t="shared" si="88"/>
        <v>music</v>
      </c>
      <c r="R917" t="str">
        <f t="shared" si="89"/>
        <v>jazz</v>
      </c>
      <c r="S917" s="13">
        <f t="shared" si="91"/>
        <v>40937.471226851849</v>
      </c>
      <c r="T917" s="13">
        <f t="shared" si="90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6"/>
        <v>0</v>
      </c>
      <c r="P918" s="10" t="e">
        <f t="shared" si="87"/>
        <v>#DIV/0!</v>
      </c>
      <c r="Q918" t="str">
        <f t="shared" si="88"/>
        <v>music</v>
      </c>
      <c r="R918" t="str">
        <f t="shared" si="89"/>
        <v>jazz</v>
      </c>
      <c r="S918" s="13">
        <f t="shared" si="91"/>
        <v>40434.645069444443</v>
      </c>
      <c r="T918" s="13">
        <f t="shared" si="90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6"/>
        <v>6.0000000000000001E-3</v>
      </c>
      <c r="P919" s="10">
        <f t="shared" si="87"/>
        <v>30</v>
      </c>
      <c r="Q919" t="str">
        <f t="shared" si="88"/>
        <v>music</v>
      </c>
      <c r="R919" t="str">
        <f t="shared" si="89"/>
        <v>jazz</v>
      </c>
      <c r="S919" s="13">
        <f t="shared" si="91"/>
        <v>41802.735300925924</v>
      </c>
      <c r="T919" s="13">
        <f t="shared" si="90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6"/>
        <v>5.0256410256410255E-2</v>
      </c>
      <c r="P920" s="10">
        <f t="shared" si="87"/>
        <v>19.600000000000001</v>
      </c>
      <c r="Q920" t="str">
        <f t="shared" si="88"/>
        <v>music</v>
      </c>
      <c r="R920" t="str">
        <f t="shared" si="89"/>
        <v>jazz</v>
      </c>
      <c r="S920" s="13">
        <f t="shared" si="91"/>
        <v>41944.707881944443</v>
      </c>
      <c r="T920" s="13">
        <f t="shared" si="90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6"/>
        <v>5.0000000000000001E-3</v>
      </c>
      <c r="P921" s="10">
        <f t="shared" si="87"/>
        <v>100</v>
      </c>
      <c r="Q921" t="str">
        <f t="shared" si="88"/>
        <v>music</v>
      </c>
      <c r="R921" t="str">
        <f t="shared" si="89"/>
        <v>jazz</v>
      </c>
      <c r="S921" s="13">
        <f t="shared" si="91"/>
        <v>41227.433391203704</v>
      </c>
      <c r="T921" s="13">
        <f t="shared" si="90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6"/>
        <v>0</v>
      </c>
      <c r="P922" s="10" t="e">
        <f t="shared" si="87"/>
        <v>#DIV/0!</v>
      </c>
      <c r="Q922" t="str">
        <f t="shared" si="88"/>
        <v>music</v>
      </c>
      <c r="R922" t="str">
        <f t="shared" si="89"/>
        <v>jazz</v>
      </c>
      <c r="S922" s="13">
        <f t="shared" si="91"/>
        <v>41562.463217592587</v>
      </c>
      <c r="T922" s="13">
        <f t="shared" si="90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6"/>
        <v>0.309</v>
      </c>
      <c r="P923" s="10">
        <f t="shared" si="87"/>
        <v>231.75</v>
      </c>
      <c r="Q923" t="str">
        <f t="shared" si="88"/>
        <v>music</v>
      </c>
      <c r="R923" t="str">
        <f t="shared" si="89"/>
        <v>jazz</v>
      </c>
      <c r="S923" s="13">
        <f t="shared" si="91"/>
        <v>40846.962685185186</v>
      </c>
      <c r="T923" s="13">
        <f t="shared" si="90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6"/>
        <v>0.21037037037037037</v>
      </c>
      <c r="P924" s="10">
        <f t="shared" si="87"/>
        <v>189.33333333333334</v>
      </c>
      <c r="Q924" t="str">
        <f t="shared" si="88"/>
        <v>music</v>
      </c>
      <c r="R924" t="str">
        <f t="shared" si="89"/>
        <v>jazz</v>
      </c>
      <c r="S924" s="13">
        <f t="shared" si="91"/>
        <v>41878.32167824074</v>
      </c>
      <c r="T924" s="13">
        <f t="shared" si="90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6"/>
        <v>2.1999999999999999E-2</v>
      </c>
      <c r="P925" s="10">
        <f t="shared" si="87"/>
        <v>55</v>
      </c>
      <c r="Q925" t="str">
        <f t="shared" si="88"/>
        <v>music</v>
      </c>
      <c r="R925" t="str">
        <f t="shared" si="89"/>
        <v>jazz</v>
      </c>
      <c r="S925" s="13">
        <f t="shared" si="91"/>
        <v>41934.751423611109</v>
      </c>
      <c r="T925" s="13">
        <f t="shared" si="90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6"/>
        <v>0.109</v>
      </c>
      <c r="P926" s="10">
        <f t="shared" si="87"/>
        <v>21.8</v>
      </c>
      <c r="Q926" t="str">
        <f t="shared" si="88"/>
        <v>music</v>
      </c>
      <c r="R926" t="str">
        <f t="shared" si="89"/>
        <v>jazz</v>
      </c>
      <c r="S926" s="13">
        <f t="shared" si="91"/>
        <v>41288.734594907401</v>
      </c>
      <c r="T926" s="13">
        <f t="shared" si="90"/>
        <v>41318.734594907401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6"/>
        <v>2.6666666666666668E-2</v>
      </c>
      <c r="P927" s="10">
        <f t="shared" si="87"/>
        <v>32</v>
      </c>
      <c r="Q927" t="str">
        <f t="shared" si="88"/>
        <v>music</v>
      </c>
      <c r="R927" t="str">
        <f t="shared" si="89"/>
        <v>jazz</v>
      </c>
      <c r="S927" s="13">
        <f t="shared" si="91"/>
        <v>41575.672581018516</v>
      </c>
      <c r="T927" s="13">
        <f t="shared" si="90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6"/>
        <v>0</v>
      </c>
      <c r="P928" s="10" t="e">
        <f t="shared" si="87"/>
        <v>#DIV/0!</v>
      </c>
      <c r="Q928" t="str">
        <f t="shared" si="88"/>
        <v>music</v>
      </c>
      <c r="R928" t="str">
        <f t="shared" si="89"/>
        <v>jazz</v>
      </c>
      <c r="S928" s="13">
        <f t="shared" si="91"/>
        <v>40337.811689814815</v>
      </c>
      <c r="T928" s="13">
        <f t="shared" si="90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6"/>
        <v>0</v>
      </c>
      <c r="P929" s="10" t="e">
        <f t="shared" si="87"/>
        <v>#DIV/0!</v>
      </c>
      <c r="Q929" t="str">
        <f t="shared" si="88"/>
        <v>music</v>
      </c>
      <c r="R929" t="str">
        <f t="shared" si="89"/>
        <v>jazz</v>
      </c>
      <c r="S929" s="13">
        <f t="shared" si="91"/>
        <v>41013.614525462959</v>
      </c>
      <c r="T929" s="13">
        <f t="shared" si="90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6"/>
        <v>0.10862068965517241</v>
      </c>
      <c r="P930" s="10">
        <f t="shared" si="87"/>
        <v>56.25</v>
      </c>
      <c r="Q930" t="str">
        <f t="shared" si="88"/>
        <v>music</v>
      </c>
      <c r="R930" t="str">
        <f t="shared" si="89"/>
        <v>jazz</v>
      </c>
      <c r="S930" s="13">
        <f t="shared" si="91"/>
        <v>41180.654085648144</v>
      </c>
      <c r="T930" s="13">
        <f t="shared" si="90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6"/>
        <v>0</v>
      </c>
      <c r="P931" s="10" t="e">
        <f t="shared" si="87"/>
        <v>#DIV/0!</v>
      </c>
      <c r="Q931" t="str">
        <f t="shared" si="88"/>
        <v>music</v>
      </c>
      <c r="R931" t="str">
        <f t="shared" si="89"/>
        <v>jazz</v>
      </c>
      <c r="S931" s="13">
        <f t="shared" si="91"/>
        <v>40978.029733796291</v>
      </c>
      <c r="T931" s="13">
        <f t="shared" si="90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6"/>
        <v>0.38333333333333336</v>
      </c>
      <c r="P932" s="10">
        <f t="shared" si="87"/>
        <v>69</v>
      </c>
      <c r="Q932" t="str">
        <f t="shared" si="88"/>
        <v>music</v>
      </c>
      <c r="R932" t="str">
        <f t="shared" si="89"/>
        <v>jazz</v>
      </c>
      <c r="S932" s="13">
        <f t="shared" si="91"/>
        <v>40312.707245370366</v>
      </c>
      <c r="T932" s="13">
        <f t="shared" si="90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6"/>
        <v>6.5500000000000003E-2</v>
      </c>
      <c r="P933" s="10">
        <f t="shared" si="87"/>
        <v>18.714285714285715</v>
      </c>
      <c r="Q933" t="str">
        <f t="shared" si="88"/>
        <v>music</v>
      </c>
      <c r="R933" t="str">
        <f t="shared" si="89"/>
        <v>jazz</v>
      </c>
      <c r="S933" s="13">
        <f t="shared" si="91"/>
        <v>41680.151643518519</v>
      </c>
      <c r="T933" s="13">
        <f t="shared" si="90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6"/>
        <v>0.14536842105263159</v>
      </c>
      <c r="P934" s="10">
        <f t="shared" si="87"/>
        <v>46.033333333333331</v>
      </c>
      <c r="Q934" t="str">
        <f t="shared" si="88"/>
        <v>music</v>
      </c>
      <c r="R934" t="str">
        <f t="shared" si="89"/>
        <v>jazz</v>
      </c>
      <c r="S934" s="13">
        <f t="shared" si="91"/>
        <v>41310.760937499996</v>
      </c>
      <c r="T934" s="13">
        <f t="shared" si="90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6"/>
        <v>0.06</v>
      </c>
      <c r="P935" s="10">
        <f t="shared" si="87"/>
        <v>60</v>
      </c>
      <c r="Q935" t="str">
        <f t="shared" si="88"/>
        <v>music</v>
      </c>
      <c r="R935" t="str">
        <f t="shared" si="89"/>
        <v>jazz</v>
      </c>
      <c r="S935" s="13">
        <f t="shared" si="91"/>
        <v>41710.960752314808</v>
      </c>
      <c r="T935" s="13">
        <f t="shared" si="90"/>
        <v>41770.960752314808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6"/>
        <v>0.30399999999999999</v>
      </c>
      <c r="P936" s="10">
        <f t="shared" si="87"/>
        <v>50.666666666666664</v>
      </c>
      <c r="Q936" t="str">
        <f t="shared" si="88"/>
        <v>music</v>
      </c>
      <c r="R936" t="str">
        <f t="shared" si="89"/>
        <v>jazz</v>
      </c>
      <c r="S936" s="13">
        <f t="shared" si="91"/>
        <v>41733.528749999998</v>
      </c>
      <c r="T936" s="13">
        <f t="shared" si="90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6"/>
        <v>1.4285714285714285E-2</v>
      </c>
      <c r="P937" s="10">
        <f t="shared" si="87"/>
        <v>25</v>
      </c>
      <c r="Q937" t="str">
        <f t="shared" si="88"/>
        <v>music</v>
      </c>
      <c r="R937" t="str">
        <f t="shared" si="89"/>
        <v>jazz</v>
      </c>
      <c r="S937" s="13">
        <f t="shared" si="91"/>
        <v>42368.125335648147</v>
      </c>
      <c r="T937" s="13">
        <f t="shared" si="90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6"/>
        <v>0</v>
      </c>
      <c r="P938" s="10" t="e">
        <f t="shared" si="87"/>
        <v>#DIV/0!</v>
      </c>
      <c r="Q938" t="str">
        <f t="shared" si="88"/>
        <v>music</v>
      </c>
      <c r="R938" t="str">
        <f t="shared" si="89"/>
        <v>jazz</v>
      </c>
      <c r="S938" s="13">
        <f t="shared" si="91"/>
        <v>40882.815844907404</v>
      </c>
      <c r="T938" s="13">
        <f t="shared" si="90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6"/>
        <v>1.1428571428571429E-2</v>
      </c>
      <c r="P939" s="10">
        <f t="shared" si="87"/>
        <v>20</v>
      </c>
      <c r="Q939" t="str">
        <f t="shared" si="88"/>
        <v>music</v>
      </c>
      <c r="R939" t="str">
        <f t="shared" si="89"/>
        <v>jazz</v>
      </c>
      <c r="S939" s="13">
        <f t="shared" si="91"/>
        <v>41551.589780092589</v>
      </c>
      <c r="T939" s="13">
        <f t="shared" si="90"/>
        <v>41581.631446759253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6"/>
        <v>3.5714285714285713E-3</v>
      </c>
      <c r="P940" s="10">
        <f t="shared" si="87"/>
        <v>25</v>
      </c>
      <c r="Q940" t="str">
        <f t="shared" si="88"/>
        <v>music</v>
      </c>
      <c r="R940" t="str">
        <f t="shared" si="89"/>
        <v>jazz</v>
      </c>
      <c r="S940" s="13">
        <f t="shared" si="91"/>
        <v>41124.27138888889</v>
      </c>
      <c r="T940" s="13">
        <f t="shared" si="90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6"/>
        <v>1.4545454545454545E-2</v>
      </c>
      <c r="P941" s="10">
        <f t="shared" si="87"/>
        <v>20</v>
      </c>
      <c r="Q941" t="str">
        <f t="shared" si="88"/>
        <v>music</v>
      </c>
      <c r="R941" t="str">
        <f t="shared" si="89"/>
        <v>jazz</v>
      </c>
      <c r="S941" s="13">
        <f t="shared" si="91"/>
        <v>41416.554837962962</v>
      </c>
      <c r="T941" s="13">
        <f t="shared" si="90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6"/>
        <v>0.17155555555555554</v>
      </c>
      <c r="P942" s="10">
        <f t="shared" si="87"/>
        <v>110.28571428571429</v>
      </c>
      <c r="Q942" t="str">
        <f t="shared" si="88"/>
        <v>technology</v>
      </c>
      <c r="R942" t="str">
        <f t="shared" si="89"/>
        <v>wearables</v>
      </c>
      <c r="S942" s="13">
        <f t="shared" si="91"/>
        <v>42181.800069444442</v>
      </c>
      <c r="T942" s="13">
        <f t="shared" si="90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6"/>
        <v>2.3220000000000001E-2</v>
      </c>
      <c r="P943" s="10">
        <f t="shared" si="87"/>
        <v>37.451612903225808</v>
      </c>
      <c r="Q943" t="str">
        <f t="shared" si="88"/>
        <v>technology</v>
      </c>
      <c r="R943" t="str">
        <f t="shared" si="89"/>
        <v>wearables</v>
      </c>
      <c r="S943" s="13">
        <f t="shared" si="91"/>
        <v>42745.888252314813</v>
      </c>
      <c r="T943" s="13">
        <f t="shared" si="90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6"/>
        <v>8.9066666666666669E-2</v>
      </c>
      <c r="P944" s="10">
        <f t="shared" si="87"/>
        <v>41.75</v>
      </c>
      <c r="Q944" t="str">
        <f t="shared" si="88"/>
        <v>technology</v>
      </c>
      <c r="R944" t="str">
        <f t="shared" si="89"/>
        <v>wearables</v>
      </c>
      <c r="S944" s="13">
        <f t="shared" si="91"/>
        <v>42382.634953703702</v>
      </c>
      <c r="T944" s="13">
        <f t="shared" si="90"/>
        <v>42418.634953703702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6"/>
        <v>9.633333333333334E-2</v>
      </c>
      <c r="P945" s="10">
        <f t="shared" si="87"/>
        <v>24.083333333333332</v>
      </c>
      <c r="Q945" t="str">
        <f t="shared" si="88"/>
        <v>technology</v>
      </c>
      <c r="R945" t="str">
        <f t="shared" si="89"/>
        <v>wearables</v>
      </c>
      <c r="S945" s="13">
        <f t="shared" si="91"/>
        <v>42673.459548611114</v>
      </c>
      <c r="T945" s="13">
        <f t="shared" si="90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6"/>
        <v>0.13325999999999999</v>
      </c>
      <c r="P946" s="10">
        <f t="shared" si="87"/>
        <v>69.40625</v>
      </c>
      <c r="Q946" t="str">
        <f t="shared" si="88"/>
        <v>technology</v>
      </c>
      <c r="R946" t="str">
        <f t="shared" si="89"/>
        <v>wearables</v>
      </c>
      <c r="S946" s="13">
        <f t="shared" si="91"/>
        <v>42444.375578703701</v>
      </c>
      <c r="T946" s="13">
        <f t="shared" si="90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6"/>
        <v>2.4840000000000001E-2</v>
      </c>
      <c r="P947" s="10">
        <f t="shared" si="87"/>
        <v>155.25</v>
      </c>
      <c r="Q947" t="str">
        <f t="shared" si="88"/>
        <v>technology</v>
      </c>
      <c r="R947" t="str">
        <f t="shared" si="89"/>
        <v>wearables</v>
      </c>
      <c r="S947" s="13">
        <f t="shared" si="91"/>
        <v>42732.66465277777</v>
      </c>
      <c r="T947" s="13">
        <f t="shared" si="90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6"/>
        <v>1.9066666666666666E-2</v>
      </c>
      <c r="P948" s="10">
        <f t="shared" si="87"/>
        <v>57.2</v>
      </c>
      <c r="Q948" t="str">
        <f t="shared" si="88"/>
        <v>technology</v>
      </c>
      <c r="R948" t="str">
        <f t="shared" si="89"/>
        <v>wearables</v>
      </c>
      <c r="S948" s="13">
        <f t="shared" si="91"/>
        <v>42592.542222222219</v>
      </c>
      <c r="T948" s="13">
        <f t="shared" si="90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6"/>
        <v>0</v>
      </c>
      <c r="P949" s="10" t="e">
        <f t="shared" si="87"/>
        <v>#DIV/0!</v>
      </c>
      <c r="Q949" t="str">
        <f t="shared" si="88"/>
        <v>technology</v>
      </c>
      <c r="R949" t="str">
        <f t="shared" si="89"/>
        <v>wearables</v>
      </c>
      <c r="S949" s="13">
        <f t="shared" si="91"/>
        <v>42491.57298611111</v>
      </c>
      <c r="T949" s="13">
        <f t="shared" si="90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6"/>
        <v>0.12</v>
      </c>
      <c r="P950" s="10">
        <f t="shared" si="87"/>
        <v>60</v>
      </c>
      <c r="Q950" t="str">
        <f t="shared" si="88"/>
        <v>technology</v>
      </c>
      <c r="R950" t="str">
        <f t="shared" si="89"/>
        <v>wearables</v>
      </c>
      <c r="S950" s="13">
        <f t="shared" si="91"/>
        <v>42411.619953703703</v>
      </c>
      <c r="T950" s="13">
        <f t="shared" si="90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6"/>
        <v>1.3650000000000001E-2</v>
      </c>
      <c r="P951" s="10">
        <f t="shared" si="87"/>
        <v>39</v>
      </c>
      <c r="Q951" t="str">
        <f t="shared" si="88"/>
        <v>technology</v>
      </c>
      <c r="R951" t="str">
        <f t="shared" si="89"/>
        <v>wearables</v>
      </c>
      <c r="S951" s="13">
        <f t="shared" si="91"/>
        <v>42360.835370370369</v>
      </c>
      <c r="T951" s="13">
        <f t="shared" si="90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6"/>
        <v>0.28039999999999998</v>
      </c>
      <c r="P952" s="10">
        <f t="shared" si="87"/>
        <v>58.416666666666664</v>
      </c>
      <c r="Q952" t="str">
        <f t="shared" si="88"/>
        <v>technology</v>
      </c>
      <c r="R952" t="str">
        <f t="shared" si="89"/>
        <v>wearables</v>
      </c>
      <c r="S952" s="13">
        <f t="shared" si="91"/>
        <v>42356.54237268518</v>
      </c>
      <c r="T952" s="13">
        <f t="shared" si="90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6"/>
        <v>0.38390000000000002</v>
      </c>
      <c r="P953" s="10">
        <f t="shared" si="87"/>
        <v>158.63636363636363</v>
      </c>
      <c r="Q953" t="str">
        <f t="shared" si="88"/>
        <v>technology</v>
      </c>
      <c r="R953" t="str">
        <f t="shared" si="89"/>
        <v>wearables</v>
      </c>
      <c r="S953" s="13">
        <f t="shared" si="91"/>
        <v>42480.445277777777</v>
      </c>
      <c r="T953" s="13">
        <f t="shared" si="90"/>
        <v>42525.445277777777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6"/>
        <v>0.39942857142857141</v>
      </c>
      <c r="P954" s="10">
        <f t="shared" si="87"/>
        <v>99.857142857142861</v>
      </c>
      <c r="Q954" t="str">
        <f t="shared" si="88"/>
        <v>technology</v>
      </c>
      <c r="R954" t="str">
        <f t="shared" si="89"/>
        <v>wearables</v>
      </c>
      <c r="S954" s="13">
        <f t="shared" si="91"/>
        <v>42662.405231481483</v>
      </c>
      <c r="T954" s="13">
        <f t="shared" si="90"/>
        <v>42692.44689814814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6"/>
        <v>8.3999999999999995E-3</v>
      </c>
      <c r="P955" s="10">
        <f t="shared" si="87"/>
        <v>25.2</v>
      </c>
      <c r="Q955" t="str">
        <f t="shared" si="88"/>
        <v>technology</v>
      </c>
      <c r="R955" t="str">
        <f t="shared" si="89"/>
        <v>wearables</v>
      </c>
      <c r="S955" s="13">
        <f t="shared" si="91"/>
        <v>41998.956006944441</v>
      </c>
      <c r="T955" s="13">
        <f t="shared" si="90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6"/>
        <v>0.43406666666666666</v>
      </c>
      <c r="P956" s="10">
        <f t="shared" si="87"/>
        <v>89.191780821917803</v>
      </c>
      <c r="Q956" t="str">
        <f t="shared" si="88"/>
        <v>technology</v>
      </c>
      <c r="R956" t="str">
        <f t="shared" si="89"/>
        <v>wearables</v>
      </c>
      <c r="S956" s="13">
        <f t="shared" si="91"/>
        <v>42194.625451388885</v>
      </c>
      <c r="T956" s="13">
        <f t="shared" si="90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6"/>
        <v>5.6613333333333335E-2</v>
      </c>
      <c r="P957" s="10">
        <f t="shared" si="87"/>
        <v>182.6236559139785</v>
      </c>
      <c r="Q957" t="str">
        <f t="shared" si="88"/>
        <v>technology</v>
      </c>
      <c r="R957" t="str">
        <f t="shared" si="89"/>
        <v>wearables</v>
      </c>
      <c r="S957" s="13">
        <f t="shared" si="91"/>
        <v>42586.086805555555</v>
      </c>
      <c r="T957" s="13">
        <f t="shared" si="90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6"/>
        <v>1.7219999999999999E-2</v>
      </c>
      <c r="P958" s="10">
        <f t="shared" si="87"/>
        <v>50.647058823529413</v>
      </c>
      <c r="Q958" t="str">
        <f t="shared" si="88"/>
        <v>technology</v>
      </c>
      <c r="R958" t="str">
        <f t="shared" si="89"/>
        <v>wearables</v>
      </c>
      <c r="S958" s="13">
        <f t="shared" si="91"/>
        <v>42060.705543981479</v>
      </c>
      <c r="T958" s="13">
        <f t="shared" si="90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6"/>
        <v>1.9416666666666665E-2</v>
      </c>
      <c r="P959" s="10">
        <f t="shared" si="87"/>
        <v>33.285714285714285</v>
      </c>
      <c r="Q959" t="str">
        <f t="shared" si="88"/>
        <v>technology</v>
      </c>
      <c r="R959" t="str">
        <f t="shared" si="89"/>
        <v>wearables</v>
      </c>
      <c r="S959" s="13">
        <f t="shared" si="91"/>
        <v>42660.344131944446</v>
      </c>
      <c r="T959" s="13">
        <f t="shared" si="90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6"/>
        <v>0.11328275684711328</v>
      </c>
      <c r="P960" s="10">
        <f t="shared" si="87"/>
        <v>51.823529411764703</v>
      </c>
      <c r="Q960" t="str">
        <f t="shared" si="88"/>
        <v>technology</v>
      </c>
      <c r="R960" t="str">
        <f t="shared" si="89"/>
        <v>wearables</v>
      </c>
      <c r="S960" s="13">
        <f t="shared" si="91"/>
        <v>42082.594479166662</v>
      </c>
      <c r="T960" s="13">
        <f t="shared" si="90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6"/>
        <v>0.3886</v>
      </c>
      <c r="P961" s="10">
        <f t="shared" si="87"/>
        <v>113.62573099415205</v>
      </c>
      <c r="Q961" t="str">
        <f t="shared" si="88"/>
        <v>technology</v>
      </c>
      <c r="R961" t="str">
        <f t="shared" si="89"/>
        <v>wearables</v>
      </c>
      <c r="S961" s="13">
        <f t="shared" si="91"/>
        <v>41992.96603009259</v>
      </c>
      <c r="T961" s="13">
        <f t="shared" si="90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6"/>
        <v>0.46100628930817611</v>
      </c>
      <c r="P962" s="10">
        <f t="shared" si="87"/>
        <v>136.46276595744681</v>
      </c>
      <c r="Q962" t="str">
        <f t="shared" si="88"/>
        <v>technology</v>
      </c>
      <c r="R962" t="str">
        <f t="shared" si="89"/>
        <v>wearables</v>
      </c>
      <c r="S962" s="13">
        <f t="shared" si="91"/>
        <v>42766.41846064815</v>
      </c>
      <c r="T962" s="13">
        <f t="shared" si="90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2">E963/D963</f>
        <v>0.42188421052631581</v>
      </c>
      <c r="P963" s="10">
        <f t="shared" ref="P963:P1026" si="93">E963/L963</f>
        <v>364.35454545454547</v>
      </c>
      <c r="Q963" t="str">
        <f t="shared" ref="Q963:Q1026" si="94">LEFT(N963,FIND("/",N963)-1)</f>
        <v>technology</v>
      </c>
      <c r="R963" t="str">
        <f t="shared" ref="R963:R1026" si="95">RIGHT(N963,LEN(N963)-FIND("/",N963))</f>
        <v>wearables</v>
      </c>
      <c r="S963" s="13">
        <f t="shared" si="91"/>
        <v>42740.485358796293</v>
      </c>
      <c r="T963" s="13">
        <f t="shared" si="90"/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2"/>
        <v>0.2848</v>
      </c>
      <c r="P964" s="10">
        <f t="shared" si="93"/>
        <v>19.243243243243242</v>
      </c>
      <c r="Q964" t="str">
        <f t="shared" si="94"/>
        <v>technology</v>
      </c>
      <c r="R964" t="str">
        <f t="shared" si="95"/>
        <v>wearables</v>
      </c>
      <c r="S964" s="13">
        <f t="shared" si="91"/>
        <v>42373.504085648143</v>
      </c>
      <c r="T964" s="13">
        <f t="shared" ref="T964:T1027" si="96">(I964/86400)+25569+(-5/24)</f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2"/>
        <v>1.0771428571428571E-2</v>
      </c>
      <c r="P965" s="10">
        <f t="shared" si="93"/>
        <v>41.888888888888886</v>
      </c>
      <c r="Q965" t="str">
        <f t="shared" si="94"/>
        <v>technology</v>
      </c>
      <c r="R965" t="str">
        <f t="shared" si="95"/>
        <v>wearables</v>
      </c>
      <c r="S965" s="13">
        <f t="shared" ref="S965:S1028" si="97">(J965/86400)+25569+(-5/24)</f>
        <v>42625.427303240744</v>
      </c>
      <c r="T965" s="13">
        <f t="shared" si="96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2"/>
        <v>7.9909090909090902E-3</v>
      </c>
      <c r="P966" s="10">
        <f t="shared" si="93"/>
        <v>30.310344827586206</v>
      </c>
      <c r="Q966" t="str">
        <f t="shared" si="94"/>
        <v>technology</v>
      </c>
      <c r="R966" t="str">
        <f t="shared" si="95"/>
        <v>wearables</v>
      </c>
      <c r="S966" s="13">
        <f t="shared" si="97"/>
        <v>42208.420358796291</v>
      </c>
      <c r="T966" s="13">
        <f t="shared" si="96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2"/>
        <v>1.192E-2</v>
      </c>
      <c r="P967" s="10">
        <f t="shared" si="93"/>
        <v>49.666666666666664</v>
      </c>
      <c r="Q967" t="str">
        <f t="shared" si="94"/>
        <v>technology</v>
      </c>
      <c r="R967" t="str">
        <f t="shared" si="95"/>
        <v>wearables</v>
      </c>
      <c r="S967" s="13">
        <f t="shared" si="97"/>
        <v>42636.808402777773</v>
      </c>
      <c r="T967" s="13">
        <f t="shared" si="96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2"/>
        <v>0.14799999999999999</v>
      </c>
      <c r="P968" s="10">
        <f t="shared" si="93"/>
        <v>59.2</v>
      </c>
      <c r="Q968" t="str">
        <f t="shared" si="94"/>
        <v>technology</v>
      </c>
      <c r="R968" t="str">
        <f t="shared" si="95"/>
        <v>wearables</v>
      </c>
      <c r="S968" s="13">
        <f t="shared" si="97"/>
        <v>42619.427453703705</v>
      </c>
      <c r="T968" s="13">
        <f t="shared" si="96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2"/>
        <v>0.17810000000000001</v>
      </c>
      <c r="P969" s="10">
        <f t="shared" si="93"/>
        <v>43.97530864197531</v>
      </c>
      <c r="Q969" t="str">
        <f t="shared" si="94"/>
        <v>technology</v>
      </c>
      <c r="R969" t="str">
        <f t="shared" si="95"/>
        <v>wearables</v>
      </c>
      <c r="S969" s="13">
        <f t="shared" si="97"/>
        <v>42422.045995370368</v>
      </c>
      <c r="T969" s="13">
        <f t="shared" si="96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2"/>
        <v>1.325E-2</v>
      </c>
      <c r="P970" s="10">
        <f t="shared" si="93"/>
        <v>26.5</v>
      </c>
      <c r="Q970" t="str">
        <f t="shared" si="94"/>
        <v>technology</v>
      </c>
      <c r="R970" t="str">
        <f t="shared" si="95"/>
        <v>wearables</v>
      </c>
      <c r="S970" s="13">
        <f t="shared" si="97"/>
        <v>41836.639282407406</v>
      </c>
      <c r="T970" s="13">
        <f t="shared" si="96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2"/>
        <v>0.46666666666666667</v>
      </c>
      <c r="P971" s="10">
        <f t="shared" si="93"/>
        <v>1272.7272727272727</v>
      </c>
      <c r="Q971" t="str">
        <f t="shared" si="94"/>
        <v>technology</v>
      </c>
      <c r="R971" t="str">
        <f t="shared" si="95"/>
        <v>wearables</v>
      </c>
      <c r="S971" s="13">
        <f t="shared" si="97"/>
        <v>42742.094988425924</v>
      </c>
      <c r="T971" s="13">
        <f t="shared" si="96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2"/>
        <v>0.4592</v>
      </c>
      <c r="P972" s="10">
        <f t="shared" si="93"/>
        <v>164</v>
      </c>
      <c r="Q972" t="str">
        <f t="shared" si="94"/>
        <v>technology</v>
      </c>
      <c r="R972" t="str">
        <f t="shared" si="95"/>
        <v>wearables</v>
      </c>
      <c r="S972" s="13">
        <f t="shared" si="97"/>
        <v>42721.012187499997</v>
      </c>
      <c r="T972" s="13">
        <f t="shared" si="96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2"/>
        <v>2.2599999999999999E-3</v>
      </c>
      <c r="P973" s="10">
        <f t="shared" si="93"/>
        <v>45.2</v>
      </c>
      <c r="Q973" t="str">
        <f t="shared" si="94"/>
        <v>technology</v>
      </c>
      <c r="R973" t="str">
        <f t="shared" si="95"/>
        <v>wearables</v>
      </c>
      <c r="S973" s="13">
        <f t="shared" si="97"/>
        <v>42111.500694444439</v>
      </c>
      <c r="T973" s="13">
        <f t="shared" si="96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2"/>
        <v>0.34625</v>
      </c>
      <c r="P974" s="10">
        <f t="shared" si="93"/>
        <v>153.88888888888889</v>
      </c>
      <c r="Q974" t="str">
        <f t="shared" si="94"/>
        <v>technology</v>
      </c>
      <c r="R974" t="str">
        <f t="shared" si="95"/>
        <v>wearables</v>
      </c>
      <c r="S974" s="13">
        <f t="shared" si="97"/>
        <v>41856.657384259255</v>
      </c>
      <c r="T974" s="13">
        <f t="shared" si="96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2"/>
        <v>2.0549999999999999E-2</v>
      </c>
      <c r="P975" s="10">
        <f t="shared" si="93"/>
        <v>51.375</v>
      </c>
      <c r="Q975" t="str">
        <f t="shared" si="94"/>
        <v>technology</v>
      </c>
      <c r="R975" t="str">
        <f t="shared" si="95"/>
        <v>wearables</v>
      </c>
      <c r="S975" s="13">
        <f t="shared" si="97"/>
        <v>42256.806631944441</v>
      </c>
      <c r="T975" s="13">
        <f t="shared" si="96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2"/>
        <v>5.5999999999999999E-3</v>
      </c>
      <c r="P976" s="10">
        <f t="shared" si="93"/>
        <v>93.333333333333329</v>
      </c>
      <c r="Q976" t="str">
        <f t="shared" si="94"/>
        <v>technology</v>
      </c>
      <c r="R976" t="str">
        <f t="shared" si="95"/>
        <v>wearables</v>
      </c>
      <c r="S976" s="13">
        <f t="shared" si="97"/>
        <v>42424.541157407402</v>
      </c>
      <c r="T976" s="13">
        <f t="shared" si="96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2"/>
        <v>2.6069999999999999E-2</v>
      </c>
      <c r="P977" s="10">
        <f t="shared" si="93"/>
        <v>108.625</v>
      </c>
      <c r="Q977" t="str">
        <f t="shared" si="94"/>
        <v>technology</v>
      </c>
      <c r="R977" t="str">
        <f t="shared" si="95"/>
        <v>wearables</v>
      </c>
      <c r="S977" s="13">
        <f t="shared" si="97"/>
        <v>42489.488252314812</v>
      </c>
      <c r="T977" s="13">
        <f t="shared" si="96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2"/>
        <v>1.9259999999999999E-2</v>
      </c>
      <c r="P978" s="10">
        <f t="shared" si="93"/>
        <v>160.5</v>
      </c>
      <c r="Q978" t="str">
        <f t="shared" si="94"/>
        <v>technology</v>
      </c>
      <c r="R978" t="str">
        <f t="shared" si="95"/>
        <v>wearables</v>
      </c>
      <c r="S978" s="13">
        <f t="shared" si="97"/>
        <v>42184.850659722222</v>
      </c>
      <c r="T978" s="13">
        <f t="shared" si="96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2"/>
        <v>0.33666666666666667</v>
      </c>
      <c r="P979" s="10">
        <f t="shared" si="93"/>
        <v>75.75</v>
      </c>
      <c r="Q979" t="str">
        <f t="shared" si="94"/>
        <v>technology</v>
      </c>
      <c r="R979" t="str">
        <f t="shared" si="95"/>
        <v>wearables</v>
      </c>
      <c r="S979" s="13">
        <f t="shared" si="97"/>
        <v>42391.733761574076</v>
      </c>
      <c r="T979" s="13">
        <f t="shared" si="96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2"/>
        <v>0.5626326718299024</v>
      </c>
      <c r="P980" s="10">
        <f t="shared" si="93"/>
        <v>790.83739837398377</v>
      </c>
      <c r="Q980" t="str">
        <f t="shared" si="94"/>
        <v>technology</v>
      </c>
      <c r="R980" t="str">
        <f t="shared" si="95"/>
        <v>wearables</v>
      </c>
      <c r="S980" s="13">
        <f t="shared" si="97"/>
        <v>42395.100706018515</v>
      </c>
      <c r="T980" s="13">
        <f t="shared" si="96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2"/>
        <v>0.82817600000000002</v>
      </c>
      <c r="P981" s="10">
        <f t="shared" si="93"/>
        <v>301.93916666666667</v>
      </c>
      <c r="Q981" t="str">
        <f t="shared" si="94"/>
        <v>technology</v>
      </c>
      <c r="R981" t="str">
        <f t="shared" si="95"/>
        <v>wearables</v>
      </c>
      <c r="S981" s="13">
        <f t="shared" si="97"/>
        <v>42506.208657407406</v>
      </c>
      <c r="T981" s="13">
        <f t="shared" si="96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2"/>
        <v>0.14860000000000001</v>
      </c>
      <c r="P982" s="10">
        <f t="shared" si="93"/>
        <v>47.935483870967744</v>
      </c>
      <c r="Q982" t="str">
        <f t="shared" si="94"/>
        <v>technology</v>
      </c>
      <c r="R982" t="str">
        <f t="shared" si="95"/>
        <v>wearables</v>
      </c>
      <c r="S982" s="13">
        <f t="shared" si="97"/>
        <v>41928.695856481478</v>
      </c>
      <c r="T982" s="13">
        <f t="shared" si="96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2"/>
        <v>1.2375123751237513E-4</v>
      </c>
      <c r="P983" s="10">
        <f t="shared" si="93"/>
        <v>2.75</v>
      </c>
      <c r="Q983" t="str">
        <f t="shared" si="94"/>
        <v>technology</v>
      </c>
      <c r="R983" t="str">
        <f t="shared" si="95"/>
        <v>wearables</v>
      </c>
      <c r="S983" s="13">
        <f t="shared" si="97"/>
        <v>41830.738680555551</v>
      </c>
      <c r="T983" s="13">
        <f t="shared" si="96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2"/>
        <v>1.7142857142857143E-4</v>
      </c>
      <c r="P984" s="10">
        <f t="shared" si="93"/>
        <v>1</v>
      </c>
      <c r="Q984" t="str">
        <f t="shared" si="94"/>
        <v>technology</v>
      </c>
      <c r="R984" t="str">
        <f t="shared" si="95"/>
        <v>wearables</v>
      </c>
      <c r="S984" s="13">
        <f t="shared" si="97"/>
        <v>42615.544976851852</v>
      </c>
      <c r="T984" s="13">
        <f t="shared" si="96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2"/>
        <v>0.2950613611721471</v>
      </c>
      <c r="P985" s="10">
        <f t="shared" si="93"/>
        <v>171.79329608938548</v>
      </c>
      <c r="Q985" t="str">
        <f t="shared" si="94"/>
        <v>technology</v>
      </c>
      <c r="R985" t="str">
        <f t="shared" si="95"/>
        <v>wearables</v>
      </c>
      <c r="S985" s="13">
        <f t="shared" si="97"/>
        <v>42574.459317129622</v>
      </c>
      <c r="T985" s="13">
        <f t="shared" si="96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2"/>
        <v>1.06E-2</v>
      </c>
      <c r="P986" s="10">
        <f t="shared" si="93"/>
        <v>35.333333333333336</v>
      </c>
      <c r="Q986" t="str">
        <f t="shared" si="94"/>
        <v>technology</v>
      </c>
      <c r="R986" t="str">
        <f t="shared" si="95"/>
        <v>wearables</v>
      </c>
      <c r="S986" s="13">
        <f t="shared" si="97"/>
        <v>42060.907499999994</v>
      </c>
      <c r="T986" s="13">
        <f t="shared" si="96"/>
        <v>42090.86583333333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2"/>
        <v>6.2933333333333327E-2</v>
      </c>
      <c r="P987" s="10">
        <f t="shared" si="93"/>
        <v>82.086956521739125</v>
      </c>
      <c r="Q987" t="str">
        <f t="shared" si="94"/>
        <v>technology</v>
      </c>
      <c r="R987" t="str">
        <f t="shared" si="95"/>
        <v>wearables</v>
      </c>
      <c r="S987" s="13">
        <f t="shared" si="97"/>
        <v>42339.759375000001</v>
      </c>
      <c r="T987" s="13">
        <f t="shared" si="96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2"/>
        <v>0.1275</v>
      </c>
      <c r="P988" s="10">
        <f t="shared" si="93"/>
        <v>110.8695652173913</v>
      </c>
      <c r="Q988" t="str">
        <f t="shared" si="94"/>
        <v>technology</v>
      </c>
      <c r="R988" t="str">
        <f t="shared" si="95"/>
        <v>wearables</v>
      </c>
      <c r="S988" s="13">
        <f t="shared" si="97"/>
        <v>42324.559027777774</v>
      </c>
      <c r="T988" s="13">
        <f t="shared" si="96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2"/>
        <v>0.13220000000000001</v>
      </c>
      <c r="P989" s="10">
        <f t="shared" si="93"/>
        <v>161.21951219512195</v>
      </c>
      <c r="Q989" t="str">
        <f t="shared" si="94"/>
        <v>technology</v>
      </c>
      <c r="R989" t="str">
        <f t="shared" si="95"/>
        <v>wearables</v>
      </c>
      <c r="S989" s="13">
        <f t="shared" si="97"/>
        <v>41773.086226851847</v>
      </c>
      <c r="T989" s="13">
        <f t="shared" si="96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2"/>
        <v>0</v>
      </c>
      <c r="P990" s="10" t="e">
        <f t="shared" si="93"/>
        <v>#DIV/0!</v>
      </c>
      <c r="Q990" t="str">
        <f t="shared" si="94"/>
        <v>technology</v>
      </c>
      <c r="R990" t="str">
        <f t="shared" si="95"/>
        <v>wearables</v>
      </c>
      <c r="S990" s="13">
        <f t="shared" si="97"/>
        <v>42614.148437499993</v>
      </c>
      <c r="T990" s="13">
        <f t="shared" si="96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2"/>
        <v>0.16769999999999999</v>
      </c>
      <c r="P991" s="10">
        <f t="shared" si="93"/>
        <v>52.40625</v>
      </c>
      <c r="Q991" t="str">
        <f t="shared" si="94"/>
        <v>technology</v>
      </c>
      <c r="R991" t="str">
        <f t="shared" si="95"/>
        <v>wearables</v>
      </c>
      <c r="S991" s="13">
        <f t="shared" si="97"/>
        <v>42611.725636574069</v>
      </c>
      <c r="T991" s="13">
        <f t="shared" si="96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2"/>
        <v>1.0399999999999999E-3</v>
      </c>
      <c r="P992" s="10">
        <f t="shared" si="93"/>
        <v>13</v>
      </c>
      <c r="Q992" t="str">
        <f t="shared" si="94"/>
        <v>technology</v>
      </c>
      <c r="R992" t="str">
        <f t="shared" si="95"/>
        <v>wearables</v>
      </c>
      <c r="S992" s="13">
        <f t="shared" si="97"/>
        <v>41855.575972222221</v>
      </c>
      <c r="T992" s="13">
        <f t="shared" si="96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2"/>
        <v>4.24E-2</v>
      </c>
      <c r="P993" s="10">
        <f t="shared" si="93"/>
        <v>30.285714285714285</v>
      </c>
      <c r="Q993" t="str">
        <f t="shared" si="94"/>
        <v>technology</v>
      </c>
      <c r="R993" t="str">
        <f t="shared" si="95"/>
        <v>wearables</v>
      </c>
      <c r="S993" s="13">
        <f t="shared" si="97"/>
        <v>42538.548472222225</v>
      </c>
      <c r="T993" s="13">
        <f t="shared" si="96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2"/>
        <v>4.6699999999999997E-3</v>
      </c>
      <c r="P994" s="10">
        <f t="shared" si="93"/>
        <v>116.75</v>
      </c>
      <c r="Q994" t="str">
        <f t="shared" si="94"/>
        <v>technology</v>
      </c>
      <c r="R994" t="str">
        <f t="shared" si="95"/>
        <v>wearables</v>
      </c>
      <c r="S994" s="13">
        <f t="shared" si="97"/>
        <v>42437.71665509259</v>
      </c>
      <c r="T994" s="13">
        <f t="shared" si="96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2"/>
        <v>0.25087142857142858</v>
      </c>
      <c r="P995" s="10">
        <f t="shared" si="93"/>
        <v>89.59693877551021</v>
      </c>
      <c r="Q995" t="str">
        <f t="shared" si="94"/>
        <v>technology</v>
      </c>
      <c r="R995" t="str">
        <f t="shared" si="95"/>
        <v>wearables</v>
      </c>
      <c r="S995" s="13">
        <f t="shared" si="97"/>
        <v>42652.756574074076</v>
      </c>
      <c r="T995" s="13">
        <f t="shared" si="96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2"/>
        <v>2.3345000000000001E-2</v>
      </c>
      <c r="P996" s="10">
        <f t="shared" si="93"/>
        <v>424.45454545454544</v>
      </c>
      <c r="Q996" t="str">
        <f t="shared" si="94"/>
        <v>technology</v>
      </c>
      <c r="R996" t="str">
        <f t="shared" si="95"/>
        <v>wearables</v>
      </c>
      <c r="S996" s="13">
        <f t="shared" si="97"/>
        <v>41921.054745370369</v>
      </c>
      <c r="T996" s="13">
        <f t="shared" si="96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2"/>
        <v>7.2599999999999998E-2</v>
      </c>
      <c r="P997" s="10">
        <f t="shared" si="93"/>
        <v>80.666666666666671</v>
      </c>
      <c r="Q997" t="str">
        <f t="shared" si="94"/>
        <v>technology</v>
      </c>
      <c r="R997" t="str">
        <f t="shared" si="95"/>
        <v>wearables</v>
      </c>
      <c r="S997" s="13">
        <f t="shared" si="97"/>
        <v>41947.732407407406</v>
      </c>
      <c r="T997" s="13">
        <f t="shared" si="96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2"/>
        <v>1.6250000000000001E-2</v>
      </c>
      <c r="P998" s="10">
        <f t="shared" si="93"/>
        <v>13</v>
      </c>
      <c r="Q998" t="str">
        <f t="shared" si="94"/>
        <v>technology</v>
      </c>
      <c r="R998" t="str">
        <f t="shared" si="95"/>
        <v>wearables</v>
      </c>
      <c r="S998" s="13">
        <f t="shared" si="97"/>
        <v>41817.658101851848</v>
      </c>
      <c r="T998" s="13">
        <f t="shared" si="96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2"/>
        <v>1.2999999999999999E-2</v>
      </c>
      <c r="P999" s="10">
        <f t="shared" si="93"/>
        <v>8.125</v>
      </c>
      <c r="Q999" t="str">
        <f t="shared" si="94"/>
        <v>technology</v>
      </c>
      <c r="R999" t="str">
        <f t="shared" si="95"/>
        <v>wearables</v>
      </c>
      <c r="S999" s="13">
        <f t="shared" si="97"/>
        <v>41940.894641203704</v>
      </c>
      <c r="T999" s="13">
        <f t="shared" si="96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2"/>
        <v>0.58558333333333334</v>
      </c>
      <c r="P1000" s="10">
        <f t="shared" si="93"/>
        <v>153.42794759825327</v>
      </c>
      <c r="Q1000" t="str">
        <f t="shared" si="94"/>
        <v>technology</v>
      </c>
      <c r="R1000" t="str">
        <f t="shared" si="95"/>
        <v>wearables</v>
      </c>
      <c r="S1000" s="13">
        <f t="shared" si="97"/>
        <v>42281.960659722223</v>
      </c>
      <c r="T1000" s="13">
        <f t="shared" si="96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2"/>
        <v>7.7886666666666673E-2</v>
      </c>
      <c r="P1001" s="10">
        <f t="shared" si="93"/>
        <v>292.07499999999999</v>
      </c>
      <c r="Q1001" t="str">
        <f t="shared" si="94"/>
        <v>technology</v>
      </c>
      <c r="R1001" t="str">
        <f t="shared" si="95"/>
        <v>wearables</v>
      </c>
      <c r="S1001" s="13">
        <f t="shared" si="97"/>
        <v>41926.091319444444</v>
      </c>
      <c r="T1001" s="13">
        <f t="shared" si="96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2"/>
        <v>2.2157147647256063E-2</v>
      </c>
      <c r="P1002" s="10">
        <f t="shared" si="93"/>
        <v>3304</v>
      </c>
      <c r="Q1002" t="str">
        <f t="shared" si="94"/>
        <v>technology</v>
      </c>
      <c r="R1002" t="str">
        <f t="shared" si="95"/>
        <v>wearables</v>
      </c>
      <c r="S1002" s="13">
        <f t="shared" si="97"/>
        <v>42748.851388888885</v>
      </c>
      <c r="T1002" s="13">
        <f t="shared" si="96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2"/>
        <v>1.04</v>
      </c>
      <c r="P1003" s="10">
        <f t="shared" si="93"/>
        <v>1300</v>
      </c>
      <c r="Q1003" t="str">
        <f t="shared" si="94"/>
        <v>technology</v>
      </c>
      <c r="R1003" t="str">
        <f t="shared" si="95"/>
        <v>wearables</v>
      </c>
      <c r="S1003" s="13">
        <f t="shared" si="97"/>
        <v>42720.511724537035</v>
      </c>
      <c r="T1003" s="13">
        <f t="shared" si="96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2"/>
        <v>0.29602960296029601</v>
      </c>
      <c r="P1004" s="10">
        <f t="shared" si="93"/>
        <v>134.54545454545453</v>
      </c>
      <c r="Q1004" t="str">
        <f t="shared" si="94"/>
        <v>technology</v>
      </c>
      <c r="R1004" t="str">
        <f t="shared" si="95"/>
        <v>wearables</v>
      </c>
      <c r="S1004" s="13">
        <f t="shared" si="97"/>
        <v>42325.475856481477</v>
      </c>
      <c r="T1004" s="13">
        <f t="shared" si="96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2"/>
        <v>0.16055</v>
      </c>
      <c r="P1005" s="10">
        <f t="shared" si="93"/>
        <v>214.06666666666666</v>
      </c>
      <c r="Q1005" t="str">
        <f t="shared" si="94"/>
        <v>technology</v>
      </c>
      <c r="R1005" t="str">
        <f t="shared" si="95"/>
        <v>wearables</v>
      </c>
      <c r="S1005" s="13">
        <f t="shared" si="97"/>
        <v>42780.500706018516</v>
      </c>
      <c r="T1005" s="13">
        <f t="shared" si="96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2"/>
        <v>0.82208000000000003</v>
      </c>
      <c r="P1006" s="10">
        <f t="shared" si="93"/>
        <v>216.33684210526314</v>
      </c>
      <c r="Q1006" t="str">
        <f t="shared" si="94"/>
        <v>technology</v>
      </c>
      <c r="R1006" t="str">
        <f t="shared" si="95"/>
        <v>wearables</v>
      </c>
      <c r="S1006" s="13">
        <f t="shared" si="97"/>
        <v>42388.5003125</v>
      </c>
      <c r="T1006" s="13">
        <f t="shared" si="96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2"/>
        <v>0.75051000000000001</v>
      </c>
      <c r="P1007" s="10">
        <f t="shared" si="93"/>
        <v>932.31055900621118</v>
      </c>
      <c r="Q1007" t="str">
        <f t="shared" si="94"/>
        <v>technology</v>
      </c>
      <c r="R1007" t="str">
        <f t="shared" si="95"/>
        <v>wearables</v>
      </c>
      <c r="S1007" s="13">
        <f t="shared" si="97"/>
        <v>42276.41646990741</v>
      </c>
      <c r="T1007" s="13">
        <f t="shared" si="96"/>
        <v>42307.41646990741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2"/>
        <v>5.8500000000000003E-2</v>
      </c>
      <c r="P1008" s="10">
        <f t="shared" si="93"/>
        <v>29.25</v>
      </c>
      <c r="Q1008" t="str">
        <f t="shared" si="94"/>
        <v>technology</v>
      </c>
      <c r="R1008" t="str">
        <f t="shared" si="95"/>
        <v>wearables</v>
      </c>
      <c r="S1008" s="13">
        <f t="shared" si="97"/>
        <v>41976.83185185185</v>
      </c>
      <c r="T1008" s="13">
        <f t="shared" si="96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2"/>
        <v>0.44319999999999998</v>
      </c>
      <c r="P1009" s="10">
        <f t="shared" si="93"/>
        <v>174.94736842105263</v>
      </c>
      <c r="Q1009" t="str">
        <f t="shared" si="94"/>
        <v>technology</v>
      </c>
      <c r="R1009" t="str">
        <f t="shared" si="95"/>
        <v>wearables</v>
      </c>
      <c r="S1009" s="13">
        <f t="shared" si="97"/>
        <v>42676.3752662037</v>
      </c>
      <c r="T1009" s="13">
        <f t="shared" si="96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2"/>
        <v>2.6737967914438501E-3</v>
      </c>
      <c r="P1010" s="10">
        <f t="shared" si="93"/>
        <v>250</v>
      </c>
      <c r="Q1010" t="str">
        <f t="shared" si="94"/>
        <v>technology</v>
      </c>
      <c r="R1010" t="str">
        <f t="shared" si="95"/>
        <v>wearables</v>
      </c>
      <c r="S1010" s="13">
        <f t="shared" si="97"/>
        <v>42702.600868055553</v>
      </c>
      <c r="T1010" s="13">
        <f t="shared" si="96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2"/>
        <v>0.1313</v>
      </c>
      <c r="P1011" s="10">
        <f t="shared" si="93"/>
        <v>65</v>
      </c>
      <c r="Q1011" t="str">
        <f t="shared" si="94"/>
        <v>technology</v>
      </c>
      <c r="R1011" t="str">
        <f t="shared" si="95"/>
        <v>wearables</v>
      </c>
      <c r="S1011" s="13">
        <f t="shared" si="97"/>
        <v>42510.396365740737</v>
      </c>
      <c r="T1011" s="13">
        <f t="shared" si="96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2"/>
        <v>1.9088937093275488E-3</v>
      </c>
      <c r="P1012" s="10">
        <f t="shared" si="93"/>
        <v>55</v>
      </c>
      <c r="Q1012" t="str">
        <f t="shared" si="94"/>
        <v>technology</v>
      </c>
      <c r="R1012" t="str">
        <f t="shared" si="95"/>
        <v>wearables</v>
      </c>
      <c r="S1012" s="13">
        <f t="shared" si="97"/>
        <v>42561.621087962958</v>
      </c>
      <c r="T1012" s="13">
        <f t="shared" si="96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2"/>
        <v>3.7499999999999999E-3</v>
      </c>
      <c r="P1013" s="10">
        <f t="shared" si="93"/>
        <v>75</v>
      </c>
      <c r="Q1013" t="str">
        <f t="shared" si="94"/>
        <v>technology</v>
      </c>
      <c r="R1013" t="str">
        <f t="shared" si="95"/>
        <v>wearables</v>
      </c>
      <c r="S1013" s="13">
        <f t="shared" si="97"/>
        <v>41946.689756944441</v>
      </c>
      <c r="T1013" s="13">
        <f t="shared" si="96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2"/>
        <v>215.35021</v>
      </c>
      <c r="P1014" s="10">
        <f t="shared" si="93"/>
        <v>1389.3561935483872</v>
      </c>
      <c r="Q1014" t="str">
        <f t="shared" si="94"/>
        <v>technology</v>
      </c>
      <c r="R1014" t="str">
        <f t="shared" si="95"/>
        <v>wearables</v>
      </c>
      <c r="S1014" s="13">
        <f t="shared" si="97"/>
        <v>42714.232083333329</v>
      </c>
      <c r="T1014" s="13">
        <f t="shared" si="96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2"/>
        <v>0.34527999999999998</v>
      </c>
      <c r="P1015" s="10">
        <f t="shared" si="93"/>
        <v>95.911111111111111</v>
      </c>
      <c r="Q1015" t="str">
        <f t="shared" si="94"/>
        <v>technology</v>
      </c>
      <c r="R1015" t="str">
        <f t="shared" si="95"/>
        <v>wearables</v>
      </c>
      <c r="S1015" s="13">
        <f t="shared" si="97"/>
        <v>42339.625648148147</v>
      </c>
      <c r="T1015" s="13">
        <f t="shared" si="96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2"/>
        <v>0.30599999999999999</v>
      </c>
      <c r="P1016" s="10">
        <f t="shared" si="93"/>
        <v>191.25</v>
      </c>
      <c r="Q1016" t="str">
        <f t="shared" si="94"/>
        <v>technology</v>
      </c>
      <c r="R1016" t="str">
        <f t="shared" si="95"/>
        <v>wearables</v>
      </c>
      <c r="S1016" s="13">
        <f t="shared" si="97"/>
        <v>41954.79415509259</v>
      </c>
      <c r="T1016" s="13">
        <f t="shared" si="96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2"/>
        <v>2.6666666666666668E-2</v>
      </c>
      <c r="P1017" s="10">
        <f t="shared" si="93"/>
        <v>40</v>
      </c>
      <c r="Q1017" t="str">
        <f t="shared" si="94"/>
        <v>technology</v>
      </c>
      <c r="R1017" t="str">
        <f t="shared" si="95"/>
        <v>wearables</v>
      </c>
      <c r="S1017" s="13">
        <f t="shared" si="97"/>
        <v>42303.670081018521</v>
      </c>
      <c r="T1017" s="13">
        <f t="shared" si="96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2"/>
        <v>2.8420000000000001E-2</v>
      </c>
      <c r="P1018" s="10">
        <f t="shared" si="93"/>
        <v>74.78947368421052</v>
      </c>
      <c r="Q1018" t="str">
        <f t="shared" si="94"/>
        <v>technology</v>
      </c>
      <c r="R1018" t="str">
        <f t="shared" si="95"/>
        <v>wearables</v>
      </c>
      <c r="S1018" s="13">
        <f t="shared" si="97"/>
        <v>42421.898796296293</v>
      </c>
      <c r="T1018" s="13">
        <f t="shared" si="96"/>
        <v>42466.857129629629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2"/>
        <v>0.22878799999999999</v>
      </c>
      <c r="P1019" s="10">
        <f t="shared" si="93"/>
        <v>161.11830985915492</v>
      </c>
      <c r="Q1019" t="str">
        <f t="shared" si="94"/>
        <v>technology</v>
      </c>
      <c r="R1019" t="str">
        <f t="shared" si="95"/>
        <v>wearables</v>
      </c>
      <c r="S1019" s="13">
        <f t="shared" si="97"/>
        <v>42289.466840277775</v>
      </c>
      <c r="T1019" s="13">
        <f t="shared" si="96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2"/>
        <v>3.1050000000000001E-2</v>
      </c>
      <c r="P1020" s="10">
        <f t="shared" si="93"/>
        <v>88.714285714285708</v>
      </c>
      <c r="Q1020" t="str">
        <f t="shared" si="94"/>
        <v>technology</v>
      </c>
      <c r="R1020" t="str">
        <f t="shared" si="95"/>
        <v>wearables</v>
      </c>
      <c r="S1020" s="13">
        <f t="shared" si="97"/>
        <v>42535.283946759257</v>
      </c>
      <c r="T1020" s="13">
        <f t="shared" si="96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2"/>
        <v>0.47333333333333333</v>
      </c>
      <c r="P1021" s="10">
        <f t="shared" si="93"/>
        <v>53.25</v>
      </c>
      <c r="Q1021" t="str">
        <f t="shared" si="94"/>
        <v>technology</v>
      </c>
      <c r="R1021" t="str">
        <f t="shared" si="95"/>
        <v>wearables</v>
      </c>
      <c r="S1021" s="13">
        <f t="shared" si="97"/>
        <v>42009.765613425923</v>
      </c>
      <c r="T1021" s="13">
        <f t="shared" si="96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2"/>
        <v>2.0554838709677421</v>
      </c>
      <c r="P1022" s="10">
        <f t="shared" si="93"/>
        <v>106.2</v>
      </c>
      <c r="Q1022" t="str">
        <f t="shared" si="94"/>
        <v>music</v>
      </c>
      <c r="R1022" t="str">
        <f t="shared" si="95"/>
        <v>electronic music</v>
      </c>
      <c r="S1022" s="13">
        <f t="shared" si="97"/>
        <v>42126.861215277771</v>
      </c>
      <c r="T1022" s="13">
        <f t="shared" si="96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2"/>
        <v>3.5180366666666667</v>
      </c>
      <c r="P1023" s="10">
        <f t="shared" si="93"/>
        <v>22.079728033472804</v>
      </c>
      <c r="Q1023" t="str">
        <f t="shared" si="94"/>
        <v>music</v>
      </c>
      <c r="R1023" t="str">
        <f t="shared" si="95"/>
        <v>electronic music</v>
      </c>
      <c r="S1023" s="13">
        <f t="shared" si="97"/>
        <v>42271.043645833335</v>
      </c>
      <c r="T1023" s="13">
        <f t="shared" si="96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2"/>
        <v>1.149</v>
      </c>
      <c r="P1024" s="10">
        <f t="shared" si="93"/>
        <v>31.054054054054053</v>
      </c>
      <c r="Q1024" t="str">
        <f t="shared" si="94"/>
        <v>music</v>
      </c>
      <c r="R1024" t="str">
        <f t="shared" si="95"/>
        <v>electronic music</v>
      </c>
      <c r="S1024" s="13">
        <f t="shared" si="97"/>
        <v>42111.438391203701</v>
      </c>
      <c r="T1024" s="13">
        <f t="shared" si="96"/>
        <v>42141.438391203701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2"/>
        <v>2.3715000000000002</v>
      </c>
      <c r="P1025" s="10">
        <f t="shared" si="93"/>
        <v>36.206106870229007</v>
      </c>
      <c r="Q1025" t="str">
        <f t="shared" si="94"/>
        <v>music</v>
      </c>
      <c r="R1025" t="str">
        <f t="shared" si="95"/>
        <v>electronic music</v>
      </c>
      <c r="S1025" s="13">
        <f t="shared" si="97"/>
        <v>42145.711354166669</v>
      </c>
      <c r="T1025" s="13">
        <f t="shared" si="96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2"/>
        <v>1.1863774999999999</v>
      </c>
      <c r="P1026" s="10">
        <f t="shared" si="93"/>
        <v>388.9762295081967</v>
      </c>
      <c r="Q1026" t="str">
        <f t="shared" si="94"/>
        <v>music</v>
      </c>
      <c r="R1026" t="str">
        <f t="shared" si="95"/>
        <v>electronic music</v>
      </c>
      <c r="S1026" s="13">
        <f t="shared" si="97"/>
        <v>42370.372256944444</v>
      </c>
      <c r="T1026" s="13">
        <f t="shared" si="96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8">E1027/D1027</f>
        <v>1.099283142857143</v>
      </c>
      <c r="P1027" s="10">
        <f t="shared" ref="P1027:P1090" si="99">E1027/L1027</f>
        <v>71.848571428571432</v>
      </c>
      <c r="Q1027" t="str">
        <f t="shared" ref="Q1027:Q1090" si="100">LEFT(N1027,FIND("/",N1027)-1)</f>
        <v>music</v>
      </c>
      <c r="R1027" t="str">
        <f t="shared" ref="R1027:R1090" si="101">RIGHT(N1027,LEN(N1027)-FIND("/",N1027))</f>
        <v>electronic music</v>
      </c>
      <c r="S1027" s="13">
        <f t="shared" si="97"/>
        <v>42049.625428240739</v>
      </c>
      <c r="T1027" s="13">
        <f t="shared" si="96"/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8"/>
        <v>1.0000828571428571</v>
      </c>
      <c r="P1028" s="10">
        <f t="shared" si="99"/>
        <v>57.381803278688523</v>
      </c>
      <c r="Q1028" t="str">
        <f t="shared" si="100"/>
        <v>music</v>
      </c>
      <c r="R1028" t="str">
        <f t="shared" si="101"/>
        <v>electronic music</v>
      </c>
      <c r="S1028" s="13">
        <f t="shared" si="97"/>
        <v>42426.199259259258</v>
      </c>
      <c r="T1028" s="13">
        <f t="shared" ref="T1028:T1091" si="102">(I1028/86400)+25569+(-5/24)</f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8"/>
        <v>1.0309292094387414</v>
      </c>
      <c r="P1029" s="10">
        <f t="shared" si="99"/>
        <v>69.666666666666671</v>
      </c>
      <c r="Q1029" t="str">
        <f t="shared" si="100"/>
        <v>music</v>
      </c>
      <c r="R1029" t="str">
        <f t="shared" si="101"/>
        <v>electronic music</v>
      </c>
      <c r="S1029" s="13">
        <f t="shared" ref="S1029:S1092" si="103">(J1029/86400)+25569+(-5/24)</f>
        <v>41904.825775462959</v>
      </c>
      <c r="T1029" s="13">
        <f t="shared" si="102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8"/>
        <v>1.1727000000000001</v>
      </c>
      <c r="P1030" s="10">
        <f t="shared" si="99"/>
        <v>45.988235294117644</v>
      </c>
      <c r="Q1030" t="str">
        <f t="shared" si="100"/>
        <v>music</v>
      </c>
      <c r="R1030" t="str">
        <f t="shared" si="101"/>
        <v>electronic music</v>
      </c>
      <c r="S1030" s="13">
        <f t="shared" si="103"/>
        <v>42755.419039351851</v>
      </c>
      <c r="T1030" s="13">
        <f t="shared" si="102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8"/>
        <v>1.1175999999999999</v>
      </c>
      <c r="P1031" s="10">
        <f t="shared" si="99"/>
        <v>79.262411347517727</v>
      </c>
      <c r="Q1031" t="str">
        <f t="shared" si="100"/>
        <v>music</v>
      </c>
      <c r="R1031" t="str">
        <f t="shared" si="101"/>
        <v>electronic music</v>
      </c>
      <c r="S1031" s="13">
        <f t="shared" si="103"/>
        <v>42044.503553240742</v>
      </c>
      <c r="T1031" s="13">
        <f t="shared" si="102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8"/>
        <v>3.4209999999999998</v>
      </c>
      <c r="P1032" s="10">
        <f t="shared" si="99"/>
        <v>43.031446540880502</v>
      </c>
      <c r="Q1032" t="str">
        <f t="shared" si="100"/>
        <v>music</v>
      </c>
      <c r="R1032" t="str">
        <f t="shared" si="101"/>
        <v>electronic music</v>
      </c>
      <c r="S1032" s="13">
        <f t="shared" si="103"/>
        <v>42611.274872685179</v>
      </c>
      <c r="T1032" s="13">
        <f t="shared" si="102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8"/>
        <v>1.0740000000000001</v>
      </c>
      <c r="P1033" s="10">
        <f t="shared" si="99"/>
        <v>108.48484848484848</v>
      </c>
      <c r="Q1033" t="str">
        <f t="shared" si="100"/>
        <v>music</v>
      </c>
      <c r="R1033" t="str">
        <f t="shared" si="101"/>
        <v>electronic music</v>
      </c>
      <c r="S1033" s="13">
        <f t="shared" si="103"/>
        <v>42324.555671296293</v>
      </c>
      <c r="T1033" s="13">
        <f t="shared" si="102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8"/>
        <v>1.0849703703703704</v>
      </c>
      <c r="P1034" s="10">
        <f t="shared" si="99"/>
        <v>61.029583333333335</v>
      </c>
      <c r="Q1034" t="str">
        <f t="shared" si="100"/>
        <v>music</v>
      </c>
      <c r="R1034" t="str">
        <f t="shared" si="101"/>
        <v>electronic music</v>
      </c>
      <c r="S1034" s="13">
        <f t="shared" si="103"/>
        <v>42514.458622685182</v>
      </c>
      <c r="T1034" s="13">
        <f t="shared" si="102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8"/>
        <v>1.0286144578313252</v>
      </c>
      <c r="P1035" s="10">
        <f t="shared" si="99"/>
        <v>50.592592592592595</v>
      </c>
      <c r="Q1035" t="str">
        <f t="shared" si="100"/>
        <v>music</v>
      </c>
      <c r="R1035" t="str">
        <f t="shared" si="101"/>
        <v>electronic music</v>
      </c>
      <c r="S1035" s="13">
        <f t="shared" si="103"/>
        <v>42688.52407407407</v>
      </c>
      <c r="T1035" s="13">
        <f t="shared" si="102"/>
        <v>42716.52407407407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8"/>
        <v>1.3000180000000001</v>
      </c>
      <c r="P1036" s="10">
        <f t="shared" si="99"/>
        <v>39.157168674698795</v>
      </c>
      <c r="Q1036" t="str">
        <f t="shared" si="100"/>
        <v>music</v>
      </c>
      <c r="R1036" t="str">
        <f t="shared" si="101"/>
        <v>electronic music</v>
      </c>
      <c r="S1036" s="13">
        <f t="shared" si="103"/>
        <v>42554.958379629628</v>
      </c>
      <c r="T1036" s="13">
        <f t="shared" si="102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8"/>
        <v>1.0765217391304347</v>
      </c>
      <c r="P1037" s="10">
        <f t="shared" si="99"/>
        <v>65.15789473684211</v>
      </c>
      <c r="Q1037" t="str">
        <f t="shared" si="100"/>
        <v>music</v>
      </c>
      <c r="R1037" t="str">
        <f t="shared" si="101"/>
        <v>electronic music</v>
      </c>
      <c r="S1037" s="13">
        <f t="shared" si="103"/>
        <v>42016.43310185185</v>
      </c>
      <c r="T1037" s="13">
        <f t="shared" si="102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8"/>
        <v>1.1236044444444444</v>
      </c>
      <c r="P1038" s="10">
        <f t="shared" si="99"/>
        <v>23.963127962085309</v>
      </c>
      <c r="Q1038" t="str">
        <f t="shared" si="100"/>
        <v>music</v>
      </c>
      <c r="R1038" t="str">
        <f t="shared" si="101"/>
        <v>electronic music</v>
      </c>
      <c r="S1038" s="13">
        <f t="shared" si="103"/>
        <v>41249.240624999999</v>
      </c>
      <c r="T1038" s="13">
        <f t="shared" si="102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8"/>
        <v>1.0209999999999999</v>
      </c>
      <c r="P1039" s="10">
        <f t="shared" si="99"/>
        <v>48.61904761904762</v>
      </c>
      <c r="Q1039" t="str">
        <f t="shared" si="100"/>
        <v>music</v>
      </c>
      <c r="R1039" t="str">
        <f t="shared" si="101"/>
        <v>electronic music</v>
      </c>
      <c r="S1039" s="13">
        <f t="shared" si="103"/>
        <v>42119.61414351852</v>
      </c>
      <c r="T1039" s="13">
        <f t="shared" si="102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8"/>
        <v>1.4533333333333334</v>
      </c>
      <c r="P1040" s="10">
        <f t="shared" si="99"/>
        <v>35.73770491803279</v>
      </c>
      <c r="Q1040" t="str">
        <f t="shared" si="100"/>
        <v>music</v>
      </c>
      <c r="R1040" t="str">
        <f t="shared" si="101"/>
        <v>electronic music</v>
      </c>
      <c r="S1040" s="13">
        <f t="shared" si="103"/>
        <v>42418.023414351854</v>
      </c>
      <c r="T1040" s="13">
        <f t="shared" si="102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8"/>
        <v>1.282</v>
      </c>
      <c r="P1041" s="10">
        <f t="shared" si="99"/>
        <v>21.366666666666667</v>
      </c>
      <c r="Q1041" t="str">
        <f t="shared" si="100"/>
        <v>music</v>
      </c>
      <c r="R1041" t="str">
        <f t="shared" si="101"/>
        <v>electronic music</v>
      </c>
      <c r="S1041" s="13">
        <f t="shared" si="103"/>
        <v>42691.900995370372</v>
      </c>
      <c r="T1041" s="13">
        <f t="shared" si="102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8"/>
        <v>2.9411764705882353E-3</v>
      </c>
      <c r="P1042" s="10">
        <f t="shared" si="99"/>
        <v>250</v>
      </c>
      <c r="Q1042" t="str">
        <f t="shared" si="100"/>
        <v>journalism</v>
      </c>
      <c r="R1042" t="str">
        <f t="shared" si="101"/>
        <v>audio</v>
      </c>
      <c r="S1042" s="13">
        <f t="shared" si="103"/>
        <v>42579.500104166662</v>
      </c>
      <c r="T1042" s="13">
        <f t="shared" si="102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8"/>
        <v>0</v>
      </c>
      <c r="P1043" s="10" t="e">
        <f t="shared" si="99"/>
        <v>#DIV/0!</v>
      </c>
      <c r="Q1043" t="str">
        <f t="shared" si="100"/>
        <v>journalism</v>
      </c>
      <c r="R1043" t="str">
        <f t="shared" si="101"/>
        <v>audio</v>
      </c>
      <c r="S1043" s="13">
        <f t="shared" si="103"/>
        <v>41830.851759259254</v>
      </c>
      <c r="T1043" s="13">
        <f t="shared" si="102"/>
        <v>41850.851759259254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8"/>
        <v>1.5384615384615385E-2</v>
      </c>
      <c r="P1044" s="10">
        <f t="shared" si="99"/>
        <v>10</v>
      </c>
      <c r="Q1044" t="str">
        <f t="shared" si="100"/>
        <v>journalism</v>
      </c>
      <c r="R1044" t="str">
        <f t="shared" si="101"/>
        <v>audio</v>
      </c>
      <c r="S1044" s="13">
        <f t="shared" si="103"/>
        <v>41851.487824074073</v>
      </c>
      <c r="T1044" s="13">
        <f t="shared" si="102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8"/>
        <v>8.5370000000000001E-2</v>
      </c>
      <c r="P1045" s="10">
        <f t="shared" si="99"/>
        <v>29.236301369863014</v>
      </c>
      <c r="Q1045" t="str">
        <f t="shared" si="100"/>
        <v>journalism</v>
      </c>
      <c r="R1045" t="str">
        <f t="shared" si="101"/>
        <v>audio</v>
      </c>
      <c r="S1045" s="13">
        <f t="shared" si="103"/>
        <v>42114.044618055552</v>
      </c>
      <c r="T1045" s="13">
        <f t="shared" si="102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8"/>
        <v>8.571428571428571E-4</v>
      </c>
      <c r="P1046" s="10">
        <f t="shared" si="99"/>
        <v>3</v>
      </c>
      <c r="Q1046" t="str">
        <f t="shared" si="100"/>
        <v>journalism</v>
      </c>
      <c r="R1046" t="str">
        <f t="shared" si="101"/>
        <v>audio</v>
      </c>
      <c r="S1046" s="13">
        <f t="shared" si="103"/>
        <v>42011.717604166661</v>
      </c>
      <c r="T1046" s="13">
        <f t="shared" si="102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8"/>
        <v>2.6599999999999999E-2</v>
      </c>
      <c r="P1047" s="10">
        <f t="shared" si="99"/>
        <v>33.25</v>
      </c>
      <c r="Q1047" t="str">
        <f t="shared" si="100"/>
        <v>journalism</v>
      </c>
      <c r="R1047" t="str">
        <f t="shared" si="101"/>
        <v>audio</v>
      </c>
      <c r="S1047" s="13">
        <f t="shared" si="103"/>
        <v>41844.666087962956</v>
      </c>
      <c r="T1047" s="13">
        <f t="shared" si="102"/>
        <v>41874.666087962956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8"/>
        <v>0</v>
      </c>
      <c r="P1048" s="10" t="e">
        <f t="shared" si="99"/>
        <v>#DIV/0!</v>
      </c>
      <c r="Q1048" t="str">
        <f t="shared" si="100"/>
        <v>journalism</v>
      </c>
      <c r="R1048" t="str">
        <f t="shared" si="101"/>
        <v>audio</v>
      </c>
      <c r="S1048" s="13">
        <f t="shared" si="103"/>
        <v>42319.643055555549</v>
      </c>
      <c r="T1048" s="13">
        <f t="shared" si="102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8"/>
        <v>5.0000000000000001E-4</v>
      </c>
      <c r="P1049" s="10">
        <f t="shared" si="99"/>
        <v>1</v>
      </c>
      <c r="Q1049" t="str">
        <f t="shared" si="100"/>
        <v>journalism</v>
      </c>
      <c r="R1049" t="str">
        <f t="shared" si="101"/>
        <v>audio</v>
      </c>
      <c r="S1049" s="13">
        <f t="shared" si="103"/>
        <v>41918.610127314816</v>
      </c>
      <c r="T1049" s="13">
        <f t="shared" si="102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8"/>
        <v>1.4133333333333333E-2</v>
      </c>
      <c r="P1050" s="10">
        <f t="shared" si="99"/>
        <v>53</v>
      </c>
      <c r="Q1050" t="str">
        <f t="shared" si="100"/>
        <v>journalism</v>
      </c>
      <c r="R1050" t="str">
        <f t="shared" si="101"/>
        <v>audio</v>
      </c>
      <c r="S1050" s="13">
        <f t="shared" si="103"/>
        <v>42597.844780092586</v>
      </c>
      <c r="T1050" s="13">
        <f t="shared" si="102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8"/>
        <v>0</v>
      </c>
      <c r="P1051" s="10" t="e">
        <f t="shared" si="99"/>
        <v>#DIV/0!</v>
      </c>
      <c r="Q1051" t="str">
        <f t="shared" si="100"/>
        <v>journalism</v>
      </c>
      <c r="R1051" t="str">
        <f t="shared" si="101"/>
        <v>audio</v>
      </c>
      <c r="S1051" s="13">
        <f t="shared" si="103"/>
        <v>42382.222743055558</v>
      </c>
      <c r="T1051" s="13">
        <f t="shared" si="102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8"/>
        <v>0</v>
      </c>
      <c r="P1052" s="10" t="e">
        <f t="shared" si="99"/>
        <v>#DIV/0!</v>
      </c>
      <c r="Q1052" t="str">
        <f t="shared" si="100"/>
        <v>journalism</v>
      </c>
      <c r="R1052" t="str">
        <f t="shared" si="101"/>
        <v>audio</v>
      </c>
      <c r="S1052" s="13">
        <f t="shared" si="103"/>
        <v>42231.588854166665</v>
      </c>
      <c r="T1052" s="13">
        <f t="shared" si="102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8"/>
        <v>0</v>
      </c>
      <c r="P1053" s="10" t="e">
        <f t="shared" si="99"/>
        <v>#DIV/0!</v>
      </c>
      <c r="Q1053" t="str">
        <f t="shared" si="100"/>
        <v>journalism</v>
      </c>
      <c r="R1053" t="str">
        <f t="shared" si="101"/>
        <v>audio</v>
      </c>
      <c r="S1053" s="13">
        <f t="shared" si="103"/>
        <v>41849.805844907409</v>
      </c>
      <c r="T1053" s="13">
        <f t="shared" si="102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8"/>
        <v>0</v>
      </c>
      <c r="P1054" s="10" t="e">
        <f t="shared" si="99"/>
        <v>#DIV/0!</v>
      </c>
      <c r="Q1054" t="str">
        <f t="shared" si="100"/>
        <v>journalism</v>
      </c>
      <c r="R1054" t="str">
        <f t="shared" si="101"/>
        <v>audio</v>
      </c>
      <c r="S1054" s="13">
        <f t="shared" si="103"/>
        <v>42483.589062499996</v>
      </c>
      <c r="T1054" s="13">
        <f t="shared" si="102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8"/>
        <v>0.01</v>
      </c>
      <c r="P1055" s="10">
        <f t="shared" si="99"/>
        <v>15</v>
      </c>
      <c r="Q1055" t="str">
        <f t="shared" si="100"/>
        <v>journalism</v>
      </c>
      <c r="R1055" t="str">
        <f t="shared" si="101"/>
        <v>audio</v>
      </c>
      <c r="S1055" s="13">
        <f t="shared" si="103"/>
        <v>42774.964490740742</v>
      </c>
      <c r="T1055" s="13">
        <f t="shared" si="102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8"/>
        <v>0</v>
      </c>
      <c r="P1056" s="10" t="e">
        <f t="shared" si="99"/>
        <v>#DIV/0!</v>
      </c>
      <c r="Q1056" t="str">
        <f t="shared" si="100"/>
        <v>journalism</v>
      </c>
      <c r="R1056" t="str">
        <f t="shared" si="101"/>
        <v>audio</v>
      </c>
      <c r="S1056" s="13">
        <f t="shared" si="103"/>
        <v>41831.643506944441</v>
      </c>
      <c r="T1056" s="13">
        <f t="shared" si="102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8"/>
        <v>0</v>
      </c>
      <c r="P1057" s="10" t="e">
        <f t="shared" si="99"/>
        <v>#DIV/0!</v>
      </c>
      <c r="Q1057" t="str">
        <f t="shared" si="100"/>
        <v>journalism</v>
      </c>
      <c r="R1057" t="str">
        <f t="shared" si="101"/>
        <v>audio</v>
      </c>
      <c r="S1057" s="13">
        <f t="shared" si="103"/>
        <v>42406.784085648142</v>
      </c>
      <c r="T1057" s="13">
        <f t="shared" si="102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8"/>
        <v>0</v>
      </c>
      <c r="P1058" s="10" t="e">
        <f t="shared" si="99"/>
        <v>#DIV/0!</v>
      </c>
      <c r="Q1058" t="str">
        <f t="shared" si="100"/>
        <v>journalism</v>
      </c>
      <c r="R1058" t="str">
        <f t="shared" si="101"/>
        <v>audio</v>
      </c>
      <c r="S1058" s="13">
        <f t="shared" si="103"/>
        <v>42058.511307870365</v>
      </c>
      <c r="T1058" s="13">
        <f t="shared" si="102"/>
        <v>42118.469641203701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8"/>
        <v>0</v>
      </c>
      <c r="P1059" s="10" t="e">
        <f t="shared" si="99"/>
        <v>#DIV/0!</v>
      </c>
      <c r="Q1059" t="str">
        <f t="shared" si="100"/>
        <v>journalism</v>
      </c>
      <c r="R1059" t="str">
        <f t="shared" si="101"/>
        <v>audio</v>
      </c>
      <c r="S1059" s="13">
        <f t="shared" si="103"/>
        <v>42678.662997685184</v>
      </c>
      <c r="T1059" s="13">
        <f t="shared" si="102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8"/>
        <v>0</v>
      </c>
      <c r="P1060" s="10" t="e">
        <f t="shared" si="99"/>
        <v>#DIV/0!</v>
      </c>
      <c r="Q1060" t="str">
        <f t="shared" si="100"/>
        <v>journalism</v>
      </c>
      <c r="R1060" t="str">
        <f t="shared" si="101"/>
        <v>audio</v>
      </c>
      <c r="S1060" s="13">
        <f t="shared" si="103"/>
        <v>42047.692627314813</v>
      </c>
      <c r="T1060" s="13">
        <f t="shared" si="102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8"/>
        <v>0</v>
      </c>
      <c r="P1061" s="10" t="e">
        <f t="shared" si="99"/>
        <v>#DIV/0!</v>
      </c>
      <c r="Q1061" t="str">
        <f t="shared" si="100"/>
        <v>journalism</v>
      </c>
      <c r="R1061" t="str">
        <f t="shared" si="101"/>
        <v>audio</v>
      </c>
      <c r="S1061" s="13">
        <f t="shared" si="103"/>
        <v>42046.581666666665</v>
      </c>
      <c r="T1061" s="13">
        <f t="shared" si="102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8"/>
        <v>0.01</v>
      </c>
      <c r="P1062" s="10">
        <f t="shared" si="99"/>
        <v>50</v>
      </c>
      <c r="Q1062" t="str">
        <f t="shared" si="100"/>
        <v>journalism</v>
      </c>
      <c r="R1062" t="str">
        <f t="shared" si="101"/>
        <v>audio</v>
      </c>
      <c r="S1062" s="13">
        <f t="shared" si="103"/>
        <v>42079.704780092587</v>
      </c>
      <c r="T1062" s="13">
        <f t="shared" si="102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8"/>
        <v>0</v>
      </c>
      <c r="P1063" s="10" t="e">
        <f t="shared" si="99"/>
        <v>#DIV/0!</v>
      </c>
      <c r="Q1063" t="str">
        <f t="shared" si="100"/>
        <v>journalism</v>
      </c>
      <c r="R1063" t="str">
        <f t="shared" si="101"/>
        <v>audio</v>
      </c>
      <c r="S1063" s="13">
        <f t="shared" si="103"/>
        <v>42432.068379629629</v>
      </c>
      <c r="T1063" s="13">
        <f t="shared" si="102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8"/>
        <v>0.95477386934673369</v>
      </c>
      <c r="P1064" s="10">
        <f t="shared" si="99"/>
        <v>47.5</v>
      </c>
      <c r="Q1064" t="str">
        <f t="shared" si="100"/>
        <v>journalism</v>
      </c>
      <c r="R1064" t="str">
        <f t="shared" si="101"/>
        <v>audio</v>
      </c>
      <c r="S1064" s="13">
        <f t="shared" si="103"/>
        <v>42556.598854166667</v>
      </c>
      <c r="T1064" s="13">
        <f t="shared" si="102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8"/>
        <v>0</v>
      </c>
      <c r="P1065" s="10" t="e">
        <f t="shared" si="99"/>
        <v>#DIV/0!</v>
      </c>
      <c r="Q1065" t="str">
        <f t="shared" si="100"/>
        <v>journalism</v>
      </c>
      <c r="R1065" t="str">
        <f t="shared" si="101"/>
        <v>audio</v>
      </c>
      <c r="S1065" s="13">
        <f t="shared" si="103"/>
        <v>42582.822476851848</v>
      </c>
      <c r="T1065" s="13">
        <f t="shared" si="102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8"/>
        <v>8.9744444444444446E-2</v>
      </c>
      <c r="P1066" s="10">
        <f t="shared" si="99"/>
        <v>65.666666666666671</v>
      </c>
      <c r="Q1066" t="str">
        <f t="shared" si="100"/>
        <v>games</v>
      </c>
      <c r="R1066" t="str">
        <f t="shared" si="101"/>
        <v>video games</v>
      </c>
      <c r="S1066" s="13">
        <f t="shared" si="103"/>
        <v>41417.019710648143</v>
      </c>
      <c r="T1066" s="13">
        <f t="shared" si="102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8"/>
        <v>2.7E-2</v>
      </c>
      <c r="P1067" s="10">
        <f t="shared" si="99"/>
        <v>16.2</v>
      </c>
      <c r="Q1067" t="str">
        <f t="shared" si="100"/>
        <v>games</v>
      </c>
      <c r="R1067" t="str">
        <f t="shared" si="101"/>
        <v>video games</v>
      </c>
      <c r="S1067" s="13">
        <f t="shared" si="103"/>
        <v>41661.172708333332</v>
      </c>
      <c r="T1067" s="13">
        <f t="shared" si="102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8"/>
        <v>3.3673333333333333E-2</v>
      </c>
      <c r="P1068" s="10">
        <f t="shared" si="99"/>
        <v>34.128378378378379</v>
      </c>
      <c r="Q1068" t="str">
        <f t="shared" si="100"/>
        <v>games</v>
      </c>
      <c r="R1068" t="str">
        <f t="shared" si="101"/>
        <v>video games</v>
      </c>
      <c r="S1068" s="13">
        <f t="shared" si="103"/>
        <v>41445.754421296289</v>
      </c>
      <c r="T1068" s="13">
        <f t="shared" si="102"/>
        <v>41490.754421296289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8"/>
        <v>0.26</v>
      </c>
      <c r="P1069" s="10">
        <f t="shared" si="99"/>
        <v>13</v>
      </c>
      <c r="Q1069" t="str">
        <f t="shared" si="100"/>
        <v>games</v>
      </c>
      <c r="R1069" t="str">
        <f t="shared" si="101"/>
        <v>video games</v>
      </c>
      <c r="S1069" s="13">
        <f t="shared" si="103"/>
        <v>41599.647349537037</v>
      </c>
      <c r="T1069" s="13">
        <f t="shared" si="102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8"/>
        <v>1.5E-3</v>
      </c>
      <c r="P1070" s="10">
        <f t="shared" si="99"/>
        <v>11.25</v>
      </c>
      <c r="Q1070" t="str">
        <f t="shared" si="100"/>
        <v>games</v>
      </c>
      <c r="R1070" t="str">
        <f t="shared" si="101"/>
        <v>video games</v>
      </c>
      <c r="S1070" s="13">
        <f t="shared" si="103"/>
        <v>42440.162777777776</v>
      </c>
      <c r="T1070" s="13">
        <f t="shared" si="102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8"/>
        <v>0.38636363636363635</v>
      </c>
      <c r="P1071" s="10">
        <f t="shared" si="99"/>
        <v>40.476190476190474</v>
      </c>
      <c r="Q1071" t="str">
        <f t="shared" si="100"/>
        <v>games</v>
      </c>
      <c r="R1071" t="str">
        <f t="shared" si="101"/>
        <v>video games</v>
      </c>
      <c r="S1071" s="13">
        <f t="shared" si="103"/>
        <v>41572.021516203698</v>
      </c>
      <c r="T1071" s="13">
        <f t="shared" si="102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8"/>
        <v>7.0000000000000001E-3</v>
      </c>
      <c r="P1072" s="10">
        <f t="shared" si="99"/>
        <v>35</v>
      </c>
      <c r="Q1072" t="str">
        <f t="shared" si="100"/>
        <v>games</v>
      </c>
      <c r="R1072" t="str">
        <f t="shared" si="101"/>
        <v>video games</v>
      </c>
      <c r="S1072" s="13">
        <f t="shared" si="103"/>
        <v>41162.803495370368</v>
      </c>
      <c r="T1072" s="13">
        <f t="shared" si="102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8"/>
        <v>0</v>
      </c>
      <c r="P1073" s="10" t="e">
        <f t="shared" si="99"/>
        <v>#DIV/0!</v>
      </c>
      <c r="Q1073" t="str">
        <f t="shared" si="100"/>
        <v>games</v>
      </c>
      <c r="R1073" t="str">
        <f t="shared" si="101"/>
        <v>video games</v>
      </c>
      <c r="S1073" s="13">
        <f t="shared" si="103"/>
        <v>42295.545057870368</v>
      </c>
      <c r="T1073" s="13">
        <f t="shared" si="102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8"/>
        <v>6.8000000000000005E-4</v>
      </c>
      <c r="P1074" s="10">
        <f t="shared" si="99"/>
        <v>12.75</v>
      </c>
      <c r="Q1074" t="str">
        <f t="shared" si="100"/>
        <v>games</v>
      </c>
      <c r="R1074" t="str">
        <f t="shared" si="101"/>
        <v>video games</v>
      </c>
      <c r="S1074" s="13">
        <f t="shared" si="103"/>
        <v>41645.623807870368</v>
      </c>
      <c r="T1074" s="13">
        <f t="shared" si="102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8"/>
        <v>1.3333333333333334E-2</v>
      </c>
      <c r="P1075" s="10">
        <f t="shared" si="99"/>
        <v>10</v>
      </c>
      <c r="Q1075" t="str">
        <f t="shared" si="100"/>
        <v>games</v>
      </c>
      <c r="R1075" t="str">
        <f t="shared" si="101"/>
        <v>video games</v>
      </c>
      <c r="S1075" s="13">
        <f t="shared" si="103"/>
        <v>40802.756261574068</v>
      </c>
      <c r="T1075" s="13">
        <f t="shared" si="102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8"/>
        <v>6.3092592592592589E-2</v>
      </c>
      <c r="P1076" s="10">
        <f t="shared" si="99"/>
        <v>113.56666666666666</v>
      </c>
      <c r="Q1076" t="str">
        <f t="shared" si="100"/>
        <v>games</v>
      </c>
      <c r="R1076" t="str">
        <f t="shared" si="101"/>
        <v>video games</v>
      </c>
      <c r="S1076" s="13">
        <f t="shared" si="103"/>
        <v>41612.964641203704</v>
      </c>
      <c r="T1076" s="13">
        <f t="shared" si="102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8"/>
        <v>4.4999999999999998E-2</v>
      </c>
      <c r="P1077" s="10">
        <f t="shared" si="99"/>
        <v>15</v>
      </c>
      <c r="Q1077" t="str">
        <f t="shared" si="100"/>
        <v>games</v>
      </c>
      <c r="R1077" t="str">
        <f t="shared" si="101"/>
        <v>video games</v>
      </c>
      <c r="S1077" s="13">
        <f t="shared" si="103"/>
        <v>41005.695787037032</v>
      </c>
      <c r="T1077" s="13">
        <f t="shared" si="102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8"/>
        <v>0.62765333333333329</v>
      </c>
      <c r="P1078" s="10">
        <f t="shared" si="99"/>
        <v>48.281025641025643</v>
      </c>
      <c r="Q1078" t="str">
        <f t="shared" si="100"/>
        <v>games</v>
      </c>
      <c r="R1078" t="str">
        <f t="shared" si="101"/>
        <v>video games</v>
      </c>
      <c r="S1078" s="13">
        <f t="shared" si="103"/>
        <v>41838.169560185182</v>
      </c>
      <c r="T1078" s="13">
        <f t="shared" si="102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8"/>
        <v>0.29376000000000002</v>
      </c>
      <c r="P1079" s="10">
        <f t="shared" si="99"/>
        <v>43.976047904191617</v>
      </c>
      <c r="Q1079" t="str">
        <f t="shared" si="100"/>
        <v>games</v>
      </c>
      <c r="R1079" t="str">
        <f t="shared" si="101"/>
        <v>video games</v>
      </c>
      <c r="S1079" s="13">
        <f t="shared" si="103"/>
        <v>42352.958460648144</v>
      </c>
      <c r="T1079" s="13">
        <f t="shared" si="102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8"/>
        <v>7.4999999999999997E-2</v>
      </c>
      <c r="P1080" s="10">
        <f t="shared" si="99"/>
        <v>9</v>
      </c>
      <c r="Q1080" t="str">
        <f t="shared" si="100"/>
        <v>games</v>
      </c>
      <c r="R1080" t="str">
        <f t="shared" si="101"/>
        <v>video games</v>
      </c>
      <c r="S1080" s="13">
        <f t="shared" si="103"/>
        <v>40700.987511574072</v>
      </c>
      <c r="T1080" s="13">
        <f t="shared" si="102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8"/>
        <v>2.6076923076923077E-2</v>
      </c>
      <c r="P1081" s="10">
        <f t="shared" si="99"/>
        <v>37.666666666666664</v>
      </c>
      <c r="Q1081" t="str">
        <f t="shared" si="100"/>
        <v>games</v>
      </c>
      <c r="R1081" t="str">
        <f t="shared" si="101"/>
        <v>video games</v>
      </c>
      <c r="S1081" s="13">
        <f t="shared" si="103"/>
        <v>42479.358055555553</v>
      </c>
      <c r="T1081" s="13">
        <f t="shared" si="102"/>
        <v>42504.358055555553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8"/>
        <v>9.1050000000000006E-2</v>
      </c>
      <c r="P1082" s="10">
        <f t="shared" si="99"/>
        <v>18.581632653061224</v>
      </c>
      <c r="Q1082" t="str">
        <f t="shared" si="100"/>
        <v>games</v>
      </c>
      <c r="R1082" t="str">
        <f t="shared" si="101"/>
        <v>video games</v>
      </c>
      <c r="S1082" s="13">
        <f t="shared" si="103"/>
        <v>41739.929780092592</v>
      </c>
      <c r="T1082" s="13">
        <f t="shared" si="102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8"/>
        <v>1.7647058823529413E-4</v>
      </c>
      <c r="P1083" s="10">
        <f t="shared" si="99"/>
        <v>3</v>
      </c>
      <c r="Q1083" t="str">
        <f t="shared" si="100"/>
        <v>games</v>
      </c>
      <c r="R1083" t="str">
        <f t="shared" si="101"/>
        <v>video games</v>
      </c>
      <c r="S1083" s="13">
        <f t="shared" si="103"/>
        <v>42002.718657407408</v>
      </c>
      <c r="T1083" s="13">
        <f t="shared" si="102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8"/>
        <v>5.5999999999999999E-3</v>
      </c>
      <c r="P1084" s="10">
        <f t="shared" si="99"/>
        <v>18.666666666666668</v>
      </c>
      <c r="Q1084" t="str">
        <f t="shared" si="100"/>
        <v>games</v>
      </c>
      <c r="R1084" t="str">
        <f t="shared" si="101"/>
        <v>video games</v>
      </c>
      <c r="S1084" s="13">
        <f t="shared" si="103"/>
        <v>41101.697777777772</v>
      </c>
      <c r="T1084" s="13">
        <f t="shared" si="102"/>
        <v>41131.697777777772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8"/>
        <v>8.2000000000000007E-3</v>
      </c>
      <c r="P1085" s="10">
        <f t="shared" si="99"/>
        <v>410</v>
      </c>
      <c r="Q1085" t="str">
        <f t="shared" si="100"/>
        <v>games</v>
      </c>
      <c r="R1085" t="str">
        <f t="shared" si="101"/>
        <v>video games</v>
      </c>
      <c r="S1085" s="13">
        <f t="shared" si="103"/>
        <v>41793.451192129629</v>
      </c>
      <c r="T1085" s="13">
        <f t="shared" si="102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8"/>
        <v>0</v>
      </c>
      <c r="P1086" s="10" t="e">
        <f t="shared" si="99"/>
        <v>#DIV/0!</v>
      </c>
      <c r="Q1086" t="str">
        <f t="shared" si="100"/>
        <v>games</v>
      </c>
      <c r="R1086" t="str">
        <f t="shared" si="101"/>
        <v>video games</v>
      </c>
      <c r="S1086" s="13">
        <f t="shared" si="103"/>
        <v>41829.703749999993</v>
      </c>
      <c r="T1086" s="13">
        <f t="shared" si="102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8"/>
        <v>3.4200000000000001E-2</v>
      </c>
      <c r="P1087" s="10">
        <f t="shared" si="99"/>
        <v>114</v>
      </c>
      <c r="Q1087" t="str">
        <f t="shared" si="100"/>
        <v>games</v>
      </c>
      <c r="R1087" t="str">
        <f t="shared" si="101"/>
        <v>video games</v>
      </c>
      <c r="S1087" s="13">
        <f t="shared" si="103"/>
        <v>42413.462673611109</v>
      </c>
      <c r="T1087" s="13">
        <f t="shared" si="102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8"/>
        <v>8.3333333333333339E-4</v>
      </c>
      <c r="P1088" s="10">
        <f t="shared" si="99"/>
        <v>7.5</v>
      </c>
      <c r="Q1088" t="str">
        <f t="shared" si="100"/>
        <v>games</v>
      </c>
      <c r="R1088" t="str">
        <f t="shared" si="101"/>
        <v>video games</v>
      </c>
      <c r="S1088" s="13">
        <f t="shared" si="103"/>
        <v>41845.658460648148</v>
      </c>
      <c r="T1088" s="13">
        <f t="shared" si="102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8"/>
        <v>0</v>
      </c>
      <c r="P1089" s="10" t="e">
        <f t="shared" si="99"/>
        <v>#DIV/0!</v>
      </c>
      <c r="Q1089" t="str">
        <f t="shared" si="100"/>
        <v>games</v>
      </c>
      <c r="R1089" t="str">
        <f t="shared" si="101"/>
        <v>video games</v>
      </c>
      <c r="S1089" s="13">
        <f t="shared" si="103"/>
        <v>41775.505636574067</v>
      </c>
      <c r="T1089" s="13">
        <f t="shared" si="102"/>
        <v>41805.505636574067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8"/>
        <v>0.14182977777777778</v>
      </c>
      <c r="P1090" s="10">
        <f t="shared" si="99"/>
        <v>43.41727891156463</v>
      </c>
      <c r="Q1090" t="str">
        <f t="shared" si="100"/>
        <v>games</v>
      </c>
      <c r="R1090" t="str">
        <f t="shared" si="101"/>
        <v>video games</v>
      </c>
      <c r="S1090" s="13">
        <f t="shared" si="103"/>
        <v>41723.591053240736</v>
      </c>
      <c r="T1090" s="13">
        <f t="shared" si="102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4">E1091/D1091</f>
        <v>7.8266666666666665E-2</v>
      </c>
      <c r="P1091" s="10">
        <f t="shared" ref="P1091:P1154" si="105">E1091/L1091</f>
        <v>23.959183673469386</v>
      </c>
      <c r="Q1091" t="str">
        <f t="shared" ref="Q1091:Q1154" si="106">LEFT(N1091,FIND("/",N1091)-1)</f>
        <v>games</v>
      </c>
      <c r="R1091" t="str">
        <f t="shared" ref="R1091:R1154" si="107">RIGHT(N1091,LEN(N1091)-FIND("/",N1091))</f>
        <v>video games</v>
      </c>
      <c r="S1091" s="13">
        <f t="shared" si="103"/>
        <v>42150.981192129628</v>
      </c>
      <c r="T1091" s="13">
        <f t="shared" si="102"/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4"/>
        <v>3.8464497269020693E-4</v>
      </c>
      <c r="P1092" s="10">
        <f t="shared" si="105"/>
        <v>5</v>
      </c>
      <c r="Q1092" t="str">
        <f t="shared" si="106"/>
        <v>games</v>
      </c>
      <c r="R1092" t="str">
        <f t="shared" si="107"/>
        <v>video games</v>
      </c>
      <c r="S1092" s="13">
        <f t="shared" si="103"/>
        <v>42122.977465277778</v>
      </c>
      <c r="T1092" s="13">
        <f t="shared" ref="T1092:T1155" si="108">(I1092/86400)+25569+(-5/24)</f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4"/>
        <v>0.125</v>
      </c>
      <c r="P1093" s="10">
        <f t="shared" si="105"/>
        <v>12.5</v>
      </c>
      <c r="Q1093" t="str">
        <f t="shared" si="106"/>
        <v>games</v>
      </c>
      <c r="R1093" t="str">
        <f t="shared" si="107"/>
        <v>video games</v>
      </c>
      <c r="S1093" s="13">
        <f t="shared" ref="S1093:S1156" si="109">(J1093/86400)+25569+(-5/24)</f>
        <v>42440.611944444441</v>
      </c>
      <c r="T1093" s="13">
        <f t="shared" si="108"/>
        <v>42470.570277777777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4"/>
        <v>1.0500000000000001E-2</v>
      </c>
      <c r="P1094" s="10">
        <f t="shared" si="105"/>
        <v>3</v>
      </c>
      <c r="Q1094" t="str">
        <f t="shared" si="106"/>
        <v>games</v>
      </c>
      <c r="R1094" t="str">
        <f t="shared" si="107"/>
        <v>video games</v>
      </c>
      <c r="S1094" s="13">
        <f t="shared" si="109"/>
        <v>41249.817569444444</v>
      </c>
      <c r="T1094" s="13">
        <f t="shared" si="108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4"/>
        <v>0.14083333333333334</v>
      </c>
      <c r="P1095" s="10">
        <f t="shared" si="105"/>
        <v>10.5625</v>
      </c>
      <c r="Q1095" t="str">
        <f t="shared" si="106"/>
        <v>games</v>
      </c>
      <c r="R1095" t="str">
        <f t="shared" si="107"/>
        <v>video games</v>
      </c>
      <c r="S1095" s="13">
        <f t="shared" si="109"/>
        <v>42396.765474537031</v>
      </c>
      <c r="T1095" s="13">
        <f t="shared" si="108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4"/>
        <v>0.18300055555555556</v>
      </c>
      <c r="P1096" s="10">
        <f t="shared" si="105"/>
        <v>122.00037037037038</v>
      </c>
      <c r="Q1096" t="str">
        <f t="shared" si="106"/>
        <v>games</v>
      </c>
      <c r="R1096" t="str">
        <f t="shared" si="107"/>
        <v>video games</v>
      </c>
      <c r="S1096" s="13">
        <f t="shared" si="109"/>
        <v>40795.505011574074</v>
      </c>
      <c r="T1096" s="13">
        <f t="shared" si="108"/>
        <v>40825.505011574074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4"/>
        <v>5.0347999999999997E-2</v>
      </c>
      <c r="P1097" s="10">
        <f t="shared" si="105"/>
        <v>267.80851063829789</v>
      </c>
      <c r="Q1097" t="str">
        <f t="shared" si="106"/>
        <v>games</v>
      </c>
      <c r="R1097" t="str">
        <f t="shared" si="107"/>
        <v>video games</v>
      </c>
      <c r="S1097" s="13">
        <f t="shared" si="109"/>
        <v>41486.328935185185</v>
      </c>
      <c r="T1097" s="13">
        <f t="shared" si="108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4"/>
        <v>0.17933333333333334</v>
      </c>
      <c r="P1098" s="10">
        <f t="shared" si="105"/>
        <v>74.206896551724142</v>
      </c>
      <c r="Q1098" t="str">
        <f t="shared" si="106"/>
        <v>games</v>
      </c>
      <c r="R1098" t="str">
        <f t="shared" si="107"/>
        <v>video games</v>
      </c>
      <c r="S1098" s="13">
        <f t="shared" si="109"/>
        <v>41885.309652777774</v>
      </c>
      <c r="T1098" s="13">
        <f t="shared" si="108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4"/>
        <v>4.6999999999999999E-4</v>
      </c>
      <c r="P1099" s="10">
        <f t="shared" si="105"/>
        <v>6.7142857142857144</v>
      </c>
      <c r="Q1099" t="str">
        <f t="shared" si="106"/>
        <v>games</v>
      </c>
      <c r="R1099" t="str">
        <f t="shared" si="107"/>
        <v>video games</v>
      </c>
      <c r="S1099" s="13">
        <f t="shared" si="109"/>
        <v>41660.584224537037</v>
      </c>
      <c r="T1099" s="13">
        <f t="shared" si="108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4"/>
        <v>7.2120000000000004E-2</v>
      </c>
      <c r="P1100" s="10">
        <f t="shared" si="105"/>
        <v>81.954545454545453</v>
      </c>
      <c r="Q1100" t="str">
        <f t="shared" si="106"/>
        <v>games</v>
      </c>
      <c r="R1100" t="str">
        <f t="shared" si="107"/>
        <v>video games</v>
      </c>
      <c r="S1100" s="13">
        <f t="shared" si="109"/>
        <v>41712.554340277777</v>
      </c>
      <c r="T1100" s="13">
        <f t="shared" si="108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4"/>
        <v>5.0000000000000001E-3</v>
      </c>
      <c r="P1101" s="10">
        <f t="shared" si="105"/>
        <v>25</v>
      </c>
      <c r="Q1101" t="str">
        <f t="shared" si="106"/>
        <v>games</v>
      </c>
      <c r="R1101" t="str">
        <f t="shared" si="107"/>
        <v>video games</v>
      </c>
      <c r="S1101" s="13">
        <f t="shared" si="109"/>
        <v>42107.628101851849</v>
      </c>
      <c r="T1101" s="13">
        <f t="shared" si="108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4"/>
        <v>2.5000000000000001E-2</v>
      </c>
      <c r="P1102" s="10">
        <f t="shared" si="105"/>
        <v>10</v>
      </c>
      <c r="Q1102" t="str">
        <f t="shared" si="106"/>
        <v>games</v>
      </c>
      <c r="R1102" t="str">
        <f t="shared" si="107"/>
        <v>video games</v>
      </c>
      <c r="S1102" s="13">
        <f t="shared" si="109"/>
        <v>42383.902442129627</v>
      </c>
      <c r="T1102" s="13">
        <f t="shared" si="108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4"/>
        <v>4.0999999999999999E-4</v>
      </c>
      <c r="P1103" s="10">
        <f t="shared" si="105"/>
        <v>6.833333333333333</v>
      </c>
      <c r="Q1103" t="str">
        <f t="shared" si="106"/>
        <v>games</v>
      </c>
      <c r="R1103" t="str">
        <f t="shared" si="107"/>
        <v>video games</v>
      </c>
      <c r="S1103" s="13">
        <f t="shared" si="109"/>
        <v>42538.564097222225</v>
      </c>
      <c r="T1103" s="13">
        <f t="shared" si="108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4"/>
        <v>5.3124999999999999E-2</v>
      </c>
      <c r="P1104" s="10">
        <f t="shared" si="105"/>
        <v>17.708333333333332</v>
      </c>
      <c r="Q1104" t="str">
        <f t="shared" si="106"/>
        <v>games</v>
      </c>
      <c r="R1104" t="str">
        <f t="shared" si="107"/>
        <v>video games</v>
      </c>
      <c r="S1104" s="13">
        <f t="shared" si="109"/>
        <v>41576.837094907409</v>
      </c>
      <c r="T1104" s="13">
        <f t="shared" si="108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4"/>
        <v>1.6199999999999999E-2</v>
      </c>
      <c r="P1105" s="10">
        <f t="shared" si="105"/>
        <v>16.2</v>
      </c>
      <c r="Q1105" t="str">
        <f t="shared" si="106"/>
        <v>games</v>
      </c>
      <c r="R1105" t="str">
        <f t="shared" si="107"/>
        <v>video games</v>
      </c>
      <c r="S1105" s="13">
        <f t="shared" si="109"/>
        <v>42479.013773148145</v>
      </c>
      <c r="T1105" s="13">
        <f t="shared" si="108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4"/>
        <v>4.9516666666666667E-2</v>
      </c>
      <c r="P1106" s="10">
        <f t="shared" si="105"/>
        <v>80.297297297297291</v>
      </c>
      <c r="Q1106" t="str">
        <f t="shared" si="106"/>
        <v>games</v>
      </c>
      <c r="R1106" t="str">
        <f t="shared" si="107"/>
        <v>video games</v>
      </c>
      <c r="S1106" s="13">
        <f t="shared" si="109"/>
        <v>41771.201631944445</v>
      </c>
      <c r="T1106" s="13">
        <f t="shared" si="108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4"/>
        <v>1.5900000000000001E-3</v>
      </c>
      <c r="P1107" s="10">
        <f t="shared" si="105"/>
        <v>71.55</v>
      </c>
      <c r="Q1107" t="str">
        <f t="shared" si="106"/>
        <v>games</v>
      </c>
      <c r="R1107" t="str">
        <f t="shared" si="107"/>
        <v>video games</v>
      </c>
      <c r="S1107" s="13">
        <f t="shared" si="109"/>
        <v>41691.927395833329</v>
      </c>
      <c r="T1107" s="13">
        <f t="shared" si="108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4"/>
        <v>0.41249999999999998</v>
      </c>
      <c r="P1108" s="10">
        <f t="shared" si="105"/>
        <v>23.571428571428573</v>
      </c>
      <c r="Q1108" t="str">
        <f t="shared" si="106"/>
        <v>games</v>
      </c>
      <c r="R1108" t="str">
        <f t="shared" si="107"/>
        <v>video games</v>
      </c>
      <c r="S1108" s="13">
        <f t="shared" si="109"/>
        <v>40973.532118055555</v>
      </c>
      <c r="T1108" s="13">
        <f t="shared" si="108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4"/>
        <v>0</v>
      </c>
      <c r="P1109" s="10" t="e">
        <f t="shared" si="105"/>
        <v>#DIV/0!</v>
      </c>
      <c r="Q1109" t="str">
        <f t="shared" si="106"/>
        <v>games</v>
      </c>
      <c r="R1109" t="str">
        <f t="shared" si="107"/>
        <v>video games</v>
      </c>
      <c r="S1109" s="13">
        <f t="shared" si="109"/>
        <v>41813.653055555551</v>
      </c>
      <c r="T1109" s="13">
        <f t="shared" si="108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4"/>
        <v>2.93E-2</v>
      </c>
      <c r="P1110" s="10">
        <f t="shared" si="105"/>
        <v>34.88095238095238</v>
      </c>
      <c r="Q1110" t="str">
        <f t="shared" si="106"/>
        <v>games</v>
      </c>
      <c r="R1110" t="str">
        <f t="shared" si="107"/>
        <v>video games</v>
      </c>
      <c r="S1110" s="13">
        <f t="shared" si="109"/>
        <v>40952.42864583333</v>
      </c>
      <c r="T1110" s="13">
        <f t="shared" si="108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4"/>
        <v>4.4999999999999997E-3</v>
      </c>
      <c r="P1111" s="10">
        <f t="shared" si="105"/>
        <v>15</v>
      </c>
      <c r="Q1111" t="str">
        <f t="shared" si="106"/>
        <v>games</v>
      </c>
      <c r="R1111" t="str">
        <f t="shared" si="107"/>
        <v>video games</v>
      </c>
      <c r="S1111" s="13">
        <f t="shared" si="109"/>
        <v>42662.543865740743</v>
      </c>
      <c r="T1111" s="13">
        <f t="shared" si="108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4"/>
        <v>5.1000000000000004E-3</v>
      </c>
      <c r="P1112" s="10">
        <f t="shared" si="105"/>
        <v>23.181818181818183</v>
      </c>
      <c r="Q1112" t="str">
        <f t="shared" si="106"/>
        <v>games</v>
      </c>
      <c r="R1112" t="str">
        <f t="shared" si="107"/>
        <v>video games</v>
      </c>
      <c r="S1112" s="13">
        <f t="shared" si="109"/>
        <v>41220.72479166666</v>
      </c>
      <c r="T1112" s="13">
        <f t="shared" si="108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4"/>
        <v>4.0000000000000002E-4</v>
      </c>
      <c r="P1113" s="10">
        <f t="shared" si="105"/>
        <v>1</v>
      </c>
      <c r="Q1113" t="str">
        <f t="shared" si="106"/>
        <v>games</v>
      </c>
      <c r="R1113" t="str">
        <f t="shared" si="107"/>
        <v>video games</v>
      </c>
      <c r="S1113" s="13">
        <f t="shared" si="109"/>
        <v>42346.995254629626</v>
      </c>
      <c r="T1113" s="13">
        <f t="shared" si="108"/>
        <v>42376.995254629626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4"/>
        <v>0.35537409090909089</v>
      </c>
      <c r="P1114" s="10">
        <f t="shared" si="105"/>
        <v>100.23371794871794</v>
      </c>
      <c r="Q1114" t="str">
        <f t="shared" si="106"/>
        <v>games</v>
      </c>
      <c r="R1114" t="str">
        <f t="shared" si="107"/>
        <v>video games</v>
      </c>
      <c r="S1114" s="13">
        <f t="shared" si="109"/>
        <v>41963.551053240742</v>
      </c>
      <c r="T1114" s="13">
        <f t="shared" si="108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4"/>
        <v>5.0000000000000001E-3</v>
      </c>
      <c r="P1115" s="10">
        <f t="shared" si="105"/>
        <v>5</v>
      </c>
      <c r="Q1115" t="str">
        <f t="shared" si="106"/>
        <v>games</v>
      </c>
      <c r="R1115" t="str">
        <f t="shared" si="107"/>
        <v>video games</v>
      </c>
      <c r="S1115" s="13">
        <f t="shared" si="109"/>
        <v>41835.768749999996</v>
      </c>
      <c r="T1115" s="13">
        <f t="shared" si="108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4"/>
        <v>1.6666666666666668E-3</v>
      </c>
      <c r="P1116" s="10">
        <f t="shared" si="105"/>
        <v>3.3333333333333335</v>
      </c>
      <c r="Q1116" t="str">
        <f t="shared" si="106"/>
        <v>games</v>
      </c>
      <c r="R1116" t="str">
        <f t="shared" si="107"/>
        <v>video games</v>
      </c>
      <c r="S1116" s="13">
        <f t="shared" si="109"/>
        <v>41526.13758101852</v>
      </c>
      <c r="T1116" s="13">
        <f t="shared" si="108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4"/>
        <v>1.325E-3</v>
      </c>
      <c r="P1117" s="10">
        <f t="shared" si="105"/>
        <v>13.25</v>
      </c>
      <c r="Q1117" t="str">
        <f t="shared" si="106"/>
        <v>games</v>
      </c>
      <c r="R1117" t="str">
        <f t="shared" si="107"/>
        <v>video games</v>
      </c>
      <c r="S1117" s="13">
        <f t="shared" si="109"/>
        <v>42429.487210648142</v>
      </c>
      <c r="T1117" s="13">
        <f t="shared" si="108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4"/>
        <v>3.5704000000000004E-4</v>
      </c>
      <c r="P1118" s="10">
        <f t="shared" si="105"/>
        <v>17.852</v>
      </c>
      <c r="Q1118" t="str">
        <f t="shared" si="106"/>
        <v>games</v>
      </c>
      <c r="R1118" t="str">
        <f t="shared" si="107"/>
        <v>video games</v>
      </c>
      <c r="S1118" s="13">
        <f t="shared" si="109"/>
        <v>41009.638981481483</v>
      </c>
      <c r="T1118" s="13">
        <f t="shared" si="108"/>
        <v>41069.638981481483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4"/>
        <v>8.3000000000000004E-2</v>
      </c>
      <c r="P1119" s="10">
        <f t="shared" si="105"/>
        <v>10.375</v>
      </c>
      <c r="Q1119" t="str">
        <f t="shared" si="106"/>
        <v>games</v>
      </c>
      <c r="R1119" t="str">
        <f t="shared" si="107"/>
        <v>video games</v>
      </c>
      <c r="S1119" s="13">
        <f t="shared" si="109"/>
        <v>42333.390196759261</v>
      </c>
      <c r="T1119" s="13">
        <f t="shared" si="108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4"/>
        <v>2.4222222222222221E-2</v>
      </c>
      <c r="P1120" s="10">
        <f t="shared" si="105"/>
        <v>36.333333333333336</v>
      </c>
      <c r="Q1120" t="str">
        <f t="shared" si="106"/>
        <v>games</v>
      </c>
      <c r="R1120" t="str">
        <f t="shared" si="107"/>
        <v>video games</v>
      </c>
      <c r="S1120" s="13">
        <f t="shared" si="109"/>
        <v>41703.958090277774</v>
      </c>
      <c r="T1120" s="13">
        <f t="shared" si="108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4"/>
        <v>2.3809523809523812E-3</v>
      </c>
      <c r="P1121" s="10">
        <f t="shared" si="105"/>
        <v>5</v>
      </c>
      <c r="Q1121" t="str">
        <f t="shared" si="106"/>
        <v>games</v>
      </c>
      <c r="R1121" t="str">
        <f t="shared" si="107"/>
        <v>video games</v>
      </c>
      <c r="S1121" s="13">
        <f t="shared" si="109"/>
        <v>41722.584074074075</v>
      </c>
      <c r="T1121" s="13">
        <f t="shared" si="108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4"/>
        <v>0</v>
      </c>
      <c r="P1122" s="10" t="e">
        <f t="shared" si="105"/>
        <v>#DIV/0!</v>
      </c>
      <c r="Q1122" t="str">
        <f t="shared" si="106"/>
        <v>games</v>
      </c>
      <c r="R1122" t="str">
        <f t="shared" si="107"/>
        <v>video games</v>
      </c>
      <c r="S1122" s="13">
        <f t="shared" si="109"/>
        <v>40799.664351851847</v>
      </c>
      <c r="T1122" s="13">
        <f t="shared" si="108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4"/>
        <v>1.16E-4</v>
      </c>
      <c r="P1123" s="10">
        <f t="shared" si="105"/>
        <v>5.8</v>
      </c>
      <c r="Q1123" t="str">
        <f t="shared" si="106"/>
        <v>games</v>
      </c>
      <c r="R1123" t="str">
        <f t="shared" si="107"/>
        <v>video games</v>
      </c>
      <c r="S1123" s="13">
        <f t="shared" si="109"/>
        <v>42412.72587962963</v>
      </c>
      <c r="T1123" s="13">
        <f t="shared" si="108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4"/>
        <v>0</v>
      </c>
      <c r="P1124" s="10" t="e">
        <f t="shared" si="105"/>
        <v>#DIV/0!</v>
      </c>
      <c r="Q1124" t="str">
        <f t="shared" si="106"/>
        <v>games</v>
      </c>
      <c r="R1124" t="str">
        <f t="shared" si="107"/>
        <v>video games</v>
      </c>
      <c r="S1124" s="13">
        <f t="shared" si="109"/>
        <v>41410.495659722219</v>
      </c>
      <c r="T1124" s="13">
        <f t="shared" si="108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4"/>
        <v>2.2000000000000001E-3</v>
      </c>
      <c r="P1125" s="10">
        <f t="shared" si="105"/>
        <v>3.6666666666666665</v>
      </c>
      <c r="Q1125" t="str">
        <f t="shared" si="106"/>
        <v>games</v>
      </c>
      <c r="R1125" t="str">
        <f t="shared" si="107"/>
        <v>video games</v>
      </c>
      <c r="S1125" s="13">
        <f t="shared" si="109"/>
        <v>41718.315370370365</v>
      </c>
      <c r="T1125" s="13">
        <f t="shared" si="108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4"/>
        <v>4.7222222222222223E-3</v>
      </c>
      <c r="P1126" s="10">
        <f t="shared" si="105"/>
        <v>60.714285714285715</v>
      </c>
      <c r="Q1126" t="str">
        <f t="shared" si="106"/>
        <v>games</v>
      </c>
      <c r="R1126" t="str">
        <f t="shared" si="107"/>
        <v>mobile games</v>
      </c>
      <c r="S1126" s="13">
        <f t="shared" si="109"/>
        <v>42094.458923611113</v>
      </c>
      <c r="T1126" s="13">
        <f t="shared" si="108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4"/>
        <v>0</v>
      </c>
      <c r="P1127" s="10" t="e">
        <f t="shared" si="105"/>
        <v>#DIV/0!</v>
      </c>
      <c r="Q1127" t="str">
        <f t="shared" si="106"/>
        <v>games</v>
      </c>
      <c r="R1127" t="str">
        <f t="shared" si="107"/>
        <v>mobile games</v>
      </c>
      <c r="S1127" s="13">
        <f t="shared" si="109"/>
        <v>42212.415856481479</v>
      </c>
      <c r="T1127" s="13">
        <f t="shared" si="108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4"/>
        <v>5.0000000000000001E-3</v>
      </c>
      <c r="P1128" s="10">
        <f t="shared" si="105"/>
        <v>5</v>
      </c>
      <c r="Q1128" t="str">
        <f t="shared" si="106"/>
        <v>games</v>
      </c>
      <c r="R1128" t="str">
        <f t="shared" si="107"/>
        <v>mobile games</v>
      </c>
      <c r="S1128" s="13">
        <f t="shared" si="109"/>
        <v>42535.119143518517</v>
      </c>
      <c r="T1128" s="13">
        <f t="shared" si="108"/>
        <v>42565.119143518517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4"/>
        <v>1.6714285714285713E-2</v>
      </c>
      <c r="P1129" s="10">
        <f t="shared" si="105"/>
        <v>25.434782608695652</v>
      </c>
      <c r="Q1129" t="str">
        <f t="shared" si="106"/>
        <v>games</v>
      </c>
      <c r="R1129" t="str">
        <f t="shared" si="107"/>
        <v>mobile games</v>
      </c>
      <c r="S1129" s="13">
        <f t="shared" si="109"/>
        <v>41926.645833333328</v>
      </c>
      <c r="T1129" s="13">
        <f t="shared" si="108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4"/>
        <v>1E-3</v>
      </c>
      <c r="P1130" s="10">
        <f t="shared" si="105"/>
        <v>1</v>
      </c>
      <c r="Q1130" t="str">
        <f t="shared" si="106"/>
        <v>games</v>
      </c>
      <c r="R1130" t="str">
        <f t="shared" si="107"/>
        <v>mobile games</v>
      </c>
      <c r="S1130" s="13">
        <f t="shared" si="109"/>
        <v>41828.441168981481</v>
      </c>
      <c r="T1130" s="13">
        <f t="shared" si="108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4"/>
        <v>1.0499999999999999E-3</v>
      </c>
      <c r="P1131" s="10">
        <f t="shared" si="105"/>
        <v>10.5</v>
      </c>
      <c r="Q1131" t="str">
        <f t="shared" si="106"/>
        <v>games</v>
      </c>
      <c r="R1131" t="str">
        <f t="shared" si="107"/>
        <v>mobile games</v>
      </c>
      <c r="S1131" s="13">
        <f t="shared" si="109"/>
        <v>42496.056631944441</v>
      </c>
      <c r="T1131" s="13">
        <f t="shared" si="108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4"/>
        <v>2.2000000000000001E-3</v>
      </c>
      <c r="P1132" s="10">
        <f t="shared" si="105"/>
        <v>3.6666666666666665</v>
      </c>
      <c r="Q1132" t="str">
        <f t="shared" si="106"/>
        <v>games</v>
      </c>
      <c r="R1132" t="str">
        <f t="shared" si="107"/>
        <v>mobile games</v>
      </c>
      <c r="S1132" s="13">
        <f t="shared" si="109"/>
        <v>41908.788194444445</v>
      </c>
      <c r="T1132" s="13">
        <f t="shared" si="108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4"/>
        <v>0</v>
      </c>
      <c r="P1133" s="10" t="e">
        <f t="shared" si="105"/>
        <v>#DIV/0!</v>
      </c>
      <c r="Q1133" t="str">
        <f t="shared" si="106"/>
        <v>games</v>
      </c>
      <c r="R1133" t="str">
        <f t="shared" si="107"/>
        <v>mobile games</v>
      </c>
      <c r="S1133" s="13">
        <f t="shared" si="109"/>
        <v>42332.699861111112</v>
      </c>
      <c r="T1133" s="13">
        <f t="shared" si="108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4"/>
        <v>0.14380000000000001</v>
      </c>
      <c r="P1134" s="10">
        <f t="shared" si="105"/>
        <v>110.61538461538461</v>
      </c>
      <c r="Q1134" t="str">
        <f t="shared" si="106"/>
        <v>games</v>
      </c>
      <c r="R1134" t="str">
        <f t="shared" si="107"/>
        <v>mobile games</v>
      </c>
      <c r="S1134" s="13">
        <f t="shared" si="109"/>
        <v>42705.907071759262</v>
      </c>
      <c r="T1134" s="13">
        <f t="shared" si="108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4"/>
        <v>6.6666666666666671E-3</v>
      </c>
      <c r="P1135" s="10">
        <f t="shared" si="105"/>
        <v>20</v>
      </c>
      <c r="Q1135" t="str">
        <f t="shared" si="106"/>
        <v>games</v>
      </c>
      <c r="R1135" t="str">
        <f t="shared" si="107"/>
        <v>mobile games</v>
      </c>
      <c r="S1135" s="13">
        <f t="shared" si="109"/>
        <v>41821.198854166665</v>
      </c>
      <c r="T1135" s="13">
        <f t="shared" si="108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4"/>
        <v>4.0000000000000003E-5</v>
      </c>
      <c r="P1136" s="10">
        <f t="shared" si="105"/>
        <v>1</v>
      </c>
      <c r="Q1136" t="str">
        <f t="shared" si="106"/>
        <v>games</v>
      </c>
      <c r="R1136" t="str">
        <f t="shared" si="107"/>
        <v>mobile games</v>
      </c>
      <c r="S1136" s="13">
        <f t="shared" si="109"/>
        <v>41958.07671296296</v>
      </c>
      <c r="T1136" s="13">
        <f t="shared" si="108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4"/>
        <v>0.05</v>
      </c>
      <c r="P1137" s="10">
        <f t="shared" si="105"/>
        <v>50</v>
      </c>
      <c r="Q1137" t="str">
        <f t="shared" si="106"/>
        <v>games</v>
      </c>
      <c r="R1137" t="str">
        <f t="shared" si="107"/>
        <v>mobile games</v>
      </c>
      <c r="S1137" s="13">
        <f t="shared" si="109"/>
        <v>42558.781180555554</v>
      </c>
      <c r="T1137" s="13">
        <f t="shared" si="108"/>
        <v>42588.781180555554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4"/>
        <v>6.4439140811455853E-2</v>
      </c>
      <c r="P1138" s="10">
        <f t="shared" si="105"/>
        <v>45</v>
      </c>
      <c r="Q1138" t="str">
        <f t="shared" si="106"/>
        <v>games</v>
      </c>
      <c r="R1138" t="str">
        <f t="shared" si="107"/>
        <v>mobile games</v>
      </c>
      <c r="S1138" s="13">
        <f t="shared" si="109"/>
        <v>42327.46329861111</v>
      </c>
      <c r="T1138" s="13">
        <f t="shared" si="108"/>
        <v>42357.46329861111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4"/>
        <v>0.39500000000000002</v>
      </c>
      <c r="P1139" s="10">
        <f t="shared" si="105"/>
        <v>253.2051282051282</v>
      </c>
      <c r="Q1139" t="str">
        <f t="shared" si="106"/>
        <v>games</v>
      </c>
      <c r="R1139" t="str">
        <f t="shared" si="107"/>
        <v>mobile games</v>
      </c>
      <c r="S1139" s="13">
        <f t="shared" si="109"/>
        <v>42453.611354166664</v>
      </c>
      <c r="T1139" s="13">
        <f t="shared" si="108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4"/>
        <v>3.5714285714285713E-3</v>
      </c>
      <c r="P1140" s="10">
        <f t="shared" si="105"/>
        <v>31.25</v>
      </c>
      <c r="Q1140" t="str">
        <f t="shared" si="106"/>
        <v>games</v>
      </c>
      <c r="R1140" t="str">
        <f t="shared" si="107"/>
        <v>mobile games</v>
      </c>
      <c r="S1140" s="13">
        <f t="shared" si="109"/>
        <v>42736.698275462964</v>
      </c>
      <c r="T1140" s="13">
        <f t="shared" si="108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4"/>
        <v>6.2500000000000001E-4</v>
      </c>
      <c r="P1141" s="10">
        <f t="shared" si="105"/>
        <v>5</v>
      </c>
      <c r="Q1141" t="str">
        <f t="shared" si="106"/>
        <v>games</v>
      </c>
      <c r="R1141" t="str">
        <f t="shared" si="107"/>
        <v>mobile games</v>
      </c>
      <c r="S1141" s="13">
        <f t="shared" si="109"/>
        <v>41975.139189814814</v>
      </c>
      <c r="T1141" s="13">
        <f t="shared" si="108"/>
        <v>42005.139189814814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4"/>
        <v>0</v>
      </c>
      <c r="P1142" s="10" t="e">
        <f t="shared" si="105"/>
        <v>#DIV/0!</v>
      </c>
      <c r="Q1142" t="str">
        <f t="shared" si="106"/>
        <v>games</v>
      </c>
      <c r="R1142" t="str">
        <f t="shared" si="107"/>
        <v>mobile games</v>
      </c>
      <c r="S1142" s="13">
        <f t="shared" si="109"/>
        <v>42192.253715277773</v>
      </c>
      <c r="T1142" s="13">
        <f t="shared" si="108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4"/>
        <v>0</v>
      </c>
      <c r="P1143" s="10" t="e">
        <f t="shared" si="105"/>
        <v>#DIV/0!</v>
      </c>
      <c r="Q1143" t="str">
        <f t="shared" si="106"/>
        <v>games</v>
      </c>
      <c r="R1143" t="str">
        <f t="shared" si="107"/>
        <v>mobile games</v>
      </c>
      <c r="S1143" s="13">
        <f t="shared" si="109"/>
        <v>42164.491319444445</v>
      </c>
      <c r="T1143" s="13">
        <f t="shared" si="108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4"/>
        <v>0</v>
      </c>
      <c r="P1144" s="10" t="e">
        <f t="shared" si="105"/>
        <v>#DIV/0!</v>
      </c>
      <c r="Q1144" t="str">
        <f t="shared" si="106"/>
        <v>games</v>
      </c>
      <c r="R1144" t="str">
        <f t="shared" si="107"/>
        <v>mobile games</v>
      </c>
      <c r="S1144" s="13">
        <f t="shared" si="109"/>
        <v>42021.797766203701</v>
      </c>
      <c r="T1144" s="13">
        <f t="shared" si="108"/>
        <v>42051.797766203701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4"/>
        <v>4.1333333333333335E-3</v>
      </c>
      <c r="P1145" s="10">
        <f t="shared" si="105"/>
        <v>23.25</v>
      </c>
      <c r="Q1145" t="str">
        <f t="shared" si="106"/>
        <v>games</v>
      </c>
      <c r="R1145" t="str">
        <f t="shared" si="107"/>
        <v>mobile games</v>
      </c>
      <c r="S1145" s="13">
        <f t="shared" si="109"/>
        <v>42324.985254629624</v>
      </c>
      <c r="T1145" s="13">
        <f t="shared" si="108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4"/>
        <v>0</v>
      </c>
      <c r="P1146" s="10" t="e">
        <f t="shared" si="105"/>
        <v>#DIV/0!</v>
      </c>
      <c r="Q1146" t="str">
        <f t="shared" si="106"/>
        <v>food</v>
      </c>
      <c r="R1146" t="str">
        <f t="shared" si="107"/>
        <v>food trucks</v>
      </c>
      <c r="S1146" s="13">
        <f t="shared" si="109"/>
        <v>42092.973611111105</v>
      </c>
      <c r="T1146" s="13">
        <f t="shared" si="108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4"/>
        <v>1.25E-3</v>
      </c>
      <c r="P1147" s="10">
        <f t="shared" si="105"/>
        <v>100</v>
      </c>
      <c r="Q1147" t="str">
        <f t="shared" si="106"/>
        <v>food</v>
      </c>
      <c r="R1147" t="str">
        <f t="shared" si="107"/>
        <v>food trucks</v>
      </c>
      <c r="S1147" s="13">
        <f t="shared" si="109"/>
        <v>41854.539259259254</v>
      </c>
      <c r="T1147" s="13">
        <f t="shared" si="108"/>
        <v>41914.539259259254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4"/>
        <v>8.8333333333333333E-2</v>
      </c>
      <c r="P1148" s="10">
        <f t="shared" si="105"/>
        <v>44.166666666666664</v>
      </c>
      <c r="Q1148" t="str">
        <f t="shared" si="106"/>
        <v>food</v>
      </c>
      <c r="R1148" t="str">
        <f t="shared" si="107"/>
        <v>food trucks</v>
      </c>
      <c r="S1148" s="13">
        <f t="shared" si="109"/>
        <v>41723.745057870365</v>
      </c>
      <c r="T1148" s="13">
        <f t="shared" si="108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4"/>
        <v>0</v>
      </c>
      <c r="P1149" s="10" t="e">
        <f t="shared" si="105"/>
        <v>#DIV/0!</v>
      </c>
      <c r="Q1149" t="str">
        <f t="shared" si="106"/>
        <v>food</v>
      </c>
      <c r="R1149" t="str">
        <f t="shared" si="107"/>
        <v>food trucks</v>
      </c>
      <c r="S1149" s="13">
        <f t="shared" si="109"/>
        <v>41871.763692129629</v>
      </c>
      <c r="T1149" s="13">
        <f t="shared" si="108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4"/>
        <v>4.8666666666666667E-3</v>
      </c>
      <c r="P1150" s="10">
        <f t="shared" si="105"/>
        <v>24.333333333333332</v>
      </c>
      <c r="Q1150" t="str">
        <f t="shared" si="106"/>
        <v>food</v>
      </c>
      <c r="R1150" t="str">
        <f t="shared" si="107"/>
        <v>food trucks</v>
      </c>
      <c r="S1150" s="13">
        <f t="shared" si="109"/>
        <v>42674.962743055548</v>
      </c>
      <c r="T1150" s="13">
        <f t="shared" si="108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4"/>
        <v>1.5E-3</v>
      </c>
      <c r="P1151" s="10">
        <f t="shared" si="105"/>
        <v>37.5</v>
      </c>
      <c r="Q1151" t="str">
        <f t="shared" si="106"/>
        <v>food</v>
      </c>
      <c r="R1151" t="str">
        <f t="shared" si="107"/>
        <v>food trucks</v>
      </c>
      <c r="S1151" s="13">
        <f t="shared" si="109"/>
        <v>42507.501921296294</v>
      </c>
      <c r="T1151" s="13">
        <f t="shared" si="108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4"/>
        <v>0.1008</v>
      </c>
      <c r="P1152" s="10">
        <f t="shared" si="105"/>
        <v>42</v>
      </c>
      <c r="Q1152" t="str">
        <f t="shared" si="106"/>
        <v>food</v>
      </c>
      <c r="R1152" t="str">
        <f t="shared" si="107"/>
        <v>food trucks</v>
      </c>
      <c r="S1152" s="13">
        <f t="shared" si="109"/>
        <v>42317.74623842592</v>
      </c>
      <c r="T1152" s="13">
        <f t="shared" si="108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4"/>
        <v>0</v>
      </c>
      <c r="P1153" s="10" t="e">
        <f t="shared" si="105"/>
        <v>#DIV/0!</v>
      </c>
      <c r="Q1153" t="str">
        <f t="shared" si="106"/>
        <v>food</v>
      </c>
      <c r="R1153" t="str">
        <f t="shared" si="107"/>
        <v>food trucks</v>
      </c>
      <c r="S1153" s="13">
        <f t="shared" si="109"/>
        <v>42223.894247685188</v>
      </c>
      <c r="T1153" s="13">
        <f t="shared" si="108"/>
        <v>42253.894247685188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4"/>
        <v>5.6937500000000002E-2</v>
      </c>
      <c r="P1154" s="10">
        <f t="shared" si="105"/>
        <v>60.733333333333334</v>
      </c>
      <c r="Q1154" t="str">
        <f t="shared" si="106"/>
        <v>food</v>
      </c>
      <c r="R1154" t="str">
        <f t="shared" si="107"/>
        <v>food trucks</v>
      </c>
      <c r="S1154" s="13">
        <f t="shared" si="109"/>
        <v>42109.501296296294</v>
      </c>
      <c r="T1154" s="13">
        <f t="shared" si="108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10">E1155/D1155</f>
        <v>6.2500000000000003E-3</v>
      </c>
      <c r="P1155" s="10">
        <f t="shared" ref="P1155:P1218" si="111">E1155/L1155</f>
        <v>50</v>
      </c>
      <c r="Q1155" t="str">
        <f t="shared" ref="Q1155:Q1218" si="112">LEFT(N1155,FIND("/",N1155)-1)</f>
        <v>food</v>
      </c>
      <c r="R1155" t="str">
        <f t="shared" ref="R1155:R1218" si="113">RIGHT(N1155,LEN(N1155)-FIND("/",N1155))</f>
        <v>food trucks</v>
      </c>
      <c r="S1155" s="13">
        <f t="shared" si="109"/>
        <v>42143.505844907406</v>
      </c>
      <c r="T1155" s="13">
        <f t="shared" si="108"/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10"/>
        <v>6.5000000000000002E-2</v>
      </c>
      <c r="P1156" s="10">
        <f t="shared" si="111"/>
        <v>108.33333333333333</v>
      </c>
      <c r="Q1156" t="str">
        <f t="shared" si="112"/>
        <v>food</v>
      </c>
      <c r="R1156" t="str">
        <f t="shared" si="113"/>
        <v>food trucks</v>
      </c>
      <c r="S1156" s="13">
        <f t="shared" si="109"/>
        <v>42222.900532407402</v>
      </c>
      <c r="T1156" s="13">
        <f t="shared" ref="T1156:T1219" si="114">(I1156/86400)+25569+(-5/24)</f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10"/>
        <v>7.5199999999999998E-3</v>
      </c>
      <c r="P1157" s="10">
        <f t="shared" si="111"/>
        <v>23.5</v>
      </c>
      <c r="Q1157" t="str">
        <f t="shared" si="112"/>
        <v>food</v>
      </c>
      <c r="R1157" t="str">
        <f t="shared" si="113"/>
        <v>food trucks</v>
      </c>
      <c r="S1157" s="13">
        <f t="shared" ref="S1157:S1220" si="115">(J1157/86400)+25569+(-5/24)</f>
        <v>41835.555648148147</v>
      </c>
      <c r="T1157" s="13">
        <f t="shared" si="114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10"/>
        <v>0</v>
      </c>
      <c r="P1158" s="10" t="e">
        <f t="shared" si="111"/>
        <v>#DIV/0!</v>
      </c>
      <c r="Q1158" t="str">
        <f t="shared" si="112"/>
        <v>food</v>
      </c>
      <c r="R1158" t="str">
        <f t="shared" si="113"/>
        <v>food trucks</v>
      </c>
      <c r="S1158" s="13">
        <f t="shared" si="115"/>
        <v>42028.862986111104</v>
      </c>
      <c r="T1158" s="13">
        <f t="shared" si="114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10"/>
        <v>1.5100000000000001E-2</v>
      </c>
      <c r="P1159" s="10">
        <f t="shared" si="111"/>
        <v>50.333333333333336</v>
      </c>
      <c r="Q1159" t="str">
        <f t="shared" si="112"/>
        <v>food</v>
      </c>
      <c r="R1159" t="str">
        <f t="shared" si="113"/>
        <v>food trucks</v>
      </c>
      <c r="S1159" s="13">
        <f t="shared" si="115"/>
        <v>41918.419907407406</v>
      </c>
      <c r="T1159" s="13">
        <f t="shared" si="114"/>
        <v>41978.46157407407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10"/>
        <v>4.6666666666666671E-3</v>
      </c>
      <c r="P1160" s="10">
        <f t="shared" si="111"/>
        <v>11.666666666666666</v>
      </c>
      <c r="Q1160" t="str">
        <f t="shared" si="112"/>
        <v>food</v>
      </c>
      <c r="R1160" t="str">
        <f t="shared" si="113"/>
        <v>food trucks</v>
      </c>
      <c r="S1160" s="13">
        <f t="shared" si="115"/>
        <v>41951.883425925924</v>
      </c>
      <c r="T1160" s="13">
        <f t="shared" si="114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10"/>
        <v>0</v>
      </c>
      <c r="P1161" s="10" t="e">
        <f t="shared" si="111"/>
        <v>#DIV/0!</v>
      </c>
      <c r="Q1161" t="str">
        <f t="shared" si="112"/>
        <v>food</v>
      </c>
      <c r="R1161" t="str">
        <f t="shared" si="113"/>
        <v>food trucks</v>
      </c>
      <c r="S1161" s="13">
        <f t="shared" si="115"/>
        <v>42154.518113425926</v>
      </c>
      <c r="T1161" s="13">
        <f t="shared" si="114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10"/>
        <v>3.85E-2</v>
      </c>
      <c r="P1162" s="10">
        <f t="shared" si="111"/>
        <v>60.789473684210527</v>
      </c>
      <c r="Q1162" t="str">
        <f t="shared" si="112"/>
        <v>food</v>
      </c>
      <c r="R1162" t="str">
        <f t="shared" si="113"/>
        <v>food trucks</v>
      </c>
      <c r="S1162" s="13">
        <f t="shared" si="115"/>
        <v>42060.946597222217</v>
      </c>
      <c r="T1162" s="13">
        <f t="shared" si="114"/>
        <v>42090.904930555553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10"/>
        <v>0</v>
      </c>
      <c r="P1163" s="10" t="e">
        <f t="shared" si="111"/>
        <v>#DIV/0!</v>
      </c>
      <c r="Q1163" t="str">
        <f t="shared" si="112"/>
        <v>food</v>
      </c>
      <c r="R1163" t="str">
        <f t="shared" si="113"/>
        <v>food trucks</v>
      </c>
      <c r="S1163" s="13">
        <f t="shared" si="115"/>
        <v>42122.421168981477</v>
      </c>
      <c r="T1163" s="13">
        <f t="shared" si="114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10"/>
        <v>5.8333333333333338E-4</v>
      </c>
      <c r="P1164" s="10">
        <f t="shared" si="111"/>
        <v>17.5</v>
      </c>
      <c r="Q1164" t="str">
        <f t="shared" si="112"/>
        <v>food</v>
      </c>
      <c r="R1164" t="str">
        <f t="shared" si="113"/>
        <v>food trucks</v>
      </c>
      <c r="S1164" s="13">
        <f t="shared" si="115"/>
        <v>41876.475277777776</v>
      </c>
      <c r="T1164" s="13">
        <f t="shared" si="114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10"/>
        <v>0</v>
      </c>
      <c r="P1165" s="10" t="e">
        <f t="shared" si="111"/>
        <v>#DIV/0!</v>
      </c>
      <c r="Q1165" t="str">
        <f t="shared" si="112"/>
        <v>food</v>
      </c>
      <c r="R1165" t="str">
        <f t="shared" si="113"/>
        <v>food trucks</v>
      </c>
      <c r="S1165" s="13">
        <f t="shared" si="115"/>
        <v>41830.515277777777</v>
      </c>
      <c r="T1165" s="13">
        <f t="shared" si="114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10"/>
        <v>0</v>
      </c>
      <c r="P1166" s="10" t="e">
        <f t="shared" si="111"/>
        <v>#DIV/0!</v>
      </c>
      <c r="Q1166" t="str">
        <f t="shared" si="112"/>
        <v>food</v>
      </c>
      <c r="R1166" t="str">
        <f t="shared" si="113"/>
        <v>food trucks</v>
      </c>
      <c r="S1166" s="13">
        <f t="shared" si="115"/>
        <v>42509.51599537037</v>
      </c>
      <c r="T1166" s="13">
        <f t="shared" si="114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10"/>
        <v>0.20705000000000001</v>
      </c>
      <c r="P1167" s="10">
        <f t="shared" si="111"/>
        <v>82.82</v>
      </c>
      <c r="Q1167" t="str">
        <f t="shared" si="112"/>
        <v>food</v>
      </c>
      <c r="R1167" t="str">
        <f t="shared" si="113"/>
        <v>food trucks</v>
      </c>
      <c r="S1167" s="13">
        <f t="shared" si="115"/>
        <v>41792.00613425926</v>
      </c>
      <c r="T1167" s="13">
        <f t="shared" si="114"/>
        <v>41826.00613425926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10"/>
        <v>0.19139999999999999</v>
      </c>
      <c r="P1168" s="10">
        <f t="shared" si="111"/>
        <v>358.875</v>
      </c>
      <c r="Q1168" t="str">
        <f t="shared" si="112"/>
        <v>food</v>
      </c>
      <c r="R1168" t="str">
        <f t="shared" si="113"/>
        <v>food trucks</v>
      </c>
      <c r="S1168" s="13">
        <f t="shared" si="115"/>
        <v>42150.277106481481</v>
      </c>
      <c r="T1168" s="13">
        <f t="shared" si="114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10"/>
        <v>1.6316666666666667E-2</v>
      </c>
      <c r="P1169" s="10">
        <f t="shared" si="111"/>
        <v>61.1875</v>
      </c>
      <c r="Q1169" t="str">
        <f t="shared" si="112"/>
        <v>food</v>
      </c>
      <c r="R1169" t="str">
        <f t="shared" si="113"/>
        <v>food trucks</v>
      </c>
      <c r="S1169" s="13">
        <f t="shared" si="115"/>
        <v>41863.526562499996</v>
      </c>
      <c r="T1169" s="13">
        <f t="shared" si="114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10"/>
        <v>5.6666666666666664E-2</v>
      </c>
      <c r="P1170" s="10">
        <f t="shared" si="111"/>
        <v>340</v>
      </c>
      <c r="Q1170" t="str">
        <f t="shared" si="112"/>
        <v>food</v>
      </c>
      <c r="R1170" t="str">
        <f t="shared" si="113"/>
        <v>food trucks</v>
      </c>
      <c r="S1170" s="13">
        <f t="shared" si="115"/>
        <v>42604.845659722218</v>
      </c>
      <c r="T1170" s="13">
        <f t="shared" si="114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10"/>
        <v>1.6999999999999999E-3</v>
      </c>
      <c r="P1171" s="10">
        <f t="shared" si="111"/>
        <v>5.666666666666667</v>
      </c>
      <c r="Q1171" t="str">
        <f t="shared" si="112"/>
        <v>food</v>
      </c>
      <c r="R1171" t="str">
        <f t="shared" si="113"/>
        <v>food trucks</v>
      </c>
      <c r="S1171" s="13">
        <f t="shared" si="115"/>
        <v>42027.145405092589</v>
      </c>
      <c r="T1171" s="13">
        <f t="shared" si="114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10"/>
        <v>4.0000000000000001E-3</v>
      </c>
      <c r="P1172" s="10">
        <f t="shared" si="111"/>
        <v>50</v>
      </c>
      <c r="Q1172" t="str">
        <f t="shared" si="112"/>
        <v>food</v>
      </c>
      <c r="R1172" t="str">
        <f t="shared" si="113"/>
        <v>food trucks</v>
      </c>
      <c r="S1172" s="13">
        <f t="shared" si="115"/>
        <v>42124.684849537036</v>
      </c>
      <c r="T1172" s="13">
        <f t="shared" si="114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10"/>
        <v>1E-3</v>
      </c>
      <c r="P1173" s="10">
        <f t="shared" si="111"/>
        <v>25</v>
      </c>
      <c r="Q1173" t="str">
        <f t="shared" si="112"/>
        <v>food</v>
      </c>
      <c r="R1173" t="str">
        <f t="shared" si="113"/>
        <v>food trucks</v>
      </c>
      <c r="S1173" s="13">
        <f t="shared" si="115"/>
        <v>41938.596377314811</v>
      </c>
      <c r="T1173" s="13">
        <f t="shared" si="114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10"/>
        <v>0</v>
      </c>
      <c r="P1174" s="10" t="e">
        <f t="shared" si="111"/>
        <v>#DIV/0!</v>
      </c>
      <c r="Q1174" t="str">
        <f t="shared" si="112"/>
        <v>food</v>
      </c>
      <c r="R1174" t="str">
        <f t="shared" si="113"/>
        <v>food trucks</v>
      </c>
      <c r="S1174" s="13">
        <f t="shared" si="115"/>
        <v>41841.473981481475</v>
      </c>
      <c r="T1174" s="13">
        <f t="shared" si="114"/>
        <v>41871.473981481475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10"/>
        <v>2.4000000000000001E-4</v>
      </c>
      <c r="P1175" s="10">
        <f t="shared" si="111"/>
        <v>30</v>
      </c>
      <c r="Q1175" t="str">
        <f t="shared" si="112"/>
        <v>food</v>
      </c>
      <c r="R1175" t="str">
        <f t="shared" si="113"/>
        <v>food trucks</v>
      </c>
      <c r="S1175" s="13">
        <f t="shared" si="115"/>
        <v>42183.97751157407</v>
      </c>
      <c r="T1175" s="13">
        <f t="shared" si="114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10"/>
        <v>5.906666666666667E-2</v>
      </c>
      <c r="P1176" s="10">
        <f t="shared" si="111"/>
        <v>46.631578947368418</v>
      </c>
      <c r="Q1176" t="str">
        <f t="shared" si="112"/>
        <v>food</v>
      </c>
      <c r="R1176" t="str">
        <f t="shared" si="113"/>
        <v>food trucks</v>
      </c>
      <c r="S1176" s="13">
        <f t="shared" si="115"/>
        <v>42468.633414351854</v>
      </c>
      <c r="T1176" s="13">
        <f t="shared" si="114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10"/>
        <v>2.9250000000000002E-2</v>
      </c>
      <c r="P1177" s="10">
        <f t="shared" si="111"/>
        <v>65</v>
      </c>
      <c r="Q1177" t="str">
        <f t="shared" si="112"/>
        <v>food</v>
      </c>
      <c r="R1177" t="str">
        <f t="shared" si="113"/>
        <v>food trucks</v>
      </c>
      <c r="S1177" s="13">
        <f t="shared" si="115"/>
        <v>42170.520127314812</v>
      </c>
      <c r="T1177" s="13">
        <f t="shared" si="114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10"/>
        <v>5.7142857142857142E-5</v>
      </c>
      <c r="P1178" s="10">
        <f t="shared" si="111"/>
        <v>10</v>
      </c>
      <c r="Q1178" t="str">
        <f t="shared" si="112"/>
        <v>food</v>
      </c>
      <c r="R1178" t="str">
        <f t="shared" si="113"/>
        <v>food trucks</v>
      </c>
      <c r="S1178" s="13">
        <f t="shared" si="115"/>
        <v>42745.811319444438</v>
      </c>
      <c r="T1178" s="13">
        <f t="shared" si="114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10"/>
        <v>0</v>
      </c>
      <c r="P1179" s="10" t="e">
        <f t="shared" si="111"/>
        <v>#DIV/0!</v>
      </c>
      <c r="Q1179" t="str">
        <f t="shared" si="112"/>
        <v>food</v>
      </c>
      <c r="R1179" t="str">
        <f t="shared" si="113"/>
        <v>food trucks</v>
      </c>
      <c r="S1179" s="13">
        <f t="shared" si="115"/>
        <v>41897.452499999999</v>
      </c>
      <c r="T1179" s="13">
        <f t="shared" si="114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10"/>
        <v>6.666666666666667E-5</v>
      </c>
      <c r="P1180" s="10">
        <f t="shared" si="111"/>
        <v>5</v>
      </c>
      <c r="Q1180" t="str">
        <f t="shared" si="112"/>
        <v>food</v>
      </c>
      <c r="R1180" t="str">
        <f t="shared" si="113"/>
        <v>food trucks</v>
      </c>
      <c r="S1180" s="13">
        <f t="shared" si="115"/>
        <v>41837.69736111111</v>
      </c>
      <c r="T1180" s="13">
        <f t="shared" si="114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10"/>
        <v>5.3333333333333337E-2</v>
      </c>
      <c r="P1181" s="10">
        <f t="shared" si="111"/>
        <v>640</v>
      </c>
      <c r="Q1181" t="str">
        <f t="shared" si="112"/>
        <v>food</v>
      </c>
      <c r="R1181" t="str">
        <f t="shared" si="113"/>
        <v>food trucks</v>
      </c>
      <c r="S1181" s="13">
        <f t="shared" si="115"/>
        <v>42275.511886574073</v>
      </c>
      <c r="T1181" s="13">
        <f t="shared" si="114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10"/>
        <v>0.11749999999999999</v>
      </c>
      <c r="P1182" s="10">
        <f t="shared" si="111"/>
        <v>69.117647058823536</v>
      </c>
      <c r="Q1182" t="str">
        <f t="shared" si="112"/>
        <v>food</v>
      </c>
      <c r="R1182" t="str">
        <f t="shared" si="113"/>
        <v>food trucks</v>
      </c>
      <c r="S1182" s="13">
        <f t="shared" si="115"/>
        <v>41781.598541666666</v>
      </c>
      <c r="T1182" s="13">
        <f t="shared" si="114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10"/>
        <v>8.0000000000000007E-5</v>
      </c>
      <c r="P1183" s="10">
        <f t="shared" si="111"/>
        <v>1.3333333333333333</v>
      </c>
      <c r="Q1183" t="str">
        <f t="shared" si="112"/>
        <v>food</v>
      </c>
      <c r="R1183" t="str">
        <f t="shared" si="113"/>
        <v>food trucks</v>
      </c>
      <c r="S1183" s="13">
        <f t="shared" si="115"/>
        <v>42034.131030092591</v>
      </c>
      <c r="T1183" s="13">
        <f t="shared" si="114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10"/>
        <v>4.2000000000000003E-2</v>
      </c>
      <c r="P1184" s="10">
        <f t="shared" si="111"/>
        <v>10.5</v>
      </c>
      <c r="Q1184" t="str">
        <f t="shared" si="112"/>
        <v>food</v>
      </c>
      <c r="R1184" t="str">
        <f t="shared" si="113"/>
        <v>food trucks</v>
      </c>
      <c r="S1184" s="13">
        <f t="shared" si="115"/>
        <v>42728.619074074071</v>
      </c>
      <c r="T1184" s="13">
        <f t="shared" si="114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10"/>
        <v>0.04</v>
      </c>
      <c r="P1185" s="10">
        <f t="shared" si="111"/>
        <v>33.333333333333336</v>
      </c>
      <c r="Q1185" t="str">
        <f t="shared" si="112"/>
        <v>food</v>
      </c>
      <c r="R1185" t="str">
        <f t="shared" si="113"/>
        <v>food trucks</v>
      </c>
      <c r="S1185" s="13">
        <f t="shared" si="115"/>
        <v>42656.653043981474</v>
      </c>
      <c r="T1185" s="13">
        <f t="shared" si="114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10"/>
        <v>1.0493636363636363</v>
      </c>
      <c r="P1186" s="10">
        <f t="shared" si="111"/>
        <v>61.562666666666665</v>
      </c>
      <c r="Q1186" t="str">
        <f t="shared" si="112"/>
        <v>photography</v>
      </c>
      <c r="R1186" t="str">
        <f t="shared" si="113"/>
        <v>photobooks</v>
      </c>
      <c r="S1186" s="13">
        <f t="shared" si="115"/>
        <v>42741.391331018516</v>
      </c>
      <c r="T1186" s="13">
        <f t="shared" si="114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10"/>
        <v>1.0544</v>
      </c>
      <c r="P1187" s="10">
        <f t="shared" si="111"/>
        <v>118.73873873873873</v>
      </c>
      <c r="Q1187" t="str">
        <f t="shared" si="112"/>
        <v>photography</v>
      </c>
      <c r="R1187" t="str">
        <f t="shared" si="113"/>
        <v>photobooks</v>
      </c>
      <c r="S1187" s="13">
        <f t="shared" si="115"/>
        <v>42130.656817129631</v>
      </c>
      <c r="T1187" s="13">
        <f t="shared" si="114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10"/>
        <v>1.0673333333333332</v>
      </c>
      <c r="P1188" s="10">
        <f t="shared" si="111"/>
        <v>65.081300813008127</v>
      </c>
      <c r="Q1188" t="str">
        <f t="shared" si="112"/>
        <v>photography</v>
      </c>
      <c r="R1188" t="str">
        <f t="shared" si="113"/>
        <v>photobooks</v>
      </c>
      <c r="S1188" s="13">
        <f t="shared" si="115"/>
        <v>42123.655034722215</v>
      </c>
      <c r="T1188" s="13">
        <f t="shared" si="114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10"/>
        <v>1.0412571428571429</v>
      </c>
      <c r="P1189" s="10">
        <f t="shared" si="111"/>
        <v>130.15714285714284</v>
      </c>
      <c r="Q1189" t="str">
        <f t="shared" si="112"/>
        <v>photography</v>
      </c>
      <c r="R1189" t="str">
        <f t="shared" si="113"/>
        <v>photobooks</v>
      </c>
      <c r="S1189" s="13">
        <f t="shared" si="115"/>
        <v>42109.686608796292</v>
      </c>
      <c r="T1189" s="13">
        <f t="shared" si="114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10"/>
        <v>1.6054999999999999</v>
      </c>
      <c r="P1190" s="10">
        <f t="shared" si="111"/>
        <v>37.776470588235291</v>
      </c>
      <c r="Q1190" t="str">
        <f t="shared" si="112"/>
        <v>photography</v>
      </c>
      <c r="R1190" t="str">
        <f t="shared" si="113"/>
        <v>photobooks</v>
      </c>
      <c r="S1190" s="13">
        <f t="shared" si="115"/>
        <v>42711.492361111108</v>
      </c>
      <c r="T1190" s="13">
        <f t="shared" si="114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10"/>
        <v>1.0777777777777777</v>
      </c>
      <c r="P1191" s="10">
        <f t="shared" si="111"/>
        <v>112.79069767441861</v>
      </c>
      <c r="Q1191" t="str">
        <f t="shared" si="112"/>
        <v>photography</v>
      </c>
      <c r="R1191" t="str">
        <f t="shared" si="113"/>
        <v>photobooks</v>
      </c>
      <c r="S1191" s="13">
        <f t="shared" si="115"/>
        <v>42529.770775462959</v>
      </c>
      <c r="T1191" s="13">
        <f t="shared" si="114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10"/>
        <v>1.35</v>
      </c>
      <c r="P1192" s="10">
        <f t="shared" si="111"/>
        <v>51.92307692307692</v>
      </c>
      <c r="Q1192" t="str">
        <f t="shared" si="112"/>
        <v>photography</v>
      </c>
      <c r="R1192" t="str">
        <f t="shared" si="113"/>
        <v>photobooks</v>
      </c>
      <c r="S1192" s="13">
        <f t="shared" si="115"/>
        <v>41852.457465277774</v>
      </c>
      <c r="T1192" s="13">
        <f t="shared" si="114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10"/>
        <v>1.0907407407407408</v>
      </c>
      <c r="P1193" s="10">
        <f t="shared" si="111"/>
        <v>89.242424242424249</v>
      </c>
      <c r="Q1193" t="str">
        <f t="shared" si="112"/>
        <v>photography</v>
      </c>
      <c r="R1193" t="str">
        <f t="shared" si="113"/>
        <v>photobooks</v>
      </c>
      <c r="S1193" s="13">
        <f t="shared" si="115"/>
        <v>42419.395370370366</v>
      </c>
      <c r="T1193" s="13">
        <f t="shared" si="114"/>
        <v>42449.353703703702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10"/>
        <v>2.9</v>
      </c>
      <c r="P1194" s="10">
        <f t="shared" si="111"/>
        <v>19.333333333333332</v>
      </c>
      <c r="Q1194" t="str">
        <f t="shared" si="112"/>
        <v>photography</v>
      </c>
      <c r="R1194" t="str">
        <f t="shared" si="113"/>
        <v>photobooks</v>
      </c>
      <c r="S1194" s="13">
        <f t="shared" si="115"/>
        <v>42747.298356481479</v>
      </c>
      <c r="T1194" s="13">
        <f t="shared" si="114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10"/>
        <v>1.0395714285714286</v>
      </c>
      <c r="P1195" s="10">
        <f t="shared" si="111"/>
        <v>79.967032967032964</v>
      </c>
      <c r="Q1195" t="str">
        <f t="shared" si="112"/>
        <v>photography</v>
      </c>
      <c r="R1195" t="str">
        <f t="shared" si="113"/>
        <v>photobooks</v>
      </c>
      <c r="S1195" s="13">
        <f t="shared" si="115"/>
        <v>42409.567743055552</v>
      </c>
      <c r="T1195" s="13">
        <f t="shared" si="114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10"/>
        <v>3.2223999999999999</v>
      </c>
      <c r="P1196" s="10">
        <f t="shared" si="111"/>
        <v>56.414565826330531</v>
      </c>
      <c r="Q1196" t="str">
        <f t="shared" si="112"/>
        <v>photography</v>
      </c>
      <c r="R1196" t="str">
        <f t="shared" si="113"/>
        <v>photobooks</v>
      </c>
      <c r="S1196" s="13">
        <f t="shared" si="115"/>
        <v>42072.27984953703</v>
      </c>
      <c r="T1196" s="13">
        <f t="shared" si="114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10"/>
        <v>1.35</v>
      </c>
      <c r="P1197" s="10">
        <f t="shared" si="111"/>
        <v>79.411764705882348</v>
      </c>
      <c r="Q1197" t="str">
        <f t="shared" si="112"/>
        <v>photography</v>
      </c>
      <c r="R1197" t="str">
        <f t="shared" si="113"/>
        <v>photobooks</v>
      </c>
      <c r="S1197" s="13">
        <f t="shared" si="115"/>
        <v>42298.139502314814</v>
      </c>
      <c r="T1197" s="13">
        <f t="shared" si="114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10"/>
        <v>2.6991034482758622</v>
      </c>
      <c r="P1198" s="10">
        <f t="shared" si="111"/>
        <v>76.439453125</v>
      </c>
      <c r="Q1198" t="str">
        <f t="shared" si="112"/>
        <v>photography</v>
      </c>
      <c r="R1198" t="str">
        <f t="shared" si="113"/>
        <v>photobooks</v>
      </c>
      <c r="S1198" s="13">
        <f t="shared" si="115"/>
        <v>42326.610405092586</v>
      </c>
      <c r="T1198" s="13">
        <f t="shared" si="114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10"/>
        <v>2.5329333333333333</v>
      </c>
      <c r="P1199" s="10">
        <f t="shared" si="111"/>
        <v>121</v>
      </c>
      <c r="Q1199" t="str">
        <f t="shared" si="112"/>
        <v>photography</v>
      </c>
      <c r="R1199" t="str">
        <f t="shared" si="113"/>
        <v>photobooks</v>
      </c>
      <c r="S1199" s="13">
        <f t="shared" si="115"/>
        <v>42503.456412037034</v>
      </c>
      <c r="T1199" s="13">
        <f t="shared" si="114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10"/>
        <v>2.6059999999999999</v>
      </c>
      <c r="P1200" s="10">
        <f t="shared" si="111"/>
        <v>54.616766467065865</v>
      </c>
      <c r="Q1200" t="str">
        <f t="shared" si="112"/>
        <v>photography</v>
      </c>
      <c r="R1200" t="str">
        <f t="shared" si="113"/>
        <v>photobooks</v>
      </c>
      <c r="S1200" s="13">
        <f t="shared" si="115"/>
        <v>42333.410717592589</v>
      </c>
      <c r="T1200" s="13">
        <f t="shared" si="114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10"/>
        <v>1.0131677953348381</v>
      </c>
      <c r="P1201" s="10">
        <f t="shared" si="111"/>
        <v>299.22222222222223</v>
      </c>
      <c r="Q1201" t="str">
        <f t="shared" si="112"/>
        <v>photography</v>
      </c>
      <c r="R1201" t="str">
        <f t="shared" si="113"/>
        <v>photobooks</v>
      </c>
      <c r="S1201" s="13">
        <f t="shared" si="115"/>
        <v>42161.562499999993</v>
      </c>
      <c r="T1201" s="13">
        <f t="shared" si="114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10"/>
        <v>1.2560416666666667</v>
      </c>
      <c r="P1202" s="10">
        <f t="shared" si="111"/>
        <v>58.533980582524272</v>
      </c>
      <c r="Q1202" t="str">
        <f t="shared" si="112"/>
        <v>photography</v>
      </c>
      <c r="R1202" t="str">
        <f t="shared" si="113"/>
        <v>photobooks</v>
      </c>
      <c r="S1202" s="13">
        <f t="shared" si="115"/>
        <v>42089.269166666665</v>
      </c>
      <c r="T1202" s="13">
        <f t="shared" si="114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10"/>
        <v>1.0243783333333334</v>
      </c>
      <c r="P1203" s="10">
        <f t="shared" si="111"/>
        <v>55.371801801801809</v>
      </c>
      <c r="Q1203" t="str">
        <f t="shared" si="112"/>
        <v>photography</v>
      </c>
      <c r="R1203" t="str">
        <f t="shared" si="113"/>
        <v>photobooks</v>
      </c>
      <c r="S1203" s="13">
        <f t="shared" si="115"/>
        <v>42536.398680555554</v>
      </c>
      <c r="T1203" s="13">
        <f t="shared" si="114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10"/>
        <v>1.99244</v>
      </c>
      <c r="P1204" s="10">
        <f t="shared" si="111"/>
        <v>183.80442804428046</v>
      </c>
      <c r="Q1204" t="str">
        <f t="shared" si="112"/>
        <v>photography</v>
      </c>
      <c r="R1204" t="str">
        <f t="shared" si="113"/>
        <v>photobooks</v>
      </c>
      <c r="S1204" s="13">
        <f t="shared" si="115"/>
        <v>42152.08048611111</v>
      </c>
      <c r="T1204" s="13">
        <f t="shared" si="114"/>
        <v>42182.08048611111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10"/>
        <v>1.0245398773006136</v>
      </c>
      <c r="P1205" s="10">
        <f t="shared" si="111"/>
        <v>165.34653465346534</v>
      </c>
      <c r="Q1205" t="str">
        <f t="shared" si="112"/>
        <v>photography</v>
      </c>
      <c r="R1205" t="str">
        <f t="shared" si="113"/>
        <v>photobooks</v>
      </c>
      <c r="S1205" s="13">
        <f t="shared" si="115"/>
        <v>42125.4065625</v>
      </c>
      <c r="T1205" s="13">
        <f t="shared" si="114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10"/>
        <v>1.0294615384615384</v>
      </c>
      <c r="P1206" s="10">
        <f t="shared" si="111"/>
        <v>234.78947368421052</v>
      </c>
      <c r="Q1206" t="str">
        <f t="shared" si="112"/>
        <v>photography</v>
      </c>
      <c r="R1206" t="str">
        <f t="shared" si="113"/>
        <v>photobooks</v>
      </c>
      <c r="S1206" s="13">
        <f t="shared" si="115"/>
        <v>42297.539733796293</v>
      </c>
      <c r="T1206" s="13">
        <f t="shared" si="114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10"/>
        <v>1.0086153846153847</v>
      </c>
      <c r="P1207" s="10">
        <f t="shared" si="111"/>
        <v>211.48387096774192</v>
      </c>
      <c r="Q1207" t="str">
        <f t="shared" si="112"/>
        <v>photography</v>
      </c>
      <c r="R1207" t="str">
        <f t="shared" si="113"/>
        <v>photobooks</v>
      </c>
      <c r="S1207" s="13">
        <f t="shared" si="115"/>
        <v>42138.298043981478</v>
      </c>
      <c r="T1207" s="13">
        <f t="shared" si="114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10"/>
        <v>1.1499999999999999</v>
      </c>
      <c r="P1208" s="10">
        <f t="shared" si="111"/>
        <v>32.34375</v>
      </c>
      <c r="Q1208" t="str">
        <f t="shared" si="112"/>
        <v>photography</v>
      </c>
      <c r="R1208" t="str">
        <f t="shared" si="113"/>
        <v>photobooks</v>
      </c>
      <c r="S1208" s="13">
        <f t="shared" si="115"/>
        <v>42772.567743055552</v>
      </c>
      <c r="T1208" s="13">
        <f t="shared" si="114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10"/>
        <v>1.0416766467065868</v>
      </c>
      <c r="P1209" s="10">
        <f t="shared" si="111"/>
        <v>123.37588652482269</v>
      </c>
      <c r="Q1209" t="str">
        <f t="shared" si="112"/>
        <v>photography</v>
      </c>
      <c r="R1209" t="str">
        <f t="shared" si="113"/>
        <v>photobooks</v>
      </c>
      <c r="S1209" s="13">
        <f t="shared" si="115"/>
        <v>42430.221909722219</v>
      </c>
      <c r="T1209" s="13">
        <f t="shared" si="114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10"/>
        <v>1.5529999999999999</v>
      </c>
      <c r="P1210" s="10">
        <f t="shared" si="111"/>
        <v>207.06666666666666</v>
      </c>
      <c r="Q1210" t="str">
        <f t="shared" si="112"/>
        <v>photography</v>
      </c>
      <c r="R1210" t="str">
        <f t="shared" si="113"/>
        <v>photobooks</v>
      </c>
      <c r="S1210" s="13">
        <f t="shared" si="115"/>
        <v>42423.500740740739</v>
      </c>
      <c r="T1210" s="13">
        <f t="shared" si="114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10"/>
        <v>1.06</v>
      </c>
      <c r="P1211" s="10">
        <f t="shared" si="111"/>
        <v>138.2608695652174</v>
      </c>
      <c r="Q1211" t="str">
        <f t="shared" si="112"/>
        <v>photography</v>
      </c>
      <c r="R1211" t="str">
        <f t="shared" si="113"/>
        <v>photobooks</v>
      </c>
      <c r="S1211" s="13">
        <f t="shared" si="115"/>
        <v>42761.637789351851</v>
      </c>
      <c r="T1211" s="13">
        <f t="shared" si="114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10"/>
        <v>2.5431499999999998</v>
      </c>
      <c r="P1212" s="10">
        <f t="shared" si="111"/>
        <v>493.81553398058253</v>
      </c>
      <c r="Q1212" t="str">
        <f t="shared" si="112"/>
        <v>photography</v>
      </c>
      <c r="R1212" t="str">
        <f t="shared" si="113"/>
        <v>photobooks</v>
      </c>
      <c r="S1212" s="13">
        <f t="shared" si="115"/>
        <v>42132.733472222222</v>
      </c>
      <c r="T1212" s="13">
        <f t="shared" si="114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10"/>
        <v>1.0109999999999999</v>
      </c>
      <c r="P1213" s="10">
        <f t="shared" si="111"/>
        <v>168.5</v>
      </c>
      <c r="Q1213" t="str">
        <f t="shared" si="112"/>
        <v>photography</v>
      </c>
      <c r="R1213" t="str">
        <f t="shared" si="113"/>
        <v>photobooks</v>
      </c>
      <c r="S1213" s="13">
        <f t="shared" si="115"/>
        <v>42515.658113425925</v>
      </c>
      <c r="T1213" s="13">
        <f t="shared" si="114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10"/>
        <v>1.2904</v>
      </c>
      <c r="P1214" s="10">
        <f t="shared" si="111"/>
        <v>38.867469879518069</v>
      </c>
      <c r="Q1214" t="str">
        <f t="shared" si="112"/>
        <v>photography</v>
      </c>
      <c r="R1214" t="str">
        <f t="shared" si="113"/>
        <v>photobooks</v>
      </c>
      <c r="S1214" s="13">
        <f t="shared" si="115"/>
        <v>42318.741840277777</v>
      </c>
      <c r="T1214" s="13">
        <f t="shared" si="114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10"/>
        <v>1.0223076923076924</v>
      </c>
      <c r="P1215" s="10">
        <f t="shared" si="111"/>
        <v>61.527777777777779</v>
      </c>
      <c r="Q1215" t="str">
        <f t="shared" si="112"/>
        <v>photography</v>
      </c>
      <c r="R1215" t="str">
        <f t="shared" si="113"/>
        <v>photobooks</v>
      </c>
      <c r="S1215" s="13">
        <f t="shared" si="115"/>
        <v>42731.547453703701</v>
      </c>
      <c r="T1215" s="13">
        <f t="shared" si="114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10"/>
        <v>1.3180000000000001</v>
      </c>
      <c r="P1216" s="10">
        <f t="shared" si="111"/>
        <v>105.44</v>
      </c>
      <c r="Q1216" t="str">
        <f t="shared" si="112"/>
        <v>photography</v>
      </c>
      <c r="R1216" t="str">
        <f t="shared" si="113"/>
        <v>photobooks</v>
      </c>
      <c r="S1216" s="13">
        <f t="shared" si="115"/>
        <v>42104.632002314807</v>
      </c>
      <c r="T1216" s="13">
        <f t="shared" si="114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10"/>
        <v>7.8608020000000005</v>
      </c>
      <c r="P1217" s="10">
        <f t="shared" si="111"/>
        <v>71.592003642987251</v>
      </c>
      <c r="Q1217" t="str">
        <f t="shared" si="112"/>
        <v>photography</v>
      </c>
      <c r="R1217" t="str">
        <f t="shared" si="113"/>
        <v>photobooks</v>
      </c>
      <c r="S1217" s="13">
        <f t="shared" si="115"/>
        <v>41759.714768518512</v>
      </c>
      <c r="T1217" s="13">
        <f t="shared" si="114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10"/>
        <v>1.4570000000000001</v>
      </c>
      <c r="P1218" s="10">
        <f t="shared" si="111"/>
        <v>91.882882882882882</v>
      </c>
      <c r="Q1218" t="str">
        <f t="shared" si="112"/>
        <v>photography</v>
      </c>
      <c r="R1218" t="str">
        <f t="shared" si="113"/>
        <v>photobooks</v>
      </c>
      <c r="S1218" s="13">
        <f t="shared" si="115"/>
        <v>42247.408067129632</v>
      </c>
      <c r="T1218" s="13">
        <f t="shared" si="114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6">E1219/D1219</f>
        <v>1.026</v>
      </c>
      <c r="P1219" s="10">
        <f t="shared" ref="P1219:P1282" si="117">E1219/L1219</f>
        <v>148.57377049180329</v>
      </c>
      <c r="Q1219" t="str">
        <f t="shared" ref="Q1219:Q1282" si="118">LEFT(N1219,FIND("/",N1219)-1)</f>
        <v>photography</v>
      </c>
      <c r="R1219" t="str">
        <f t="shared" ref="R1219:R1282" si="119">RIGHT(N1219,LEN(N1219)-FIND("/",N1219))</f>
        <v>photobooks</v>
      </c>
      <c r="S1219" s="13">
        <f t="shared" si="115"/>
        <v>42535.6011574074</v>
      </c>
      <c r="T1219" s="13">
        <f t="shared" si="114"/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6"/>
        <v>1.7227777777777777</v>
      </c>
      <c r="P1220" s="10">
        <f t="shared" si="117"/>
        <v>174.2134831460674</v>
      </c>
      <c r="Q1220" t="str">
        <f t="shared" si="118"/>
        <v>photography</v>
      </c>
      <c r="R1220" t="str">
        <f t="shared" si="119"/>
        <v>photobooks</v>
      </c>
      <c r="S1220" s="13">
        <f t="shared" si="115"/>
        <v>42278.453703703701</v>
      </c>
      <c r="T1220" s="13">
        <f t="shared" ref="T1220:T1283" si="120">(I1220/86400)+25569+(-5/24)</f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6"/>
        <v>1.5916819571865444</v>
      </c>
      <c r="P1221" s="10">
        <f t="shared" si="117"/>
        <v>102.86166007905139</v>
      </c>
      <c r="Q1221" t="str">
        <f t="shared" si="118"/>
        <v>photography</v>
      </c>
      <c r="R1221" t="str">
        <f t="shared" si="119"/>
        <v>photobooks</v>
      </c>
      <c r="S1221" s="13">
        <f t="shared" ref="S1221:S1284" si="121">(J1221/86400)+25569+(-5/24)</f>
        <v>42633.253622685188</v>
      </c>
      <c r="T1221" s="13">
        <f t="shared" si="120"/>
        <v>42663.253622685188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6"/>
        <v>1.0376666666666667</v>
      </c>
      <c r="P1222" s="10">
        <f t="shared" si="117"/>
        <v>111.17857142857143</v>
      </c>
      <c r="Q1222" t="str">
        <f t="shared" si="118"/>
        <v>photography</v>
      </c>
      <c r="R1222" t="str">
        <f t="shared" si="119"/>
        <v>photobooks</v>
      </c>
      <c r="S1222" s="13">
        <f t="shared" si="121"/>
        <v>42211.420277777775</v>
      </c>
      <c r="T1222" s="13">
        <f t="shared" si="120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6"/>
        <v>1.1140954545454547</v>
      </c>
      <c r="P1223" s="10">
        <f t="shared" si="117"/>
        <v>23.796213592233013</v>
      </c>
      <c r="Q1223" t="str">
        <f t="shared" si="118"/>
        <v>photography</v>
      </c>
      <c r="R1223" t="str">
        <f t="shared" si="119"/>
        <v>photobooks</v>
      </c>
      <c r="S1223" s="13">
        <f t="shared" si="121"/>
        <v>42680.267222222225</v>
      </c>
      <c r="T1223" s="13">
        <f t="shared" si="120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6"/>
        <v>2.80375</v>
      </c>
      <c r="P1224" s="10">
        <f t="shared" si="117"/>
        <v>81.268115942028984</v>
      </c>
      <c r="Q1224" t="str">
        <f t="shared" si="118"/>
        <v>photography</v>
      </c>
      <c r="R1224" t="str">
        <f t="shared" si="119"/>
        <v>photobooks</v>
      </c>
      <c r="S1224" s="13">
        <f t="shared" si="121"/>
        <v>42430.512118055551</v>
      </c>
      <c r="T1224" s="13">
        <f t="shared" si="120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6"/>
        <v>1.1210606060606061</v>
      </c>
      <c r="P1225" s="10">
        <f t="shared" si="117"/>
        <v>116.21465968586388</v>
      </c>
      <c r="Q1225" t="str">
        <f t="shared" si="118"/>
        <v>photography</v>
      </c>
      <c r="R1225" t="str">
        <f t="shared" si="119"/>
        <v>photobooks</v>
      </c>
      <c r="S1225" s="13">
        <f t="shared" si="121"/>
        <v>42653.968854166662</v>
      </c>
      <c r="T1225" s="13">
        <f t="shared" si="120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6"/>
        <v>7.0666666666666669E-2</v>
      </c>
      <c r="P1226" s="10">
        <f t="shared" si="117"/>
        <v>58.888888888888886</v>
      </c>
      <c r="Q1226" t="str">
        <f t="shared" si="118"/>
        <v>music</v>
      </c>
      <c r="R1226" t="str">
        <f t="shared" si="119"/>
        <v>world music</v>
      </c>
      <c r="S1226" s="13">
        <f t="shared" si="121"/>
        <v>41736.341458333329</v>
      </c>
      <c r="T1226" s="13">
        <f t="shared" si="120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6"/>
        <v>4.3999999999999997E-2</v>
      </c>
      <c r="P1227" s="10">
        <f t="shared" si="117"/>
        <v>44</v>
      </c>
      <c r="Q1227" t="str">
        <f t="shared" si="118"/>
        <v>music</v>
      </c>
      <c r="R1227" t="str">
        <f t="shared" si="119"/>
        <v>world music</v>
      </c>
      <c r="S1227" s="13">
        <f t="shared" si="121"/>
        <v>41509.697662037033</v>
      </c>
      <c r="T1227" s="13">
        <f t="shared" si="120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6"/>
        <v>3.8739999999999997E-2</v>
      </c>
      <c r="P1228" s="10">
        <f t="shared" si="117"/>
        <v>48.424999999999997</v>
      </c>
      <c r="Q1228" t="str">
        <f t="shared" si="118"/>
        <v>music</v>
      </c>
      <c r="R1228" t="str">
        <f t="shared" si="119"/>
        <v>world music</v>
      </c>
      <c r="S1228" s="13">
        <f t="shared" si="121"/>
        <v>41715.666446759256</v>
      </c>
      <c r="T1228" s="13">
        <f t="shared" si="120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6"/>
        <v>0</v>
      </c>
      <c r="P1229" s="10" t="e">
        <f t="shared" si="117"/>
        <v>#DIV/0!</v>
      </c>
      <c r="Q1229" t="str">
        <f t="shared" si="118"/>
        <v>music</v>
      </c>
      <c r="R1229" t="str">
        <f t="shared" si="119"/>
        <v>world music</v>
      </c>
      <c r="S1229" s="13">
        <f t="shared" si="121"/>
        <v>41827.710833333331</v>
      </c>
      <c r="T1229" s="13">
        <f t="shared" si="120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6"/>
        <v>0.29299999999999998</v>
      </c>
      <c r="P1230" s="10">
        <f t="shared" si="117"/>
        <v>61.041666666666664</v>
      </c>
      <c r="Q1230" t="str">
        <f t="shared" si="118"/>
        <v>music</v>
      </c>
      <c r="R1230" t="str">
        <f t="shared" si="119"/>
        <v>world music</v>
      </c>
      <c r="S1230" s="13">
        <f t="shared" si="121"/>
        <v>40754.520925925921</v>
      </c>
      <c r="T1230" s="13">
        <f t="shared" si="120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6"/>
        <v>9.0909090909090905E-3</v>
      </c>
      <c r="P1231" s="10">
        <f t="shared" si="117"/>
        <v>25</v>
      </c>
      <c r="Q1231" t="str">
        <f t="shared" si="118"/>
        <v>music</v>
      </c>
      <c r="R1231" t="str">
        <f t="shared" si="119"/>
        <v>world music</v>
      </c>
      <c r="S1231" s="13">
        <f t="shared" si="121"/>
        <v>40985.251469907402</v>
      </c>
      <c r="T1231" s="13">
        <f t="shared" si="120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6"/>
        <v>0</v>
      </c>
      <c r="P1232" s="10" t="e">
        <f t="shared" si="117"/>
        <v>#DIV/0!</v>
      </c>
      <c r="Q1232" t="str">
        <f t="shared" si="118"/>
        <v>music</v>
      </c>
      <c r="R1232" t="str">
        <f t="shared" si="119"/>
        <v>world music</v>
      </c>
      <c r="S1232" s="13">
        <f t="shared" si="121"/>
        <v>40568.764236111107</v>
      </c>
      <c r="T1232" s="13">
        <f t="shared" si="120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6"/>
        <v>0</v>
      </c>
      <c r="P1233" s="10" t="e">
        <f t="shared" si="117"/>
        <v>#DIV/0!</v>
      </c>
      <c r="Q1233" t="str">
        <f t="shared" si="118"/>
        <v>music</v>
      </c>
      <c r="R1233" t="str">
        <f t="shared" si="119"/>
        <v>world music</v>
      </c>
      <c r="S1233" s="13">
        <f t="shared" si="121"/>
        <v>42193.733425925922</v>
      </c>
      <c r="T1233" s="13">
        <f t="shared" si="120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6"/>
        <v>8.0000000000000002E-3</v>
      </c>
      <c r="P1234" s="10">
        <f t="shared" si="117"/>
        <v>40</v>
      </c>
      <c r="Q1234" t="str">
        <f t="shared" si="118"/>
        <v>music</v>
      </c>
      <c r="R1234" t="str">
        <f t="shared" si="119"/>
        <v>world music</v>
      </c>
      <c r="S1234" s="13">
        <f t="shared" si="121"/>
        <v>41506.639699074069</v>
      </c>
      <c r="T1234" s="13">
        <f t="shared" si="120"/>
        <v>41553.639699074069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6"/>
        <v>0.11600000000000001</v>
      </c>
      <c r="P1235" s="10">
        <f t="shared" si="117"/>
        <v>19.333333333333332</v>
      </c>
      <c r="Q1235" t="str">
        <f t="shared" si="118"/>
        <v>music</v>
      </c>
      <c r="R1235" t="str">
        <f t="shared" si="119"/>
        <v>world music</v>
      </c>
      <c r="S1235" s="13">
        <f t="shared" si="121"/>
        <v>40939.740439814814</v>
      </c>
      <c r="T1235" s="13">
        <f t="shared" si="120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6"/>
        <v>0</v>
      </c>
      <c r="P1236" s="10" t="e">
        <f t="shared" si="117"/>
        <v>#DIV/0!</v>
      </c>
      <c r="Q1236" t="str">
        <f t="shared" si="118"/>
        <v>music</v>
      </c>
      <c r="R1236" t="str">
        <f t="shared" si="119"/>
        <v>world music</v>
      </c>
      <c r="S1236" s="13">
        <f t="shared" si="121"/>
        <v>42007.580347222225</v>
      </c>
      <c r="T1236" s="13">
        <f t="shared" si="120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6"/>
        <v>2.787363950092912E-2</v>
      </c>
      <c r="P1237" s="10">
        <f t="shared" si="117"/>
        <v>35</v>
      </c>
      <c r="Q1237" t="str">
        <f t="shared" si="118"/>
        <v>music</v>
      </c>
      <c r="R1237" t="str">
        <f t="shared" si="119"/>
        <v>world music</v>
      </c>
      <c r="S1237" s="13">
        <f t="shared" si="121"/>
        <v>41582.927071759259</v>
      </c>
      <c r="T1237" s="13">
        <f t="shared" si="120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6"/>
        <v>0</v>
      </c>
      <c r="P1238" s="10" t="e">
        <f t="shared" si="117"/>
        <v>#DIV/0!</v>
      </c>
      <c r="Q1238" t="str">
        <f t="shared" si="118"/>
        <v>music</v>
      </c>
      <c r="R1238" t="str">
        <f t="shared" si="119"/>
        <v>world music</v>
      </c>
      <c r="S1238" s="13">
        <f t="shared" si="121"/>
        <v>41110.47180555555</v>
      </c>
      <c r="T1238" s="13">
        <f t="shared" si="120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6"/>
        <v>0</v>
      </c>
      <c r="P1239" s="10" t="e">
        <f t="shared" si="117"/>
        <v>#DIV/0!</v>
      </c>
      <c r="Q1239" t="str">
        <f t="shared" si="118"/>
        <v>music</v>
      </c>
      <c r="R1239" t="str">
        <f t="shared" si="119"/>
        <v>world music</v>
      </c>
      <c r="S1239" s="13">
        <f t="shared" si="121"/>
        <v>41125.074826388889</v>
      </c>
      <c r="T1239" s="13">
        <f t="shared" si="120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6"/>
        <v>0.17799999999999999</v>
      </c>
      <c r="P1240" s="10">
        <f t="shared" si="117"/>
        <v>59.333333333333336</v>
      </c>
      <c r="Q1240" t="str">
        <f t="shared" si="118"/>
        <v>music</v>
      </c>
      <c r="R1240" t="str">
        <f t="shared" si="119"/>
        <v>world music</v>
      </c>
      <c r="S1240" s="13">
        <f t="shared" si="121"/>
        <v>40731.402037037034</v>
      </c>
      <c r="T1240" s="13">
        <f t="shared" si="120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6"/>
        <v>0</v>
      </c>
      <c r="P1241" s="10" t="e">
        <f t="shared" si="117"/>
        <v>#DIV/0!</v>
      </c>
      <c r="Q1241" t="str">
        <f t="shared" si="118"/>
        <v>music</v>
      </c>
      <c r="R1241" t="str">
        <f t="shared" si="119"/>
        <v>world music</v>
      </c>
      <c r="S1241" s="13">
        <f t="shared" si="121"/>
        <v>40883.754247685181</v>
      </c>
      <c r="T1241" s="13">
        <f t="shared" si="120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6"/>
        <v>3.0124999999999999E-2</v>
      </c>
      <c r="P1242" s="10">
        <f t="shared" si="117"/>
        <v>30.125</v>
      </c>
      <c r="Q1242" t="str">
        <f t="shared" si="118"/>
        <v>music</v>
      </c>
      <c r="R1242" t="str">
        <f t="shared" si="119"/>
        <v>world music</v>
      </c>
      <c r="S1242" s="13">
        <f t="shared" si="121"/>
        <v>41408.831678240742</v>
      </c>
      <c r="T1242" s="13">
        <f t="shared" si="120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6"/>
        <v>0.50739999999999996</v>
      </c>
      <c r="P1243" s="10">
        <f t="shared" si="117"/>
        <v>74.617647058823536</v>
      </c>
      <c r="Q1243" t="str">
        <f t="shared" si="118"/>
        <v>music</v>
      </c>
      <c r="R1243" t="str">
        <f t="shared" si="119"/>
        <v>world music</v>
      </c>
      <c r="S1243" s="13">
        <f t="shared" si="121"/>
        <v>41923.629398148143</v>
      </c>
      <c r="T1243" s="13">
        <f t="shared" si="120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6"/>
        <v>5.4884742041712408E-3</v>
      </c>
      <c r="P1244" s="10">
        <f t="shared" si="117"/>
        <v>5</v>
      </c>
      <c r="Q1244" t="str">
        <f t="shared" si="118"/>
        <v>music</v>
      </c>
      <c r="R1244" t="str">
        <f t="shared" si="119"/>
        <v>world music</v>
      </c>
      <c r="S1244" s="13">
        <f t="shared" si="121"/>
        <v>40781.957199074073</v>
      </c>
      <c r="T1244" s="13">
        <f t="shared" si="120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6"/>
        <v>0.14091666666666666</v>
      </c>
      <c r="P1245" s="10">
        <f t="shared" si="117"/>
        <v>44.5</v>
      </c>
      <c r="Q1245" t="str">
        <f t="shared" si="118"/>
        <v>music</v>
      </c>
      <c r="R1245" t="str">
        <f t="shared" si="119"/>
        <v>world music</v>
      </c>
      <c r="S1245" s="13">
        <f t="shared" si="121"/>
        <v>40671.670960648145</v>
      </c>
      <c r="T1245" s="13">
        <f t="shared" si="120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6"/>
        <v>1.038</v>
      </c>
      <c r="P1246" s="10">
        <f t="shared" si="117"/>
        <v>46.133333333333333</v>
      </c>
      <c r="Q1246" t="str">
        <f t="shared" si="118"/>
        <v>music</v>
      </c>
      <c r="R1246" t="str">
        <f t="shared" si="119"/>
        <v>rock</v>
      </c>
      <c r="S1246" s="13">
        <f t="shared" si="121"/>
        <v>41355.617164351854</v>
      </c>
      <c r="T1246" s="13">
        <f t="shared" si="120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6"/>
        <v>1.2024999999999999</v>
      </c>
      <c r="P1247" s="10">
        <f t="shared" si="117"/>
        <v>141.47058823529412</v>
      </c>
      <c r="Q1247" t="str">
        <f t="shared" si="118"/>
        <v>music</v>
      </c>
      <c r="R1247" t="str">
        <f t="shared" si="119"/>
        <v>rock</v>
      </c>
      <c r="S1247" s="13">
        <f t="shared" si="121"/>
        <v>41774.391597222224</v>
      </c>
      <c r="T1247" s="13">
        <f t="shared" si="120"/>
        <v>41804.391597222224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6"/>
        <v>1.17</v>
      </c>
      <c r="P1248" s="10">
        <f t="shared" si="117"/>
        <v>75.483870967741936</v>
      </c>
      <c r="Q1248" t="str">
        <f t="shared" si="118"/>
        <v>music</v>
      </c>
      <c r="R1248" t="str">
        <f t="shared" si="119"/>
        <v>rock</v>
      </c>
      <c r="S1248" s="13">
        <f t="shared" si="121"/>
        <v>40837.835057870368</v>
      </c>
      <c r="T1248" s="13">
        <f t="shared" si="120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6"/>
        <v>1.2214285714285715</v>
      </c>
      <c r="P1249" s="10">
        <f t="shared" si="117"/>
        <v>85.5</v>
      </c>
      <c r="Q1249" t="str">
        <f t="shared" si="118"/>
        <v>music</v>
      </c>
      <c r="R1249" t="str">
        <f t="shared" si="119"/>
        <v>rock</v>
      </c>
      <c r="S1249" s="13">
        <f t="shared" si="121"/>
        <v>41370.083969907406</v>
      </c>
      <c r="T1249" s="13">
        <f t="shared" si="120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6"/>
        <v>1.5164</v>
      </c>
      <c r="P1250" s="10">
        <f t="shared" si="117"/>
        <v>64.254237288135599</v>
      </c>
      <c r="Q1250" t="str">
        <f t="shared" si="118"/>
        <v>music</v>
      </c>
      <c r="R1250" t="str">
        <f t="shared" si="119"/>
        <v>rock</v>
      </c>
      <c r="S1250" s="13">
        <f t="shared" si="121"/>
        <v>41767.448530092588</v>
      </c>
      <c r="T1250" s="13">
        <f t="shared" si="120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6"/>
        <v>1.0444</v>
      </c>
      <c r="P1251" s="10">
        <f t="shared" si="117"/>
        <v>64.46913580246914</v>
      </c>
      <c r="Q1251" t="str">
        <f t="shared" si="118"/>
        <v>music</v>
      </c>
      <c r="R1251" t="str">
        <f t="shared" si="119"/>
        <v>rock</v>
      </c>
      <c r="S1251" s="13">
        <f t="shared" si="121"/>
        <v>41067.532534722217</v>
      </c>
      <c r="T1251" s="13">
        <f t="shared" si="120"/>
        <v>41097.532534722217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6"/>
        <v>2.0015333333333332</v>
      </c>
      <c r="P1252" s="10">
        <f t="shared" si="117"/>
        <v>118.2007874015748</v>
      </c>
      <c r="Q1252" t="str">
        <f t="shared" si="118"/>
        <v>music</v>
      </c>
      <c r="R1252" t="str">
        <f t="shared" si="119"/>
        <v>rock</v>
      </c>
      <c r="S1252" s="13">
        <f t="shared" si="121"/>
        <v>41843.434386574074</v>
      </c>
      <c r="T1252" s="13">
        <f t="shared" si="120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6"/>
        <v>1.018</v>
      </c>
      <c r="P1253" s="10">
        <f t="shared" si="117"/>
        <v>82.540540540540547</v>
      </c>
      <c r="Q1253" t="str">
        <f t="shared" si="118"/>
        <v>music</v>
      </c>
      <c r="R1253" t="str">
        <f t="shared" si="119"/>
        <v>rock</v>
      </c>
      <c r="S1253" s="13">
        <f t="shared" si="121"/>
        <v>40751.606099537035</v>
      </c>
      <c r="T1253" s="13">
        <f t="shared" si="120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6"/>
        <v>1.3765714285714286</v>
      </c>
      <c r="P1254" s="10">
        <f t="shared" si="117"/>
        <v>34.170212765957444</v>
      </c>
      <c r="Q1254" t="str">
        <f t="shared" si="118"/>
        <v>music</v>
      </c>
      <c r="R1254" t="str">
        <f t="shared" si="119"/>
        <v>rock</v>
      </c>
      <c r="S1254" s="13">
        <f t="shared" si="121"/>
        <v>41543.779733796291</v>
      </c>
      <c r="T1254" s="13">
        <f t="shared" si="120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6"/>
        <v>3038.3319999999999</v>
      </c>
      <c r="P1255" s="10">
        <f t="shared" si="117"/>
        <v>42.73322081575246</v>
      </c>
      <c r="Q1255" t="str">
        <f t="shared" si="118"/>
        <v>music</v>
      </c>
      <c r="R1255" t="str">
        <f t="shared" si="119"/>
        <v>rock</v>
      </c>
      <c r="S1255" s="13">
        <f t="shared" si="121"/>
        <v>41855.575312499997</v>
      </c>
      <c r="T1255" s="13">
        <f t="shared" si="120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6"/>
        <v>1.9885074626865671</v>
      </c>
      <c r="P1256" s="10">
        <f t="shared" si="117"/>
        <v>94.489361702127653</v>
      </c>
      <c r="Q1256" t="str">
        <f t="shared" si="118"/>
        <v>music</v>
      </c>
      <c r="R1256" t="str">
        <f t="shared" si="119"/>
        <v>rock</v>
      </c>
      <c r="S1256" s="13">
        <f t="shared" si="121"/>
        <v>40487.413032407407</v>
      </c>
      <c r="T1256" s="13">
        <f t="shared" si="120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6"/>
        <v>2.0236666666666667</v>
      </c>
      <c r="P1257" s="10">
        <f t="shared" si="117"/>
        <v>55.697247706422019</v>
      </c>
      <c r="Q1257" t="str">
        <f t="shared" si="118"/>
        <v>music</v>
      </c>
      <c r="R1257" t="str">
        <f t="shared" si="119"/>
        <v>rock</v>
      </c>
      <c r="S1257" s="13">
        <f t="shared" si="121"/>
        <v>41579.637175925927</v>
      </c>
      <c r="T1257" s="13">
        <f t="shared" si="120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6"/>
        <v>1.1796376666666666</v>
      </c>
      <c r="P1258" s="10">
        <f t="shared" si="117"/>
        <v>98.030831024930734</v>
      </c>
      <c r="Q1258" t="str">
        <f t="shared" si="118"/>
        <v>music</v>
      </c>
      <c r="R1258" t="str">
        <f t="shared" si="119"/>
        <v>rock</v>
      </c>
      <c r="S1258" s="13">
        <f t="shared" si="121"/>
        <v>40921.711006944439</v>
      </c>
      <c r="T1258" s="13">
        <f t="shared" si="120"/>
        <v>40951.711006944439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6"/>
        <v>2.9472727272727273</v>
      </c>
      <c r="P1259" s="10">
        <f t="shared" si="117"/>
        <v>92.102272727272734</v>
      </c>
      <c r="Q1259" t="str">
        <f t="shared" si="118"/>
        <v>music</v>
      </c>
      <c r="R1259" t="str">
        <f t="shared" si="119"/>
        <v>rock</v>
      </c>
      <c r="S1259" s="13">
        <f t="shared" si="121"/>
        <v>40586.877199074072</v>
      </c>
      <c r="T1259" s="13">
        <f t="shared" si="120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6"/>
        <v>2.1314633333333335</v>
      </c>
      <c r="P1260" s="10">
        <f t="shared" si="117"/>
        <v>38.175462686567165</v>
      </c>
      <c r="Q1260" t="str">
        <f t="shared" si="118"/>
        <v>music</v>
      </c>
      <c r="R1260" t="str">
        <f t="shared" si="119"/>
        <v>rock</v>
      </c>
      <c r="S1260" s="13">
        <f t="shared" si="121"/>
        <v>41487.402916666666</v>
      </c>
      <c r="T1260" s="13">
        <f t="shared" si="120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6"/>
        <v>1.0424</v>
      </c>
      <c r="P1261" s="10">
        <f t="shared" si="117"/>
        <v>27.145833333333332</v>
      </c>
      <c r="Q1261" t="str">
        <f t="shared" si="118"/>
        <v>music</v>
      </c>
      <c r="R1261" t="str">
        <f t="shared" si="119"/>
        <v>rock</v>
      </c>
      <c r="S1261" s="13">
        <f t="shared" si="121"/>
        <v>41766.762314814812</v>
      </c>
      <c r="T1261" s="13">
        <f t="shared" si="120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6"/>
        <v>1.1366666666666667</v>
      </c>
      <c r="P1262" s="10">
        <f t="shared" si="117"/>
        <v>50.689189189189186</v>
      </c>
      <c r="Q1262" t="str">
        <f t="shared" si="118"/>
        <v>music</v>
      </c>
      <c r="R1262" t="str">
        <f t="shared" si="119"/>
        <v>rock</v>
      </c>
      <c r="S1262" s="13">
        <f t="shared" si="121"/>
        <v>41666.63449074074</v>
      </c>
      <c r="T1262" s="13">
        <f t="shared" si="120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6"/>
        <v>1.0125</v>
      </c>
      <c r="P1263" s="10">
        <f t="shared" si="117"/>
        <v>38.942307692307693</v>
      </c>
      <c r="Q1263" t="str">
        <f t="shared" si="118"/>
        <v>music</v>
      </c>
      <c r="R1263" t="str">
        <f t="shared" si="119"/>
        <v>rock</v>
      </c>
      <c r="S1263" s="13">
        <f t="shared" si="121"/>
        <v>41638.134571759256</v>
      </c>
      <c r="T1263" s="13">
        <f t="shared" si="120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6"/>
        <v>1.2541538461538462</v>
      </c>
      <c r="P1264" s="10">
        <f t="shared" si="117"/>
        <v>77.638095238095232</v>
      </c>
      <c r="Q1264" t="str">
        <f t="shared" si="118"/>
        <v>music</v>
      </c>
      <c r="R1264" t="str">
        <f t="shared" si="119"/>
        <v>rock</v>
      </c>
      <c r="S1264" s="13">
        <f t="shared" si="121"/>
        <v>41656.554305555554</v>
      </c>
      <c r="T1264" s="13">
        <f t="shared" si="120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6"/>
        <v>1.19</v>
      </c>
      <c r="P1265" s="10">
        <f t="shared" si="117"/>
        <v>43.536585365853661</v>
      </c>
      <c r="Q1265" t="str">
        <f t="shared" si="118"/>
        <v>music</v>
      </c>
      <c r="R1265" t="str">
        <f t="shared" si="119"/>
        <v>rock</v>
      </c>
      <c r="S1265" s="13">
        <f t="shared" si="121"/>
        <v>41691.875810185185</v>
      </c>
      <c r="T1265" s="13">
        <f t="shared" si="120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6"/>
        <v>1.6646153846153846</v>
      </c>
      <c r="P1266" s="10">
        <f t="shared" si="117"/>
        <v>31.823529411764707</v>
      </c>
      <c r="Q1266" t="str">
        <f t="shared" si="118"/>
        <v>music</v>
      </c>
      <c r="R1266" t="str">
        <f t="shared" si="119"/>
        <v>rock</v>
      </c>
      <c r="S1266" s="13">
        <f t="shared" si="121"/>
        <v>41547.454664351848</v>
      </c>
      <c r="T1266" s="13">
        <f t="shared" si="120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6"/>
        <v>1.1914771428571429</v>
      </c>
      <c r="P1267" s="10">
        <f t="shared" si="117"/>
        <v>63.184393939393942</v>
      </c>
      <c r="Q1267" t="str">
        <f t="shared" si="118"/>
        <v>music</v>
      </c>
      <c r="R1267" t="str">
        <f t="shared" si="119"/>
        <v>rock</v>
      </c>
      <c r="S1267" s="13">
        <f t="shared" si="121"/>
        <v>40465.446932870364</v>
      </c>
      <c r="T1267" s="13">
        <f t="shared" si="120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6"/>
        <v>1.0047368421052632</v>
      </c>
      <c r="P1268" s="10">
        <f t="shared" si="117"/>
        <v>190.9</v>
      </c>
      <c r="Q1268" t="str">
        <f t="shared" si="118"/>
        <v>music</v>
      </c>
      <c r="R1268" t="str">
        <f t="shared" si="119"/>
        <v>rock</v>
      </c>
      <c r="S1268" s="13">
        <f t="shared" si="121"/>
        <v>41620.668344907404</v>
      </c>
      <c r="T1268" s="13">
        <f t="shared" si="120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6"/>
        <v>1.018</v>
      </c>
      <c r="P1269" s="10">
        <f t="shared" si="117"/>
        <v>140.85534591194968</v>
      </c>
      <c r="Q1269" t="str">
        <f t="shared" si="118"/>
        <v>music</v>
      </c>
      <c r="R1269" t="str">
        <f t="shared" si="119"/>
        <v>rock</v>
      </c>
      <c r="S1269" s="13">
        <f t="shared" si="121"/>
        <v>41449.376828703702</v>
      </c>
      <c r="T1269" s="13">
        <f t="shared" si="120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6"/>
        <v>1.1666666666666667</v>
      </c>
      <c r="P1270" s="10">
        <f t="shared" si="117"/>
        <v>76.92307692307692</v>
      </c>
      <c r="Q1270" t="str">
        <f t="shared" si="118"/>
        <v>music</v>
      </c>
      <c r="R1270" t="str">
        <f t="shared" si="119"/>
        <v>rock</v>
      </c>
      <c r="S1270" s="13">
        <f t="shared" si="121"/>
        <v>41507.637118055551</v>
      </c>
      <c r="T1270" s="13">
        <f t="shared" si="120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6"/>
        <v>1.0864893617021276</v>
      </c>
      <c r="P1271" s="10">
        <f t="shared" si="117"/>
        <v>99.15533980582525</v>
      </c>
      <c r="Q1271" t="str">
        <f t="shared" si="118"/>
        <v>music</v>
      </c>
      <c r="R1271" t="str">
        <f t="shared" si="119"/>
        <v>rock</v>
      </c>
      <c r="S1271" s="13">
        <f t="shared" si="121"/>
        <v>42445.614722222221</v>
      </c>
      <c r="T1271" s="13">
        <f t="shared" si="120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6"/>
        <v>1.1472</v>
      </c>
      <c r="P1272" s="10">
        <f t="shared" si="117"/>
        <v>67.881656804733723</v>
      </c>
      <c r="Q1272" t="str">
        <f t="shared" si="118"/>
        <v>music</v>
      </c>
      <c r="R1272" t="str">
        <f t="shared" si="119"/>
        <v>rock</v>
      </c>
      <c r="S1272" s="13">
        <f t="shared" si="121"/>
        <v>40933.648634259254</v>
      </c>
      <c r="T1272" s="13">
        <f t="shared" si="120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6"/>
        <v>1.018</v>
      </c>
      <c r="P1273" s="10">
        <f t="shared" si="117"/>
        <v>246.29032258064515</v>
      </c>
      <c r="Q1273" t="str">
        <f t="shared" si="118"/>
        <v>music</v>
      </c>
      <c r="R1273" t="str">
        <f t="shared" si="119"/>
        <v>rock</v>
      </c>
      <c r="S1273" s="13">
        <f t="shared" si="121"/>
        <v>41561.475219907406</v>
      </c>
      <c r="T1273" s="13">
        <f t="shared" si="120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6"/>
        <v>1.06</v>
      </c>
      <c r="P1274" s="10">
        <f t="shared" si="117"/>
        <v>189.28571428571428</v>
      </c>
      <c r="Q1274" t="str">
        <f t="shared" si="118"/>
        <v>music</v>
      </c>
      <c r="R1274" t="str">
        <f t="shared" si="119"/>
        <v>rock</v>
      </c>
      <c r="S1274" s="13">
        <f t="shared" si="121"/>
        <v>40274.536793981482</v>
      </c>
      <c r="T1274" s="13">
        <f t="shared" si="120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6"/>
        <v>1.0349999999999999</v>
      </c>
      <c r="P1275" s="10">
        <f t="shared" si="117"/>
        <v>76.666666666666671</v>
      </c>
      <c r="Q1275" t="str">
        <f t="shared" si="118"/>
        <v>music</v>
      </c>
      <c r="R1275" t="str">
        <f t="shared" si="119"/>
        <v>rock</v>
      </c>
      <c r="S1275" s="13">
        <f t="shared" si="121"/>
        <v>41852.521886574068</v>
      </c>
      <c r="T1275" s="13">
        <f t="shared" si="120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6"/>
        <v>1.5497535999999998</v>
      </c>
      <c r="P1276" s="10">
        <f t="shared" si="117"/>
        <v>82.963254817987149</v>
      </c>
      <c r="Q1276" t="str">
        <f t="shared" si="118"/>
        <v>music</v>
      </c>
      <c r="R1276" t="str">
        <f t="shared" si="119"/>
        <v>rock</v>
      </c>
      <c r="S1276" s="13">
        <f t="shared" si="121"/>
        <v>41116.481770833328</v>
      </c>
      <c r="T1276" s="13">
        <f t="shared" si="120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6"/>
        <v>1.6214066666666667</v>
      </c>
      <c r="P1277" s="10">
        <f t="shared" si="117"/>
        <v>62.522107969151669</v>
      </c>
      <c r="Q1277" t="str">
        <f t="shared" si="118"/>
        <v>music</v>
      </c>
      <c r="R1277" t="str">
        <f t="shared" si="119"/>
        <v>rock</v>
      </c>
      <c r="S1277" s="13">
        <f t="shared" si="121"/>
        <v>41458.659571759257</v>
      </c>
      <c r="T1277" s="13">
        <f t="shared" si="120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6"/>
        <v>1.0442100000000001</v>
      </c>
      <c r="P1278" s="10">
        <f t="shared" si="117"/>
        <v>46.06808823529412</v>
      </c>
      <c r="Q1278" t="str">
        <f t="shared" si="118"/>
        <v>music</v>
      </c>
      <c r="R1278" t="str">
        <f t="shared" si="119"/>
        <v>rock</v>
      </c>
      <c r="S1278" s="13">
        <f t="shared" si="121"/>
        <v>40007.49591435185</v>
      </c>
      <c r="T1278" s="13">
        <f t="shared" si="120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6"/>
        <v>1.0612433333333333</v>
      </c>
      <c r="P1279" s="10">
        <f t="shared" si="117"/>
        <v>38.543946731234868</v>
      </c>
      <c r="Q1279" t="str">
        <f t="shared" si="118"/>
        <v>music</v>
      </c>
      <c r="R1279" t="str">
        <f t="shared" si="119"/>
        <v>rock</v>
      </c>
      <c r="S1279" s="13">
        <f t="shared" si="121"/>
        <v>41121.35355324074</v>
      </c>
      <c r="T1279" s="13">
        <f t="shared" si="120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6"/>
        <v>1.5493846153846154</v>
      </c>
      <c r="P1280" s="10">
        <f t="shared" si="117"/>
        <v>53.005263157894738</v>
      </c>
      <c r="Q1280" t="str">
        <f t="shared" si="118"/>
        <v>music</v>
      </c>
      <c r="R1280" t="str">
        <f t="shared" si="119"/>
        <v>rock</v>
      </c>
      <c r="S1280" s="13">
        <f t="shared" si="121"/>
        <v>41786.346828703703</v>
      </c>
      <c r="T1280" s="13">
        <f t="shared" si="120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6"/>
        <v>1.1077157238734421</v>
      </c>
      <c r="P1281" s="10">
        <f t="shared" si="117"/>
        <v>73.355396825396824</v>
      </c>
      <c r="Q1281" t="str">
        <f t="shared" si="118"/>
        <v>music</v>
      </c>
      <c r="R1281" t="str">
        <f t="shared" si="119"/>
        <v>rock</v>
      </c>
      <c r="S1281" s="13">
        <f t="shared" si="121"/>
        <v>41681.890856481477</v>
      </c>
      <c r="T1281" s="13">
        <f t="shared" si="120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6"/>
        <v>1.1091186666666666</v>
      </c>
      <c r="P1282" s="10">
        <f t="shared" si="117"/>
        <v>127.97523076923076</v>
      </c>
      <c r="Q1282" t="str">
        <f t="shared" si="118"/>
        <v>music</v>
      </c>
      <c r="R1282" t="str">
        <f t="shared" si="119"/>
        <v>rock</v>
      </c>
      <c r="S1282" s="13">
        <f t="shared" si="121"/>
        <v>40513.54923611111</v>
      </c>
      <c r="T1282" s="13">
        <f t="shared" si="120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2">E1283/D1283</f>
        <v>1.1071428571428572</v>
      </c>
      <c r="P1283" s="10">
        <f t="shared" ref="P1283:P1346" si="123">E1283/L1283</f>
        <v>104.72972972972973</v>
      </c>
      <c r="Q1283" t="str">
        <f t="shared" ref="Q1283:Q1346" si="124">LEFT(N1283,FIND("/",N1283)-1)</f>
        <v>music</v>
      </c>
      <c r="R1283" t="str">
        <f t="shared" ref="R1283:R1346" si="125">RIGHT(N1283,LEN(N1283)-FIND("/",N1283))</f>
        <v>rock</v>
      </c>
      <c r="S1283" s="13">
        <f t="shared" si="121"/>
        <v>41463.535138888888</v>
      </c>
      <c r="T1283" s="13">
        <f t="shared" si="120"/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2"/>
        <v>1.2361333333333333</v>
      </c>
      <c r="P1284" s="10">
        <f t="shared" si="123"/>
        <v>67.671532846715323</v>
      </c>
      <c r="Q1284" t="str">
        <f t="shared" si="124"/>
        <v>music</v>
      </c>
      <c r="R1284" t="str">
        <f t="shared" si="125"/>
        <v>rock</v>
      </c>
      <c r="S1284" s="13">
        <f t="shared" si="121"/>
        <v>41586.266840277771</v>
      </c>
      <c r="T1284" s="13">
        <f t="shared" ref="T1284:T1347" si="126">(I1284/86400)+25569+(-5/24)</f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2"/>
        <v>2.1105</v>
      </c>
      <c r="P1285" s="10">
        <f t="shared" si="123"/>
        <v>95.931818181818187</v>
      </c>
      <c r="Q1285" t="str">
        <f t="shared" si="124"/>
        <v>music</v>
      </c>
      <c r="R1285" t="str">
        <f t="shared" si="125"/>
        <v>rock</v>
      </c>
      <c r="S1285" s="13">
        <f t="shared" ref="S1285:S1348" si="127">(J1285/86400)+25569+(-5/24)</f>
        <v>41320.50913194444</v>
      </c>
      <c r="T1285" s="13">
        <f t="shared" si="126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2"/>
        <v>1.01</v>
      </c>
      <c r="P1286" s="10">
        <f t="shared" si="123"/>
        <v>65.161290322580641</v>
      </c>
      <c r="Q1286" t="str">
        <f t="shared" si="124"/>
        <v>theater</v>
      </c>
      <c r="R1286" t="str">
        <f t="shared" si="125"/>
        <v>plays</v>
      </c>
      <c r="S1286" s="13">
        <f t="shared" si="127"/>
        <v>42712.026412037034</v>
      </c>
      <c r="T1286" s="13">
        <f t="shared" si="126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2"/>
        <v>1.0165</v>
      </c>
      <c r="P1287" s="10">
        <f t="shared" si="123"/>
        <v>32.269841269841272</v>
      </c>
      <c r="Q1287" t="str">
        <f t="shared" si="124"/>
        <v>theater</v>
      </c>
      <c r="R1287" t="str">
        <f t="shared" si="125"/>
        <v>plays</v>
      </c>
      <c r="S1287" s="13">
        <f t="shared" si="127"/>
        <v>42160.374710648146</v>
      </c>
      <c r="T1287" s="13">
        <f t="shared" si="126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2"/>
        <v>1.0833333333333333</v>
      </c>
      <c r="P1288" s="10">
        <f t="shared" si="123"/>
        <v>81.25</v>
      </c>
      <c r="Q1288" t="str">
        <f t="shared" si="124"/>
        <v>theater</v>
      </c>
      <c r="R1288" t="str">
        <f t="shared" si="125"/>
        <v>plays</v>
      </c>
      <c r="S1288" s="13">
        <f t="shared" si="127"/>
        <v>42039.176238425927</v>
      </c>
      <c r="T1288" s="13">
        <f t="shared" si="126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2"/>
        <v>2.42</v>
      </c>
      <c r="P1289" s="10">
        <f t="shared" si="123"/>
        <v>24.2</v>
      </c>
      <c r="Q1289" t="str">
        <f t="shared" si="124"/>
        <v>theater</v>
      </c>
      <c r="R1289" t="str">
        <f t="shared" si="125"/>
        <v>plays</v>
      </c>
      <c r="S1289" s="13">
        <f t="shared" si="127"/>
        <v>42107.412685185183</v>
      </c>
      <c r="T1289" s="13">
        <f t="shared" si="126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2"/>
        <v>1.0044999999999999</v>
      </c>
      <c r="P1290" s="10">
        <f t="shared" si="123"/>
        <v>65.868852459016395</v>
      </c>
      <c r="Q1290" t="str">
        <f t="shared" si="124"/>
        <v>theater</v>
      </c>
      <c r="R1290" t="str">
        <f t="shared" si="125"/>
        <v>plays</v>
      </c>
      <c r="S1290" s="13">
        <f t="shared" si="127"/>
        <v>42560.946331018517</v>
      </c>
      <c r="T1290" s="13">
        <f t="shared" si="126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2"/>
        <v>1.2506666666666666</v>
      </c>
      <c r="P1291" s="10">
        <f t="shared" si="123"/>
        <v>36.07692307692308</v>
      </c>
      <c r="Q1291" t="str">
        <f t="shared" si="124"/>
        <v>theater</v>
      </c>
      <c r="R1291" t="str">
        <f t="shared" si="125"/>
        <v>plays</v>
      </c>
      <c r="S1291" s="13">
        <f t="shared" si="127"/>
        <v>42708.926446759258</v>
      </c>
      <c r="T1291" s="13">
        <f t="shared" si="126"/>
        <v>42738.926446759258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2"/>
        <v>1.0857142857142856</v>
      </c>
      <c r="P1292" s="10">
        <f t="shared" si="123"/>
        <v>44.186046511627907</v>
      </c>
      <c r="Q1292" t="str">
        <f t="shared" si="124"/>
        <v>theater</v>
      </c>
      <c r="R1292" t="str">
        <f t="shared" si="125"/>
        <v>plays</v>
      </c>
      <c r="S1292" s="13">
        <f t="shared" si="127"/>
        <v>42086.406608796293</v>
      </c>
      <c r="T1292" s="13">
        <f t="shared" si="126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2"/>
        <v>1.4570000000000001</v>
      </c>
      <c r="P1293" s="10">
        <f t="shared" si="123"/>
        <v>104.07142857142857</v>
      </c>
      <c r="Q1293" t="str">
        <f t="shared" si="124"/>
        <v>theater</v>
      </c>
      <c r="R1293" t="str">
        <f t="shared" si="125"/>
        <v>plays</v>
      </c>
      <c r="S1293" s="13">
        <f t="shared" si="127"/>
        <v>42064.444340277776</v>
      </c>
      <c r="T1293" s="13">
        <f t="shared" si="126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2"/>
        <v>1.1000000000000001</v>
      </c>
      <c r="P1294" s="10">
        <f t="shared" si="123"/>
        <v>35.96153846153846</v>
      </c>
      <c r="Q1294" t="str">
        <f t="shared" si="124"/>
        <v>theater</v>
      </c>
      <c r="R1294" t="str">
        <f t="shared" si="125"/>
        <v>plays</v>
      </c>
      <c r="S1294" s="13">
        <f t="shared" si="127"/>
        <v>42256.555879629632</v>
      </c>
      <c r="T1294" s="13">
        <f t="shared" si="126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2"/>
        <v>1.0223333333333333</v>
      </c>
      <c r="P1295" s="10">
        <f t="shared" si="123"/>
        <v>127.79166666666667</v>
      </c>
      <c r="Q1295" t="str">
        <f t="shared" si="124"/>
        <v>theater</v>
      </c>
      <c r="R1295" t="str">
        <f t="shared" si="125"/>
        <v>plays</v>
      </c>
      <c r="S1295" s="13">
        <f t="shared" si="127"/>
        <v>42292.492719907408</v>
      </c>
      <c r="T1295" s="13">
        <f t="shared" si="126"/>
        <v>42322.534386574072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2"/>
        <v>1.22</v>
      </c>
      <c r="P1296" s="10">
        <f t="shared" si="123"/>
        <v>27.727272727272727</v>
      </c>
      <c r="Q1296" t="str">
        <f t="shared" si="124"/>
        <v>theater</v>
      </c>
      <c r="R1296" t="str">
        <f t="shared" si="125"/>
        <v>plays</v>
      </c>
      <c r="S1296" s="13">
        <f t="shared" si="127"/>
        <v>42278.245335648149</v>
      </c>
      <c r="T1296" s="13">
        <f t="shared" si="126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2"/>
        <v>1.0196000000000001</v>
      </c>
      <c r="P1297" s="10">
        <f t="shared" si="123"/>
        <v>39.828125</v>
      </c>
      <c r="Q1297" t="str">
        <f t="shared" si="124"/>
        <v>theater</v>
      </c>
      <c r="R1297" t="str">
        <f t="shared" si="125"/>
        <v>plays</v>
      </c>
      <c r="S1297" s="13">
        <f t="shared" si="127"/>
        <v>42184.364548611113</v>
      </c>
      <c r="T1297" s="13">
        <f t="shared" si="126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2"/>
        <v>1.411764705882353</v>
      </c>
      <c r="P1298" s="10">
        <f t="shared" si="123"/>
        <v>52.173913043478258</v>
      </c>
      <c r="Q1298" t="str">
        <f t="shared" si="124"/>
        <v>theater</v>
      </c>
      <c r="R1298" t="str">
        <f t="shared" si="125"/>
        <v>plays</v>
      </c>
      <c r="S1298" s="13">
        <f t="shared" si="127"/>
        <v>42422.842280092591</v>
      </c>
      <c r="T1298" s="13">
        <f t="shared" si="126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2"/>
        <v>1.0952500000000001</v>
      </c>
      <c r="P1299" s="10">
        <f t="shared" si="123"/>
        <v>92.037815126050418</v>
      </c>
      <c r="Q1299" t="str">
        <f t="shared" si="124"/>
        <v>theater</v>
      </c>
      <c r="R1299" t="str">
        <f t="shared" si="125"/>
        <v>plays</v>
      </c>
      <c r="S1299" s="13">
        <f t="shared" si="127"/>
        <v>42461.538865740738</v>
      </c>
      <c r="T1299" s="13">
        <f t="shared" si="126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2"/>
        <v>1.0465</v>
      </c>
      <c r="P1300" s="10">
        <f t="shared" si="123"/>
        <v>63.424242424242422</v>
      </c>
      <c r="Q1300" t="str">
        <f t="shared" si="124"/>
        <v>theater</v>
      </c>
      <c r="R1300" t="str">
        <f t="shared" si="125"/>
        <v>plays</v>
      </c>
      <c r="S1300" s="13">
        <f t="shared" si="127"/>
        <v>42458.472592592589</v>
      </c>
      <c r="T1300" s="13">
        <f t="shared" si="126"/>
        <v>42488.472592592589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2"/>
        <v>1.24</v>
      </c>
      <c r="P1301" s="10">
        <f t="shared" si="123"/>
        <v>135.625</v>
      </c>
      <c r="Q1301" t="str">
        <f t="shared" si="124"/>
        <v>theater</v>
      </c>
      <c r="R1301" t="str">
        <f t="shared" si="125"/>
        <v>plays</v>
      </c>
      <c r="S1301" s="13">
        <f t="shared" si="127"/>
        <v>42169.606006944443</v>
      </c>
      <c r="T1301" s="13">
        <f t="shared" si="126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2"/>
        <v>1.35</v>
      </c>
      <c r="P1302" s="10">
        <f t="shared" si="123"/>
        <v>168.75</v>
      </c>
      <c r="Q1302" t="str">
        <f t="shared" si="124"/>
        <v>theater</v>
      </c>
      <c r="R1302" t="str">
        <f t="shared" si="125"/>
        <v>plays</v>
      </c>
      <c r="S1302" s="13">
        <f t="shared" si="127"/>
        <v>42483.466874999998</v>
      </c>
      <c r="T1302" s="13">
        <f t="shared" si="126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2"/>
        <v>1.0275000000000001</v>
      </c>
      <c r="P1303" s="10">
        <f t="shared" si="123"/>
        <v>70.862068965517238</v>
      </c>
      <c r="Q1303" t="str">
        <f t="shared" si="124"/>
        <v>theater</v>
      </c>
      <c r="R1303" t="str">
        <f t="shared" si="125"/>
        <v>plays</v>
      </c>
      <c r="S1303" s="13">
        <f t="shared" si="127"/>
        <v>42195.541412037033</v>
      </c>
      <c r="T1303" s="13">
        <f t="shared" si="126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2"/>
        <v>1</v>
      </c>
      <c r="P1304" s="10">
        <f t="shared" si="123"/>
        <v>50</v>
      </c>
      <c r="Q1304" t="str">
        <f t="shared" si="124"/>
        <v>theater</v>
      </c>
      <c r="R1304" t="str">
        <f t="shared" si="125"/>
        <v>plays</v>
      </c>
      <c r="S1304" s="13">
        <f t="shared" si="127"/>
        <v>42674.849664351852</v>
      </c>
      <c r="T1304" s="13">
        <f t="shared" si="126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2"/>
        <v>1.3026085714285716</v>
      </c>
      <c r="P1305" s="10">
        <f t="shared" si="123"/>
        <v>42.214166666666671</v>
      </c>
      <c r="Q1305" t="str">
        <f t="shared" si="124"/>
        <v>theater</v>
      </c>
      <c r="R1305" t="str">
        <f t="shared" si="125"/>
        <v>plays</v>
      </c>
      <c r="S1305" s="13">
        <f t="shared" si="127"/>
        <v>42566.232870370368</v>
      </c>
      <c r="T1305" s="13">
        <f t="shared" si="126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2"/>
        <v>0.39627499999999999</v>
      </c>
      <c r="P1306" s="10">
        <f t="shared" si="123"/>
        <v>152.41346153846155</v>
      </c>
      <c r="Q1306" t="str">
        <f t="shared" si="124"/>
        <v>technology</v>
      </c>
      <c r="R1306" t="str">
        <f t="shared" si="125"/>
        <v>wearables</v>
      </c>
      <c r="S1306" s="13">
        <f t="shared" si="127"/>
        <v>42746.986168981479</v>
      </c>
      <c r="T1306" s="13">
        <f t="shared" si="126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2"/>
        <v>0.25976666666666665</v>
      </c>
      <c r="P1307" s="10">
        <f t="shared" si="123"/>
        <v>90.616279069767444</v>
      </c>
      <c r="Q1307" t="str">
        <f t="shared" si="124"/>
        <v>technology</v>
      </c>
      <c r="R1307" t="str">
        <f t="shared" si="125"/>
        <v>wearables</v>
      </c>
      <c r="S1307" s="13">
        <f t="shared" si="127"/>
        <v>42543.457268518519</v>
      </c>
      <c r="T1307" s="13">
        <f t="shared" si="126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2"/>
        <v>0.65246363636363636</v>
      </c>
      <c r="P1308" s="10">
        <f t="shared" si="123"/>
        <v>201.60393258426967</v>
      </c>
      <c r="Q1308" t="str">
        <f t="shared" si="124"/>
        <v>technology</v>
      </c>
      <c r="R1308" t="str">
        <f t="shared" si="125"/>
        <v>wearables</v>
      </c>
      <c r="S1308" s="13">
        <f t="shared" si="127"/>
        <v>41947.249236111107</v>
      </c>
      <c r="T1308" s="13">
        <f t="shared" si="126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2"/>
        <v>0.11514000000000001</v>
      </c>
      <c r="P1309" s="10">
        <f t="shared" si="123"/>
        <v>127.93333333333334</v>
      </c>
      <c r="Q1309" t="str">
        <f t="shared" si="124"/>
        <v>technology</v>
      </c>
      <c r="R1309" t="str">
        <f t="shared" si="125"/>
        <v>wearables</v>
      </c>
      <c r="S1309" s="13">
        <f t="shared" si="127"/>
        <v>42387.294895833336</v>
      </c>
      <c r="T1309" s="13">
        <f t="shared" si="126"/>
        <v>42417.294895833336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2"/>
        <v>0.11360000000000001</v>
      </c>
      <c r="P1310" s="10">
        <f t="shared" si="123"/>
        <v>29.894736842105264</v>
      </c>
      <c r="Q1310" t="str">
        <f t="shared" si="124"/>
        <v>technology</v>
      </c>
      <c r="R1310" t="str">
        <f t="shared" si="125"/>
        <v>wearables</v>
      </c>
      <c r="S1310" s="13">
        <f t="shared" si="127"/>
        <v>42611.405231481483</v>
      </c>
      <c r="T1310" s="13">
        <f t="shared" si="126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2"/>
        <v>1.1199130434782609</v>
      </c>
      <c r="P1311" s="10">
        <f t="shared" si="123"/>
        <v>367.97142857142859</v>
      </c>
      <c r="Q1311" t="str">
        <f t="shared" si="124"/>
        <v>technology</v>
      </c>
      <c r="R1311" t="str">
        <f t="shared" si="125"/>
        <v>wearables</v>
      </c>
      <c r="S1311" s="13">
        <f t="shared" si="127"/>
        <v>42257.674398148149</v>
      </c>
      <c r="T1311" s="13">
        <f t="shared" si="126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2"/>
        <v>0.155</v>
      </c>
      <c r="P1312" s="10">
        <f t="shared" si="123"/>
        <v>129.16666666666666</v>
      </c>
      <c r="Q1312" t="str">
        <f t="shared" si="124"/>
        <v>technology</v>
      </c>
      <c r="R1312" t="str">
        <f t="shared" si="125"/>
        <v>wearables</v>
      </c>
      <c r="S1312" s="13">
        <f t="shared" si="127"/>
        <v>42556.458912037029</v>
      </c>
      <c r="T1312" s="13">
        <f t="shared" si="126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2"/>
        <v>0.32028000000000001</v>
      </c>
      <c r="P1313" s="10">
        <f t="shared" si="123"/>
        <v>800.7</v>
      </c>
      <c r="Q1313" t="str">
        <f t="shared" si="124"/>
        <v>technology</v>
      </c>
      <c r="R1313" t="str">
        <f t="shared" si="125"/>
        <v>wearables</v>
      </c>
      <c r="S1313" s="13">
        <f t="shared" si="127"/>
        <v>42669.593969907401</v>
      </c>
      <c r="T1313" s="13">
        <f t="shared" si="126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2"/>
        <v>6.0869565217391303E-3</v>
      </c>
      <c r="P1314" s="10">
        <f t="shared" si="123"/>
        <v>28</v>
      </c>
      <c r="Q1314" t="str">
        <f t="shared" si="124"/>
        <v>technology</v>
      </c>
      <c r="R1314" t="str">
        <f t="shared" si="125"/>
        <v>wearables</v>
      </c>
      <c r="S1314" s="13">
        <f t="shared" si="127"/>
        <v>42082.494467592587</v>
      </c>
      <c r="T1314" s="13">
        <f t="shared" si="126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2"/>
        <v>0.31114999999999998</v>
      </c>
      <c r="P1315" s="10">
        <f t="shared" si="123"/>
        <v>102.01639344262296</v>
      </c>
      <c r="Q1315" t="str">
        <f t="shared" si="124"/>
        <v>technology</v>
      </c>
      <c r="R1315" t="str">
        <f t="shared" si="125"/>
        <v>wearables</v>
      </c>
      <c r="S1315" s="13">
        <f t="shared" si="127"/>
        <v>42402.50131944444</v>
      </c>
      <c r="T1315" s="13">
        <f t="shared" si="126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2"/>
        <v>1.1266666666666666E-2</v>
      </c>
      <c r="P1316" s="10">
        <f t="shared" si="123"/>
        <v>184.36363636363637</v>
      </c>
      <c r="Q1316" t="str">
        <f t="shared" si="124"/>
        <v>technology</v>
      </c>
      <c r="R1316" t="str">
        <f t="shared" si="125"/>
        <v>wearables</v>
      </c>
      <c r="S1316" s="13">
        <f t="shared" si="127"/>
        <v>42604.461342592585</v>
      </c>
      <c r="T1316" s="13">
        <f t="shared" si="126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2"/>
        <v>0.40404000000000001</v>
      </c>
      <c r="P1317" s="10">
        <f t="shared" si="123"/>
        <v>162.91935483870967</v>
      </c>
      <c r="Q1317" t="str">
        <f t="shared" si="124"/>
        <v>technology</v>
      </c>
      <c r="R1317" t="str">
        <f t="shared" si="125"/>
        <v>wearables</v>
      </c>
      <c r="S1317" s="13">
        <f t="shared" si="127"/>
        <v>42278.289907407401</v>
      </c>
      <c r="T1317" s="13">
        <f t="shared" si="126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2"/>
        <v>1.3333333333333333E-5</v>
      </c>
      <c r="P1318" s="10">
        <f t="shared" si="123"/>
        <v>1</v>
      </c>
      <c r="Q1318" t="str">
        <f t="shared" si="124"/>
        <v>technology</v>
      </c>
      <c r="R1318" t="str">
        <f t="shared" si="125"/>
        <v>wearables</v>
      </c>
      <c r="S1318" s="13">
        <f t="shared" si="127"/>
        <v>42393.753576388888</v>
      </c>
      <c r="T1318" s="13">
        <f t="shared" si="126"/>
        <v>42428.753576388888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2"/>
        <v>5.7334999999999997E-2</v>
      </c>
      <c r="P1319" s="10">
        <f t="shared" si="123"/>
        <v>603.52631578947364</v>
      </c>
      <c r="Q1319" t="str">
        <f t="shared" si="124"/>
        <v>technology</v>
      </c>
      <c r="R1319" t="str">
        <f t="shared" si="125"/>
        <v>wearables</v>
      </c>
      <c r="S1319" s="13">
        <f t="shared" si="127"/>
        <v>42520.027152777773</v>
      </c>
      <c r="T1319" s="13">
        <f t="shared" si="126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2"/>
        <v>0.15325</v>
      </c>
      <c r="P1320" s="10">
        <f t="shared" si="123"/>
        <v>45.407407407407405</v>
      </c>
      <c r="Q1320" t="str">
        <f t="shared" si="124"/>
        <v>technology</v>
      </c>
      <c r="R1320" t="str">
        <f t="shared" si="125"/>
        <v>wearables</v>
      </c>
      <c r="S1320" s="13">
        <f t="shared" si="127"/>
        <v>41984.835324074076</v>
      </c>
      <c r="T1320" s="13">
        <f t="shared" si="126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2"/>
        <v>0.15103448275862069</v>
      </c>
      <c r="P1321" s="10">
        <f t="shared" si="123"/>
        <v>97.333333333333329</v>
      </c>
      <c r="Q1321" t="str">
        <f t="shared" si="124"/>
        <v>technology</v>
      </c>
      <c r="R1321" t="str">
        <f t="shared" si="125"/>
        <v>wearables</v>
      </c>
      <c r="S1321" s="13">
        <f t="shared" si="127"/>
        <v>41816.603761574072</v>
      </c>
      <c r="T1321" s="13">
        <f t="shared" si="126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2"/>
        <v>5.0299999999999997E-3</v>
      </c>
      <c r="P1322" s="10">
        <f t="shared" si="123"/>
        <v>167.66666666666666</v>
      </c>
      <c r="Q1322" t="str">
        <f t="shared" si="124"/>
        <v>technology</v>
      </c>
      <c r="R1322" t="str">
        <f t="shared" si="125"/>
        <v>wearables</v>
      </c>
      <c r="S1322" s="13">
        <f t="shared" si="127"/>
        <v>42705.482013888883</v>
      </c>
      <c r="T1322" s="13">
        <f t="shared" si="126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2"/>
        <v>1.3028138528138528E-2</v>
      </c>
      <c r="P1323" s="10">
        <f t="shared" si="123"/>
        <v>859.85714285714289</v>
      </c>
      <c r="Q1323" t="str">
        <f t="shared" si="124"/>
        <v>technology</v>
      </c>
      <c r="R1323" t="str">
        <f t="shared" si="125"/>
        <v>wearables</v>
      </c>
      <c r="S1323" s="13">
        <f t="shared" si="127"/>
        <v>42697.540937499994</v>
      </c>
      <c r="T1323" s="13">
        <f t="shared" si="126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2"/>
        <v>3.0285714285714286E-3</v>
      </c>
      <c r="P1324" s="10">
        <f t="shared" si="123"/>
        <v>26.5</v>
      </c>
      <c r="Q1324" t="str">
        <f t="shared" si="124"/>
        <v>technology</v>
      </c>
      <c r="R1324" t="str">
        <f t="shared" si="125"/>
        <v>wearables</v>
      </c>
      <c r="S1324" s="13">
        <f t="shared" si="127"/>
        <v>42115.448206018518</v>
      </c>
      <c r="T1324" s="13">
        <f t="shared" si="126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2"/>
        <v>8.8800000000000004E-2</v>
      </c>
      <c r="P1325" s="10">
        <f t="shared" si="123"/>
        <v>30.272727272727273</v>
      </c>
      <c r="Q1325" t="str">
        <f t="shared" si="124"/>
        <v>technology</v>
      </c>
      <c r="R1325" t="str">
        <f t="shared" si="125"/>
        <v>wearables</v>
      </c>
      <c r="S1325" s="13">
        <f t="shared" si="127"/>
        <v>42451.490115740737</v>
      </c>
      <c r="T1325" s="13">
        <f t="shared" si="126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2"/>
        <v>9.8400000000000001E-2</v>
      </c>
      <c r="P1326" s="10">
        <f t="shared" si="123"/>
        <v>54.666666666666664</v>
      </c>
      <c r="Q1326" t="str">
        <f t="shared" si="124"/>
        <v>technology</v>
      </c>
      <c r="R1326" t="str">
        <f t="shared" si="125"/>
        <v>wearables</v>
      </c>
      <c r="S1326" s="13">
        <f t="shared" si="127"/>
        <v>42626.425370370365</v>
      </c>
      <c r="T1326" s="13">
        <f t="shared" si="126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2"/>
        <v>2.4299999999999999E-2</v>
      </c>
      <c r="P1327" s="10">
        <f t="shared" si="123"/>
        <v>60.75</v>
      </c>
      <c r="Q1327" t="str">
        <f t="shared" si="124"/>
        <v>technology</v>
      </c>
      <c r="R1327" t="str">
        <f t="shared" si="125"/>
        <v>wearables</v>
      </c>
      <c r="S1327" s="13">
        <f t="shared" si="127"/>
        <v>42703.877719907403</v>
      </c>
      <c r="T1327" s="13">
        <f t="shared" si="126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2"/>
        <v>1.1299999999999999E-2</v>
      </c>
      <c r="P1328" s="10">
        <f t="shared" si="123"/>
        <v>102.72727272727273</v>
      </c>
      <c r="Q1328" t="str">
        <f t="shared" si="124"/>
        <v>technology</v>
      </c>
      <c r="R1328" t="str">
        <f t="shared" si="125"/>
        <v>wearables</v>
      </c>
      <c r="S1328" s="13">
        <f t="shared" si="127"/>
        <v>41974.583657407406</v>
      </c>
      <c r="T1328" s="13">
        <f t="shared" si="126"/>
        <v>42019.583657407406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2"/>
        <v>3.5520833333333335E-2</v>
      </c>
      <c r="P1329" s="10">
        <f t="shared" si="123"/>
        <v>41.585365853658537</v>
      </c>
      <c r="Q1329" t="str">
        <f t="shared" si="124"/>
        <v>technology</v>
      </c>
      <c r="R1329" t="str">
        <f t="shared" si="125"/>
        <v>wearables</v>
      </c>
      <c r="S1329" s="13">
        <f t="shared" si="127"/>
        <v>42123.470312500001</v>
      </c>
      <c r="T1329" s="13">
        <f t="shared" si="126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2"/>
        <v>2.3306666666666667E-2</v>
      </c>
      <c r="P1330" s="10">
        <f t="shared" si="123"/>
        <v>116.53333333333333</v>
      </c>
      <c r="Q1330" t="str">
        <f t="shared" si="124"/>
        <v>technology</v>
      </c>
      <c r="R1330" t="str">
        <f t="shared" si="125"/>
        <v>wearables</v>
      </c>
      <c r="S1330" s="13">
        <f t="shared" si="127"/>
        <v>42612.434421296297</v>
      </c>
      <c r="T1330" s="13">
        <f t="shared" si="126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2"/>
        <v>8.1600000000000006E-3</v>
      </c>
      <c r="P1331" s="10">
        <f t="shared" si="123"/>
        <v>45.333333333333336</v>
      </c>
      <c r="Q1331" t="str">
        <f t="shared" si="124"/>
        <v>technology</v>
      </c>
      <c r="R1331" t="str">
        <f t="shared" si="125"/>
        <v>wearables</v>
      </c>
      <c r="S1331" s="13">
        <f t="shared" si="127"/>
        <v>41935.013252314813</v>
      </c>
      <c r="T1331" s="13">
        <f t="shared" si="126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2"/>
        <v>0.22494285714285714</v>
      </c>
      <c r="P1332" s="10">
        <f t="shared" si="123"/>
        <v>157.46</v>
      </c>
      <c r="Q1332" t="str">
        <f t="shared" si="124"/>
        <v>technology</v>
      </c>
      <c r="R1332" t="str">
        <f t="shared" si="125"/>
        <v>wearables</v>
      </c>
      <c r="S1332" s="13">
        <f t="shared" si="127"/>
        <v>42522.068391203698</v>
      </c>
      <c r="T1332" s="13">
        <f t="shared" si="126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2"/>
        <v>1.3668E-2</v>
      </c>
      <c r="P1333" s="10">
        <f t="shared" si="123"/>
        <v>100.5</v>
      </c>
      <c r="Q1333" t="str">
        <f t="shared" si="124"/>
        <v>technology</v>
      </c>
      <c r="R1333" t="str">
        <f t="shared" si="125"/>
        <v>wearables</v>
      </c>
      <c r="S1333" s="13">
        <f t="shared" si="127"/>
        <v>42569.295763888884</v>
      </c>
      <c r="T1333" s="13">
        <f t="shared" si="126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2"/>
        <v>0</v>
      </c>
      <c r="P1334" s="10" t="e">
        <f t="shared" si="123"/>
        <v>#DIV/0!</v>
      </c>
      <c r="Q1334" t="str">
        <f t="shared" si="124"/>
        <v>technology</v>
      </c>
      <c r="R1334" t="str">
        <f t="shared" si="125"/>
        <v>wearables</v>
      </c>
      <c r="S1334" s="13">
        <f t="shared" si="127"/>
        <v>42731.851944444446</v>
      </c>
      <c r="T1334" s="13">
        <f t="shared" si="126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2"/>
        <v>0</v>
      </c>
      <c r="P1335" s="10" t="e">
        <f t="shared" si="123"/>
        <v>#DIV/0!</v>
      </c>
      <c r="Q1335" t="str">
        <f t="shared" si="124"/>
        <v>technology</v>
      </c>
      <c r="R1335" t="str">
        <f t="shared" si="125"/>
        <v>wearables</v>
      </c>
      <c r="S1335" s="13">
        <f t="shared" si="127"/>
        <v>41805.8984375</v>
      </c>
      <c r="T1335" s="13">
        <f t="shared" si="126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2"/>
        <v>0.10754135338345865</v>
      </c>
      <c r="P1336" s="10">
        <f t="shared" si="123"/>
        <v>51.822463768115945</v>
      </c>
      <c r="Q1336" t="str">
        <f t="shared" si="124"/>
        <v>technology</v>
      </c>
      <c r="R1336" t="str">
        <f t="shared" si="125"/>
        <v>wearables</v>
      </c>
      <c r="S1336" s="13">
        <f t="shared" si="127"/>
        <v>42410.565821759257</v>
      </c>
      <c r="T1336" s="13">
        <f t="shared" si="126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2"/>
        <v>0.1976</v>
      </c>
      <c r="P1337" s="10">
        <f t="shared" si="123"/>
        <v>308.75</v>
      </c>
      <c r="Q1337" t="str">
        <f t="shared" si="124"/>
        <v>technology</v>
      </c>
      <c r="R1337" t="str">
        <f t="shared" si="125"/>
        <v>wearables</v>
      </c>
      <c r="S1337" s="13">
        <f t="shared" si="127"/>
        <v>42313.728032407402</v>
      </c>
      <c r="T1337" s="13">
        <f t="shared" si="126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2"/>
        <v>0.84946999999999995</v>
      </c>
      <c r="P1338" s="10">
        <f t="shared" si="123"/>
        <v>379.22767857142856</v>
      </c>
      <c r="Q1338" t="str">
        <f t="shared" si="124"/>
        <v>technology</v>
      </c>
      <c r="R1338" t="str">
        <f t="shared" si="125"/>
        <v>wearables</v>
      </c>
      <c r="S1338" s="13">
        <f t="shared" si="127"/>
        <v>41955.655416666668</v>
      </c>
      <c r="T1338" s="13">
        <f t="shared" si="126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2"/>
        <v>0.49381999999999998</v>
      </c>
      <c r="P1339" s="10">
        <f t="shared" si="123"/>
        <v>176.36428571428573</v>
      </c>
      <c r="Q1339" t="str">
        <f t="shared" si="124"/>
        <v>technology</v>
      </c>
      <c r="R1339" t="str">
        <f t="shared" si="125"/>
        <v>wearables</v>
      </c>
      <c r="S1339" s="13">
        <f t="shared" si="127"/>
        <v>42767.368969907409</v>
      </c>
      <c r="T1339" s="13">
        <f t="shared" si="126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2"/>
        <v>3.3033333333333331E-2</v>
      </c>
      <c r="P1340" s="10">
        <f t="shared" si="123"/>
        <v>66.066666666666663</v>
      </c>
      <c r="Q1340" t="str">
        <f t="shared" si="124"/>
        <v>technology</v>
      </c>
      <c r="R1340" t="str">
        <f t="shared" si="125"/>
        <v>wearables</v>
      </c>
      <c r="S1340" s="13">
        <f t="shared" si="127"/>
        <v>42188.595289351848</v>
      </c>
      <c r="T1340" s="13">
        <f t="shared" si="126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2"/>
        <v>6.6339999999999996E-2</v>
      </c>
      <c r="P1341" s="10">
        <f t="shared" si="123"/>
        <v>89.648648648648646</v>
      </c>
      <c r="Q1341" t="str">
        <f t="shared" si="124"/>
        <v>technology</v>
      </c>
      <c r="R1341" t="str">
        <f t="shared" si="125"/>
        <v>wearables</v>
      </c>
      <c r="S1341" s="13">
        <f t="shared" si="127"/>
        <v>41936.438831018517</v>
      </c>
      <c r="T1341" s="13">
        <f t="shared" si="126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2"/>
        <v>0</v>
      </c>
      <c r="P1342" s="10" t="e">
        <f t="shared" si="123"/>
        <v>#DIV/0!</v>
      </c>
      <c r="Q1342" t="str">
        <f t="shared" si="124"/>
        <v>technology</v>
      </c>
      <c r="R1342" t="str">
        <f t="shared" si="125"/>
        <v>wearables</v>
      </c>
      <c r="S1342" s="13">
        <f t="shared" si="127"/>
        <v>41836.387187499997</v>
      </c>
      <c r="T1342" s="13">
        <f t="shared" si="126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2"/>
        <v>0.7036</v>
      </c>
      <c r="P1343" s="10">
        <f t="shared" si="123"/>
        <v>382.39130434782606</v>
      </c>
      <c r="Q1343" t="str">
        <f t="shared" si="124"/>
        <v>technology</v>
      </c>
      <c r="R1343" t="str">
        <f t="shared" si="125"/>
        <v>wearables</v>
      </c>
      <c r="S1343" s="13">
        <f t="shared" si="127"/>
        <v>42612.415706018517</v>
      </c>
      <c r="T1343" s="13">
        <f t="shared" si="126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2"/>
        <v>2E-3</v>
      </c>
      <c r="P1344" s="10">
        <f t="shared" si="123"/>
        <v>100</v>
      </c>
      <c r="Q1344" t="str">
        <f t="shared" si="124"/>
        <v>technology</v>
      </c>
      <c r="R1344" t="str">
        <f t="shared" si="125"/>
        <v>wearables</v>
      </c>
      <c r="S1344" s="13">
        <f t="shared" si="127"/>
        <v>42172.608090277776</v>
      </c>
      <c r="T1344" s="13">
        <f t="shared" si="126"/>
        <v>42202.608090277776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2"/>
        <v>1.02298</v>
      </c>
      <c r="P1345" s="10">
        <f t="shared" si="123"/>
        <v>158.35603715170279</v>
      </c>
      <c r="Q1345" t="str">
        <f t="shared" si="124"/>
        <v>technology</v>
      </c>
      <c r="R1345" t="str">
        <f t="shared" si="125"/>
        <v>wearables</v>
      </c>
      <c r="S1345" s="13">
        <f t="shared" si="127"/>
        <v>42542.318090277775</v>
      </c>
      <c r="T1345" s="13">
        <f t="shared" si="126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2"/>
        <v>3.7773333333333334</v>
      </c>
      <c r="P1346" s="10">
        <f t="shared" si="123"/>
        <v>40.762589928057551</v>
      </c>
      <c r="Q1346" t="str">
        <f t="shared" si="124"/>
        <v>publishing</v>
      </c>
      <c r="R1346" t="str">
        <f t="shared" si="125"/>
        <v>nonfiction</v>
      </c>
      <c r="S1346" s="13">
        <f t="shared" si="127"/>
        <v>42522.581469907404</v>
      </c>
      <c r="T1346" s="13">
        <f t="shared" si="126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8">E1347/D1347</f>
        <v>1.25</v>
      </c>
      <c r="P1347" s="10">
        <f t="shared" ref="P1347:P1410" si="129">E1347/L1347</f>
        <v>53.571428571428569</v>
      </c>
      <c r="Q1347" t="str">
        <f t="shared" ref="Q1347:Q1410" si="130">LEFT(N1347,FIND("/",N1347)-1)</f>
        <v>publishing</v>
      </c>
      <c r="R1347" t="str">
        <f t="shared" ref="R1347:R1410" si="131">RIGHT(N1347,LEN(N1347)-FIND("/",N1347))</f>
        <v>nonfiction</v>
      </c>
      <c r="S1347" s="13">
        <f t="shared" si="127"/>
        <v>41799.606006944443</v>
      </c>
      <c r="T1347" s="13">
        <f t="shared" si="126"/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8"/>
        <v>1.473265306122449</v>
      </c>
      <c r="P1348" s="10">
        <f t="shared" si="129"/>
        <v>48.449664429530202</v>
      </c>
      <c r="Q1348" t="str">
        <f t="shared" si="130"/>
        <v>publishing</v>
      </c>
      <c r="R1348" t="str">
        <f t="shared" si="131"/>
        <v>nonfiction</v>
      </c>
      <c r="S1348" s="13">
        <f t="shared" si="127"/>
        <v>41421.867488425924</v>
      </c>
      <c r="T1348" s="13">
        <f t="shared" ref="T1348:T1411" si="132">(I1348/86400)+25569+(-5/24)</f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8"/>
        <v>1.022</v>
      </c>
      <c r="P1349" s="10">
        <f t="shared" si="129"/>
        <v>82.41935483870968</v>
      </c>
      <c r="Q1349" t="str">
        <f t="shared" si="130"/>
        <v>publishing</v>
      </c>
      <c r="R1349" t="str">
        <f t="shared" si="131"/>
        <v>nonfiction</v>
      </c>
      <c r="S1349" s="13">
        <f t="shared" ref="S1349:S1412" si="133">(J1349/86400)+25569+(-5/24)</f>
        <v>42040.429687499993</v>
      </c>
      <c r="T1349" s="13">
        <f t="shared" si="132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8"/>
        <v>1.018723404255319</v>
      </c>
      <c r="P1350" s="10">
        <f t="shared" si="129"/>
        <v>230.19230769230768</v>
      </c>
      <c r="Q1350" t="str">
        <f t="shared" si="130"/>
        <v>publishing</v>
      </c>
      <c r="R1350" t="str">
        <f t="shared" si="131"/>
        <v>nonfiction</v>
      </c>
      <c r="S1350" s="13">
        <f t="shared" si="133"/>
        <v>41963.297835648147</v>
      </c>
      <c r="T1350" s="13">
        <f t="shared" si="132"/>
        <v>41991.297835648147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8"/>
        <v>2.0419999999999998</v>
      </c>
      <c r="P1351" s="10">
        <f t="shared" si="129"/>
        <v>59.360465116279073</v>
      </c>
      <c r="Q1351" t="str">
        <f t="shared" si="130"/>
        <v>publishing</v>
      </c>
      <c r="R1351" t="str">
        <f t="shared" si="131"/>
        <v>nonfiction</v>
      </c>
      <c r="S1351" s="13">
        <f t="shared" si="133"/>
        <v>42317.124247685184</v>
      </c>
      <c r="T1351" s="13">
        <f t="shared" si="132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8"/>
        <v>1.0405</v>
      </c>
      <c r="P1352" s="10">
        <f t="shared" si="129"/>
        <v>66.698717948717942</v>
      </c>
      <c r="Q1352" t="str">
        <f t="shared" si="130"/>
        <v>publishing</v>
      </c>
      <c r="R1352" t="str">
        <f t="shared" si="131"/>
        <v>nonfiction</v>
      </c>
      <c r="S1352" s="13">
        <f t="shared" si="133"/>
        <v>42333.804791666662</v>
      </c>
      <c r="T1352" s="13">
        <f t="shared" si="132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8"/>
        <v>1.0126500000000001</v>
      </c>
      <c r="P1353" s="10">
        <f t="shared" si="129"/>
        <v>168.77500000000001</v>
      </c>
      <c r="Q1353" t="str">
        <f t="shared" si="130"/>
        <v>publishing</v>
      </c>
      <c r="R1353" t="str">
        <f t="shared" si="131"/>
        <v>nonfiction</v>
      </c>
      <c r="S1353" s="13">
        <f t="shared" si="133"/>
        <v>42382.531759259255</v>
      </c>
      <c r="T1353" s="13">
        <f t="shared" si="132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8"/>
        <v>1.3613999999999999</v>
      </c>
      <c r="P1354" s="10">
        <f t="shared" si="129"/>
        <v>59.973568281938327</v>
      </c>
      <c r="Q1354" t="str">
        <f t="shared" si="130"/>
        <v>publishing</v>
      </c>
      <c r="R1354" t="str">
        <f t="shared" si="131"/>
        <v>nonfiction</v>
      </c>
      <c r="S1354" s="13">
        <f t="shared" si="133"/>
        <v>42200.369976851849</v>
      </c>
      <c r="T1354" s="13">
        <f t="shared" si="132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8"/>
        <v>1.3360000000000001</v>
      </c>
      <c r="P1355" s="10">
        <f t="shared" si="129"/>
        <v>31.80952380952381</v>
      </c>
      <c r="Q1355" t="str">
        <f t="shared" si="130"/>
        <v>publishing</v>
      </c>
      <c r="R1355" t="str">
        <f t="shared" si="131"/>
        <v>nonfiction</v>
      </c>
      <c r="S1355" s="13">
        <f t="shared" si="133"/>
        <v>41308.909583333334</v>
      </c>
      <c r="T1355" s="13">
        <f t="shared" si="132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8"/>
        <v>1.3025</v>
      </c>
      <c r="P1356" s="10">
        <f t="shared" si="129"/>
        <v>24.421875</v>
      </c>
      <c r="Q1356" t="str">
        <f t="shared" si="130"/>
        <v>publishing</v>
      </c>
      <c r="R1356" t="str">
        <f t="shared" si="131"/>
        <v>nonfiction</v>
      </c>
      <c r="S1356" s="13">
        <f t="shared" si="133"/>
        <v>42502.599293981482</v>
      </c>
      <c r="T1356" s="13">
        <f t="shared" si="132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8"/>
        <v>1.2267999999999999</v>
      </c>
      <c r="P1357" s="10">
        <f t="shared" si="129"/>
        <v>25.347107438016529</v>
      </c>
      <c r="Q1357" t="str">
        <f t="shared" si="130"/>
        <v>publishing</v>
      </c>
      <c r="R1357" t="str">
        <f t="shared" si="131"/>
        <v>nonfiction</v>
      </c>
      <c r="S1357" s="13">
        <f t="shared" si="133"/>
        <v>41213.046354166661</v>
      </c>
      <c r="T1357" s="13">
        <f t="shared" si="132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8"/>
        <v>1.8281058823529412</v>
      </c>
      <c r="P1358" s="10">
        <f t="shared" si="129"/>
        <v>71.443218390804603</v>
      </c>
      <c r="Q1358" t="str">
        <f t="shared" si="130"/>
        <v>publishing</v>
      </c>
      <c r="R1358" t="str">
        <f t="shared" si="131"/>
        <v>nonfiction</v>
      </c>
      <c r="S1358" s="13">
        <f t="shared" si="133"/>
        <v>41429.830555555549</v>
      </c>
      <c r="T1358" s="13">
        <f t="shared" si="132"/>
        <v>41459.830555555549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8"/>
        <v>1.2529999999999999</v>
      </c>
      <c r="P1359" s="10">
        <f t="shared" si="129"/>
        <v>38.553846153846152</v>
      </c>
      <c r="Q1359" t="str">
        <f t="shared" si="130"/>
        <v>publishing</v>
      </c>
      <c r="R1359" t="str">
        <f t="shared" si="131"/>
        <v>nonfiction</v>
      </c>
      <c r="S1359" s="13">
        <f t="shared" si="133"/>
        <v>41304.753900462958</v>
      </c>
      <c r="T1359" s="13">
        <f t="shared" si="132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8"/>
        <v>1.1166666666666667</v>
      </c>
      <c r="P1360" s="10">
        <f t="shared" si="129"/>
        <v>68.367346938775512</v>
      </c>
      <c r="Q1360" t="str">
        <f t="shared" si="130"/>
        <v>publishing</v>
      </c>
      <c r="R1360" t="str">
        <f t="shared" si="131"/>
        <v>nonfiction</v>
      </c>
      <c r="S1360" s="13">
        <f t="shared" si="133"/>
        <v>40689.362534722219</v>
      </c>
      <c r="T1360" s="13">
        <f t="shared" si="132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8"/>
        <v>1.1575757575757575</v>
      </c>
      <c r="P1361" s="10">
        <f t="shared" si="129"/>
        <v>40.210526315789473</v>
      </c>
      <c r="Q1361" t="str">
        <f t="shared" si="130"/>
        <v>publishing</v>
      </c>
      <c r="R1361" t="str">
        <f t="shared" si="131"/>
        <v>nonfiction</v>
      </c>
      <c r="S1361" s="13">
        <f t="shared" si="133"/>
        <v>40668.606365740736</v>
      </c>
      <c r="T1361" s="13">
        <f t="shared" si="132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8"/>
        <v>1.732</v>
      </c>
      <c r="P1362" s="10">
        <f t="shared" si="129"/>
        <v>32.074074074074076</v>
      </c>
      <c r="Q1362" t="str">
        <f t="shared" si="130"/>
        <v>publishing</v>
      </c>
      <c r="R1362" t="str">
        <f t="shared" si="131"/>
        <v>nonfiction</v>
      </c>
      <c r="S1362" s="13">
        <f t="shared" si="133"/>
        <v>41095.692361111105</v>
      </c>
      <c r="T1362" s="13">
        <f t="shared" si="132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8"/>
        <v>1.2598333333333334</v>
      </c>
      <c r="P1363" s="10">
        <f t="shared" si="129"/>
        <v>28.632575757575758</v>
      </c>
      <c r="Q1363" t="str">
        <f t="shared" si="130"/>
        <v>publishing</v>
      </c>
      <c r="R1363" t="str">
        <f t="shared" si="131"/>
        <v>nonfiction</v>
      </c>
      <c r="S1363" s="13">
        <f t="shared" si="133"/>
        <v>41781.508935185186</v>
      </c>
      <c r="T1363" s="13">
        <f t="shared" si="132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8"/>
        <v>1.091</v>
      </c>
      <c r="P1364" s="10">
        <f t="shared" si="129"/>
        <v>43.64</v>
      </c>
      <c r="Q1364" t="str">
        <f t="shared" si="130"/>
        <v>publishing</v>
      </c>
      <c r="R1364" t="str">
        <f t="shared" si="131"/>
        <v>nonfiction</v>
      </c>
      <c r="S1364" s="13">
        <f t="shared" si="133"/>
        <v>41464.726053240738</v>
      </c>
      <c r="T1364" s="13">
        <f t="shared" si="132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8"/>
        <v>1</v>
      </c>
      <c r="P1365" s="10">
        <f t="shared" si="129"/>
        <v>40</v>
      </c>
      <c r="Q1365" t="str">
        <f t="shared" si="130"/>
        <v>publishing</v>
      </c>
      <c r="R1365" t="str">
        <f t="shared" si="131"/>
        <v>nonfiction</v>
      </c>
      <c r="S1365" s="13">
        <f t="shared" si="133"/>
        <v>42396.635729166665</v>
      </c>
      <c r="T1365" s="13">
        <f t="shared" si="132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8"/>
        <v>1.1864285714285714</v>
      </c>
      <c r="P1366" s="10">
        <f t="shared" si="129"/>
        <v>346.04166666666669</v>
      </c>
      <c r="Q1366" t="str">
        <f t="shared" si="130"/>
        <v>music</v>
      </c>
      <c r="R1366" t="str">
        <f t="shared" si="131"/>
        <v>rock</v>
      </c>
      <c r="S1366" s="13">
        <f t="shared" si="133"/>
        <v>41951.487337962964</v>
      </c>
      <c r="T1366" s="13">
        <f t="shared" si="132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8"/>
        <v>1.0026666666666666</v>
      </c>
      <c r="P1367" s="10">
        <f t="shared" si="129"/>
        <v>81.739130434782609</v>
      </c>
      <c r="Q1367" t="str">
        <f t="shared" si="130"/>
        <v>music</v>
      </c>
      <c r="R1367" t="str">
        <f t="shared" si="131"/>
        <v>rock</v>
      </c>
      <c r="S1367" s="13">
        <f t="shared" si="133"/>
        <v>42049.524907407402</v>
      </c>
      <c r="T1367" s="13">
        <f t="shared" si="132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8"/>
        <v>1.2648920000000001</v>
      </c>
      <c r="P1368" s="10">
        <f t="shared" si="129"/>
        <v>64.535306122448986</v>
      </c>
      <c r="Q1368" t="str">
        <f t="shared" si="130"/>
        <v>music</v>
      </c>
      <c r="R1368" t="str">
        <f t="shared" si="131"/>
        <v>rock</v>
      </c>
      <c r="S1368" s="13">
        <f t="shared" si="133"/>
        <v>41924.787766203699</v>
      </c>
      <c r="T1368" s="13">
        <f t="shared" si="132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8"/>
        <v>1.1426000000000001</v>
      </c>
      <c r="P1369" s="10">
        <f t="shared" si="129"/>
        <v>63.477777777777774</v>
      </c>
      <c r="Q1369" t="str">
        <f t="shared" si="130"/>
        <v>music</v>
      </c>
      <c r="R1369" t="str">
        <f t="shared" si="131"/>
        <v>rock</v>
      </c>
      <c r="S1369" s="13">
        <f t="shared" si="133"/>
        <v>42291.794560185182</v>
      </c>
      <c r="T1369" s="13">
        <f t="shared" si="132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8"/>
        <v>1.107</v>
      </c>
      <c r="P1370" s="10">
        <f t="shared" si="129"/>
        <v>63.620689655172413</v>
      </c>
      <c r="Q1370" t="str">
        <f t="shared" si="130"/>
        <v>music</v>
      </c>
      <c r="R1370" t="str">
        <f t="shared" si="131"/>
        <v>rock</v>
      </c>
      <c r="S1370" s="13">
        <f t="shared" si="133"/>
        <v>42145.982569444437</v>
      </c>
      <c r="T1370" s="13">
        <f t="shared" si="132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8"/>
        <v>1.0534805315203954</v>
      </c>
      <c r="P1371" s="10">
        <f t="shared" si="129"/>
        <v>83.967068965517228</v>
      </c>
      <c r="Q1371" t="str">
        <f t="shared" si="130"/>
        <v>music</v>
      </c>
      <c r="R1371" t="str">
        <f t="shared" si="131"/>
        <v>rock</v>
      </c>
      <c r="S1371" s="13">
        <f t="shared" si="133"/>
        <v>41710.385949074072</v>
      </c>
      <c r="T1371" s="13">
        <f t="shared" si="132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8"/>
        <v>1.0366666666666666</v>
      </c>
      <c r="P1372" s="10">
        <f t="shared" si="129"/>
        <v>77.75</v>
      </c>
      <c r="Q1372" t="str">
        <f t="shared" si="130"/>
        <v>music</v>
      </c>
      <c r="R1372" t="str">
        <f t="shared" si="131"/>
        <v>rock</v>
      </c>
      <c r="S1372" s="13">
        <f t="shared" si="133"/>
        <v>41547.795023148145</v>
      </c>
      <c r="T1372" s="13">
        <f t="shared" si="132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8"/>
        <v>1.0708672667523933</v>
      </c>
      <c r="P1373" s="10">
        <f t="shared" si="129"/>
        <v>107.07142857142857</v>
      </c>
      <c r="Q1373" t="str">
        <f t="shared" si="130"/>
        <v>music</v>
      </c>
      <c r="R1373" t="str">
        <f t="shared" si="131"/>
        <v>rock</v>
      </c>
      <c r="S1373" s="13">
        <f t="shared" si="133"/>
        <v>42101.550254629627</v>
      </c>
      <c r="T1373" s="13">
        <f t="shared" si="132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8"/>
        <v>1.24</v>
      </c>
      <c r="P1374" s="10">
        <f t="shared" si="129"/>
        <v>38.75</v>
      </c>
      <c r="Q1374" t="str">
        <f t="shared" si="130"/>
        <v>music</v>
      </c>
      <c r="R1374" t="str">
        <f t="shared" si="131"/>
        <v>rock</v>
      </c>
      <c r="S1374" s="13">
        <f t="shared" si="133"/>
        <v>41072.53162037037</v>
      </c>
      <c r="T1374" s="13">
        <f t="shared" si="132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8"/>
        <v>1.0501</v>
      </c>
      <c r="P1375" s="10">
        <f t="shared" si="129"/>
        <v>201.94230769230768</v>
      </c>
      <c r="Q1375" t="str">
        <f t="shared" si="130"/>
        <v>music</v>
      </c>
      <c r="R1375" t="str">
        <f t="shared" si="131"/>
        <v>rock</v>
      </c>
      <c r="S1375" s="13">
        <f t="shared" si="133"/>
        <v>42704.743437499994</v>
      </c>
      <c r="T1375" s="13">
        <f t="shared" si="132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8"/>
        <v>1.8946666666666667</v>
      </c>
      <c r="P1376" s="10">
        <f t="shared" si="129"/>
        <v>43.060606060606062</v>
      </c>
      <c r="Q1376" t="str">
        <f t="shared" si="130"/>
        <v>music</v>
      </c>
      <c r="R1376" t="str">
        <f t="shared" si="131"/>
        <v>rock</v>
      </c>
      <c r="S1376" s="13">
        <f t="shared" si="133"/>
        <v>42423.953564814808</v>
      </c>
      <c r="T1376" s="13">
        <f t="shared" si="132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8"/>
        <v>1.7132499999999999</v>
      </c>
      <c r="P1377" s="10">
        <f t="shared" si="129"/>
        <v>62.871559633027523</v>
      </c>
      <c r="Q1377" t="str">
        <f t="shared" si="130"/>
        <v>music</v>
      </c>
      <c r="R1377" t="str">
        <f t="shared" si="131"/>
        <v>rock</v>
      </c>
      <c r="S1377" s="13">
        <f t="shared" si="133"/>
        <v>42719.857858796291</v>
      </c>
      <c r="T1377" s="13">
        <f t="shared" si="132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8"/>
        <v>2.5248648648648651</v>
      </c>
      <c r="P1378" s="10">
        <f t="shared" si="129"/>
        <v>55.607142857142854</v>
      </c>
      <c r="Q1378" t="str">
        <f t="shared" si="130"/>
        <v>music</v>
      </c>
      <c r="R1378" t="str">
        <f t="shared" si="131"/>
        <v>rock</v>
      </c>
      <c r="S1378" s="13">
        <f t="shared" si="133"/>
        <v>42677.460717592585</v>
      </c>
      <c r="T1378" s="13">
        <f t="shared" si="132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8"/>
        <v>1.1615384615384616</v>
      </c>
      <c r="P1379" s="10">
        <f t="shared" si="129"/>
        <v>48.70967741935484</v>
      </c>
      <c r="Q1379" t="str">
        <f t="shared" si="130"/>
        <v>music</v>
      </c>
      <c r="R1379" t="str">
        <f t="shared" si="131"/>
        <v>rock</v>
      </c>
      <c r="S1379" s="13">
        <f t="shared" si="133"/>
        <v>42747.01122685185</v>
      </c>
      <c r="T1379" s="13">
        <f t="shared" si="132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8"/>
        <v>2.0335000000000001</v>
      </c>
      <c r="P1380" s="10">
        <f t="shared" si="129"/>
        <v>30.578947368421051</v>
      </c>
      <c r="Q1380" t="str">
        <f t="shared" si="130"/>
        <v>music</v>
      </c>
      <c r="R1380" t="str">
        <f t="shared" si="131"/>
        <v>rock</v>
      </c>
      <c r="S1380" s="13">
        <f t="shared" si="133"/>
        <v>42568.551041666666</v>
      </c>
      <c r="T1380" s="13">
        <f t="shared" si="132"/>
        <v>42583.551041666666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8"/>
        <v>1.1160000000000001</v>
      </c>
      <c r="P1381" s="10">
        <f t="shared" si="129"/>
        <v>73.907284768211923</v>
      </c>
      <c r="Q1381" t="str">
        <f t="shared" si="130"/>
        <v>music</v>
      </c>
      <c r="R1381" t="str">
        <f t="shared" si="131"/>
        <v>rock</v>
      </c>
      <c r="S1381" s="13">
        <f t="shared" si="133"/>
        <v>42130.283287037033</v>
      </c>
      <c r="T1381" s="13">
        <f t="shared" si="132"/>
        <v>42160.283287037033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8"/>
        <v>4.24</v>
      </c>
      <c r="P1382" s="10">
        <f t="shared" si="129"/>
        <v>21.2</v>
      </c>
      <c r="Q1382" t="str">
        <f t="shared" si="130"/>
        <v>music</v>
      </c>
      <c r="R1382" t="str">
        <f t="shared" si="131"/>
        <v>rock</v>
      </c>
      <c r="S1382" s="13">
        <f t="shared" si="133"/>
        <v>42141.554467592585</v>
      </c>
      <c r="T1382" s="13">
        <f t="shared" si="132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8"/>
        <v>1.071</v>
      </c>
      <c r="P1383" s="10">
        <f t="shared" si="129"/>
        <v>73.356164383561648</v>
      </c>
      <c r="Q1383" t="str">
        <f t="shared" si="130"/>
        <v>music</v>
      </c>
      <c r="R1383" t="str">
        <f t="shared" si="131"/>
        <v>rock</v>
      </c>
      <c r="S1383" s="13">
        <f t="shared" si="133"/>
        <v>42703.006076388883</v>
      </c>
      <c r="T1383" s="13">
        <f t="shared" si="132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8"/>
        <v>1.043625</v>
      </c>
      <c r="P1384" s="10">
        <f t="shared" si="129"/>
        <v>56.412162162162161</v>
      </c>
      <c r="Q1384" t="str">
        <f t="shared" si="130"/>
        <v>music</v>
      </c>
      <c r="R1384" t="str">
        <f t="shared" si="131"/>
        <v>rock</v>
      </c>
      <c r="S1384" s="13">
        <f t="shared" si="133"/>
        <v>41370.591851851852</v>
      </c>
      <c r="T1384" s="13">
        <f t="shared" si="132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8"/>
        <v>2.124090909090909</v>
      </c>
      <c r="P1385" s="10">
        <f t="shared" si="129"/>
        <v>50.247311827956992</v>
      </c>
      <c r="Q1385" t="str">
        <f t="shared" si="130"/>
        <v>music</v>
      </c>
      <c r="R1385" t="str">
        <f t="shared" si="131"/>
        <v>rock</v>
      </c>
      <c r="S1385" s="13">
        <f t="shared" si="133"/>
        <v>42706.866643518515</v>
      </c>
      <c r="T1385" s="13">
        <f t="shared" si="132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8"/>
        <v>1.2408571428571429</v>
      </c>
      <c r="P1386" s="10">
        <f t="shared" si="129"/>
        <v>68.936507936507937</v>
      </c>
      <c r="Q1386" t="str">
        <f t="shared" si="130"/>
        <v>music</v>
      </c>
      <c r="R1386" t="str">
        <f t="shared" si="131"/>
        <v>rock</v>
      </c>
      <c r="S1386" s="13">
        <f t="shared" si="133"/>
        <v>42160.526874999996</v>
      </c>
      <c r="T1386" s="13">
        <f t="shared" si="132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8"/>
        <v>1.10406125</v>
      </c>
      <c r="P1387" s="10">
        <f t="shared" si="129"/>
        <v>65.914104477611943</v>
      </c>
      <c r="Q1387" t="str">
        <f t="shared" si="130"/>
        <v>music</v>
      </c>
      <c r="R1387" t="str">
        <f t="shared" si="131"/>
        <v>rock</v>
      </c>
      <c r="S1387" s="13">
        <f t="shared" si="133"/>
        <v>42433.480567129627</v>
      </c>
      <c r="T1387" s="13">
        <f t="shared" si="132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8"/>
        <v>2.1875</v>
      </c>
      <c r="P1388" s="10">
        <f t="shared" si="129"/>
        <v>62.5</v>
      </c>
      <c r="Q1388" t="str">
        <f t="shared" si="130"/>
        <v>music</v>
      </c>
      <c r="R1388" t="str">
        <f t="shared" si="131"/>
        <v>rock</v>
      </c>
      <c r="S1388" s="13">
        <f t="shared" si="133"/>
        <v>42184.438530092586</v>
      </c>
      <c r="T1388" s="13">
        <f t="shared" si="132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8"/>
        <v>1.36625</v>
      </c>
      <c r="P1389" s="10">
        <f t="shared" si="129"/>
        <v>70.064102564102569</v>
      </c>
      <c r="Q1389" t="str">
        <f t="shared" si="130"/>
        <v>music</v>
      </c>
      <c r="R1389" t="str">
        <f t="shared" si="131"/>
        <v>rock</v>
      </c>
      <c r="S1389" s="13">
        <f t="shared" si="133"/>
        <v>42126.712905092594</v>
      </c>
      <c r="T1389" s="13">
        <f t="shared" si="132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8"/>
        <v>1.348074</v>
      </c>
      <c r="P1390" s="10">
        <f t="shared" si="129"/>
        <v>60.181874999999998</v>
      </c>
      <c r="Q1390" t="str">
        <f t="shared" si="130"/>
        <v>music</v>
      </c>
      <c r="R1390" t="str">
        <f t="shared" si="131"/>
        <v>rock</v>
      </c>
      <c r="S1390" s="13">
        <f t="shared" si="133"/>
        <v>42634.406446759262</v>
      </c>
      <c r="T1390" s="13">
        <f t="shared" si="132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8"/>
        <v>1.454</v>
      </c>
      <c r="P1391" s="10">
        <f t="shared" si="129"/>
        <v>21.382352941176471</v>
      </c>
      <c r="Q1391" t="str">
        <f t="shared" si="130"/>
        <v>music</v>
      </c>
      <c r="R1391" t="str">
        <f t="shared" si="131"/>
        <v>rock</v>
      </c>
      <c r="S1391" s="13">
        <f t="shared" si="133"/>
        <v>42565.272650462961</v>
      </c>
      <c r="T1391" s="13">
        <f t="shared" si="132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8"/>
        <v>1.0910714285714285</v>
      </c>
      <c r="P1392" s="10">
        <f t="shared" si="129"/>
        <v>160.78947368421052</v>
      </c>
      <c r="Q1392" t="str">
        <f t="shared" si="130"/>
        <v>music</v>
      </c>
      <c r="R1392" t="str">
        <f t="shared" si="131"/>
        <v>rock</v>
      </c>
      <c r="S1392" s="13">
        <f t="shared" si="133"/>
        <v>42087.594976851855</v>
      </c>
      <c r="T1392" s="13">
        <f t="shared" si="132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8"/>
        <v>1.1020000000000001</v>
      </c>
      <c r="P1393" s="10">
        <f t="shared" si="129"/>
        <v>42.384615384615387</v>
      </c>
      <c r="Q1393" t="str">
        <f t="shared" si="130"/>
        <v>music</v>
      </c>
      <c r="R1393" t="str">
        <f t="shared" si="131"/>
        <v>rock</v>
      </c>
      <c r="S1393" s="13">
        <f t="shared" si="133"/>
        <v>42193.442337962959</v>
      </c>
      <c r="T1393" s="13">
        <f t="shared" si="132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8"/>
        <v>1.1364000000000001</v>
      </c>
      <c r="P1394" s="10">
        <f t="shared" si="129"/>
        <v>27.317307692307693</v>
      </c>
      <c r="Q1394" t="str">
        <f t="shared" si="130"/>
        <v>music</v>
      </c>
      <c r="R1394" t="str">
        <f t="shared" si="131"/>
        <v>rock</v>
      </c>
      <c r="S1394" s="13">
        <f t="shared" si="133"/>
        <v>42400.946597222217</v>
      </c>
      <c r="T1394" s="13">
        <f t="shared" si="132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8"/>
        <v>1.0235000000000001</v>
      </c>
      <c r="P1395" s="10">
        <f t="shared" si="129"/>
        <v>196.82692307692307</v>
      </c>
      <c r="Q1395" t="str">
        <f t="shared" si="130"/>
        <v>music</v>
      </c>
      <c r="R1395" t="str">
        <f t="shared" si="131"/>
        <v>rock</v>
      </c>
      <c r="S1395" s="13">
        <f t="shared" si="133"/>
        <v>42553.473645833328</v>
      </c>
      <c r="T1395" s="13">
        <f t="shared" si="132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8"/>
        <v>1.2213333333333334</v>
      </c>
      <c r="P1396" s="10">
        <f t="shared" si="129"/>
        <v>53.882352941176471</v>
      </c>
      <c r="Q1396" t="str">
        <f t="shared" si="130"/>
        <v>music</v>
      </c>
      <c r="R1396" t="str">
        <f t="shared" si="131"/>
        <v>rock</v>
      </c>
      <c r="S1396" s="13">
        <f t="shared" si="133"/>
        <v>42751.936643518515</v>
      </c>
      <c r="T1396" s="13">
        <f t="shared" si="132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8"/>
        <v>1.1188571428571428</v>
      </c>
      <c r="P1397" s="10">
        <f t="shared" si="129"/>
        <v>47.756097560975611</v>
      </c>
      <c r="Q1397" t="str">
        <f t="shared" si="130"/>
        <v>music</v>
      </c>
      <c r="R1397" t="str">
        <f t="shared" si="131"/>
        <v>rock</v>
      </c>
      <c r="S1397" s="13">
        <f t="shared" si="133"/>
        <v>42719.700011574074</v>
      </c>
      <c r="T1397" s="13">
        <f t="shared" si="132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8"/>
        <v>1.073</v>
      </c>
      <c r="P1398" s="10">
        <f t="shared" si="129"/>
        <v>88.191780821917803</v>
      </c>
      <c r="Q1398" t="str">
        <f t="shared" si="130"/>
        <v>music</v>
      </c>
      <c r="R1398" t="str">
        <f t="shared" si="131"/>
        <v>rock</v>
      </c>
      <c r="S1398" s="13">
        <f t="shared" si="133"/>
        <v>42018.790300925924</v>
      </c>
      <c r="T1398" s="13">
        <f t="shared" si="132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8"/>
        <v>1.1385000000000001</v>
      </c>
      <c r="P1399" s="10">
        <f t="shared" si="129"/>
        <v>72.056962025316452</v>
      </c>
      <c r="Q1399" t="str">
        <f t="shared" si="130"/>
        <v>music</v>
      </c>
      <c r="R1399" t="str">
        <f t="shared" si="131"/>
        <v>rock</v>
      </c>
      <c r="S1399" s="13">
        <f t="shared" si="133"/>
        <v>42640.709606481476</v>
      </c>
      <c r="T1399" s="13">
        <f t="shared" si="132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8"/>
        <v>1.0968181818181819</v>
      </c>
      <c r="P1400" s="10">
        <f t="shared" si="129"/>
        <v>74.246153846153845</v>
      </c>
      <c r="Q1400" t="str">
        <f t="shared" si="130"/>
        <v>music</v>
      </c>
      <c r="R1400" t="str">
        <f t="shared" si="131"/>
        <v>rock</v>
      </c>
      <c r="S1400" s="13">
        <f t="shared" si="133"/>
        <v>42526.665902777771</v>
      </c>
      <c r="T1400" s="13">
        <f t="shared" si="132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8"/>
        <v>1.2614444444444444</v>
      </c>
      <c r="P1401" s="10">
        <f t="shared" si="129"/>
        <v>61.701086956521742</v>
      </c>
      <c r="Q1401" t="str">
        <f t="shared" si="130"/>
        <v>music</v>
      </c>
      <c r="R1401" t="str">
        <f t="shared" si="131"/>
        <v>rock</v>
      </c>
      <c r="S1401" s="13">
        <f t="shared" si="133"/>
        <v>41888.795983796292</v>
      </c>
      <c r="T1401" s="13">
        <f t="shared" si="132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8"/>
        <v>1.6742857142857144</v>
      </c>
      <c r="P1402" s="10">
        <f t="shared" si="129"/>
        <v>17.235294117647058</v>
      </c>
      <c r="Q1402" t="str">
        <f t="shared" si="130"/>
        <v>music</v>
      </c>
      <c r="R1402" t="str">
        <f t="shared" si="131"/>
        <v>rock</v>
      </c>
      <c r="S1402" s="13">
        <f t="shared" si="133"/>
        <v>42498.132789351854</v>
      </c>
      <c r="T1402" s="13">
        <f t="shared" si="132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8"/>
        <v>4.9652000000000003</v>
      </c>
      <c r="P1403" s="10">
        <f t="shared" si="129"/>
        <v>51.720833333333331</v>
      </c>
      <c r="Q1403" t="str">
        <f t="shared" si="130"/>
        <v>music</v>
      </c>
      <c r="R1403" t="str">
        <f t="shared" si="131"/>
        <v>rock</v>
      </c>
      <c r="S1403" s="13">
        <f t="shared" si="133"/>
        <v>41399.787893518514</v>
      </c>
      <c r="T1403" s="13">
        <f t="shared" si="132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8"/>
        <v>1.0915999999999999</v>
      </c>
      <c r="P1404" s="10">
        <f t="shared" si="129"/>
        <v>24.150442477876105</v>
      </c>
      <c r="Q1404" t="str">
        <f t="shared" si="130"/>
        <v>music</v>
      </c>
      <c r="R1404" t="str">
        <f t="shared" si="131"/>
        <v>rock</v>
      </c>
      <c r="S1404" s="13">
        <f t="shared" si="133"/>
        <v>42064.845034722217</v>
      </c>
      <c r="T1404" s="13">
        <f t="shared" si="132"/>
        <v>42124.803368055553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8"/>
        <v>1.0257499999999999</v>
      </c>
      <c r="P1405" s="10">
        <f t="shared" si="129"/>
        <v>62.166666666666664</v>
      </c>
      <c r="Q1405" t="str">
        <f t="shared" si="130"/>
        <v>music</v>
      </c>
      <c r="R1405" t="str">
        <f t="shared" si="131"/>
        <v>rock</v>
      </c>
      <c r="S1405" s="13">
        <f t="shared" si="133"/>
        <v>41450.854571759257</v>
      </c>
      <c r="T1405" s="13">
        <f t="shared" si="132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8"/>
        <v>1.6620689655172414E-2</v>
      </c>
      <c r="P1406" s="10">
        <f t="shared" si="129"/>
        <v>48.2</v>
      </c>
      <c r="Q1406" t="str">
        <f t="shared" si="130"/>
        <v>publishing</v>
      </c>
      <c r="R1406" t="str">
        <f t="shared" si="131"/>
        <v>translations</v>
      </c>
      <c r="S1406" s="13">
        <f t="shared" si="133"/>
        <v>42032.30190972222</v>
      </c>
      <c r="T1406" s="13">
        <f t="shared" si="132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8"/>
        <v>4.1999999999999997E-3</v>
      </c>
      <c r="P1407" s="10">
        <f t="shared" si="129"/>
        <v>6.1764705882352944</v>
      </c>
      <c r="Q1407" t="str">
        <f t="shared" si="130"/>
        <v>publishing</v>
      </c>
      <c r="R1407" t="str">
        <f t="shared" si="131"/>
        <v>translations</v>
      </c>
      <c r="S1407" s="13">
        <f t="shared" si="133"/>
        <v>41941.472233796296</v>
      </c>
      <c r="T1407" s="13">
        <f t="shared" si="132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8"/>
        <v>1.25E-3</v>
      </c>
      <c r="P1408" s="10">
        <f t="shared" si="129"/>
        <v>5</v>
      </c>
      <c r="Q1408" t="str">
        <f t="shared" si="130"/>
        <v>publishing</v>
      </c>
      <c r="R1408" t="str">
        <f t="shared" si="131"/>
        <v>translations</v>
      </c>
      <c r="S1408" s="13">
        <f t="shared" si="133"/>
        <v>42297.224618055552</v>
      </c>
      <c r="T1408" s="13">
        <f t="shared" si="132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8"/>
        <v>5.0000000000000001E-3</v>
      </c>
      <c r="P1409" s="10">
        <f t="shared" si="129"/>
        <v>7.5</v>
      </c>
      <c r="Q1409" t="str">
        <f t="shared" si="130"/>
        <v>publishing</v>
      </c>
      <c r="R1409" t="str">
        <f t="shared" si="131"/>
        <v>translations</v>
      </c>
      <c r="S1409" s="13">
        <f t="shared" si="133"/>
        <v>41838.32844907407</v>
      </c>
      <c r="T1409" s="13">
        <f t="shared" si="132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8"/>
        <v>7.1999999999999995E-2</v>
      </c>
      <c r="P1410" s="10">
        <f t="shared" si="129"/>
        <v>12</v>
      </c>
      <c r="Q1410" t="str">
        <f t="shared" si="130"/>
        <v>publishing</v>
      </c>
      <c r="R1410" t="str">
        <f t="shared" si="131"/>
        <v>translations</v>
      </c>
      <c r="S1410" s="13">
        <f t="shared" si="133"/>
        <v>42291.663842592585</v>
      </c>
      <c r="T1410" s="13">
        <f t="shared" si="132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4">E1411/D1411</f>
        <v>0</v>
      </c>
      <c r="P1411" s="10" t="e">
        <f t="shared" ref="P1411:P1474" si="135">E1411/L1411</f>
        <v>#DIV/0!</v>
      </c>
      <c r="Q1411" t="str">
        <f t="shared" ref="Q1411:Q1474" si="136">LEFT(N1411,FIND("/",N1411)-1)</f>
        <v>publishing</v>
      </c>
      <c r="R1411" t="str">
        <f t="shared" ref="R1411:R1474" si="137">RIGHT(N1411,LEN(N1411)-FIND("/",N1411))</f>
        <v>translations</v>
      </c>
      <c r="S1411" s="13">
        <f t="shared" si="133"/>
        <v>41944.925173611111</v>
      </c>
      <c r="T1411" s="13">
        <f t="shared" si="132"/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4"/>
        <v>1.6666666666666666E-4</v>
      </c>
      <c r="P1412" s="10">
        <f t="shared" si="135"/>
        <v>1</v>
      </c>
      <c r="Q1412" t="str">
        <f t="shared" si="136"/>
        <v>publishing</v>
      </c>
      <c r="R1412" t="str">
        <f t="shared" si="137"/>
        <v>translations</v>
      </c>
      <c r="S1412" s="13">
        <f t="shared" si="133"/>
        <v>42479.110185185178</v>
      </c>
      <c r="T1412" s="13">
        <f t="shared" ref="T1412:T1475" si="138">(I1412/86400)+25569+(-5/24)</f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4"/>
        <v>2.3333333333333335E-3</v>
      </c>
      <c r="P1413" s="10">
        <f t="shared" si="135"/>
        <v>2.3333333333333335</v>
      </c>
      <c r="Q1413" t="str">
        <f t="shared" si="136"/>
        <v>publishing</v>
      </c>
      <c r="R1413" t="str">
        <f t="shared" si="137"/>
        <v>translations</v>
      </c>
      <c r="S1413" s="13">
        <f t="shared" ref="S1413:S1476" si="139">(J1413/86400)+25569+(-5/24)</f>
        <v>42012.850694444445</v>
      </c>
      <c r="T1413" s="13">
        <f t="shared" si="138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4"/>
        <v>4.5714285714285714E-2</v>
      </c>
      <c r="P1414" s="10">
        <f t="shared" si="135"/>
        <v>24.615384615384617</v>
      </c>
      <c r="Q1414" t="str">
        <f t="shared" si="136"/>
        <v>publishing</v>
      </c>
      <c r="R1414" t="str">
        <f t="shared" si="137"/>
        <v>translations</v>
      </c>
      <c r="S1414" s="13">
        <f t="shared" si="139"/>
        <v>41946.855312499996</v>
      </c>
      <c r="T1414" s="13">
        <f t="shared" si="138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4"/>
        <v>0.05</v>
      </c>
      <c r="P1415" s="10">
        <f t="shared" si="135"/>
        <v>100</v>
      </c>
      <c r="Q1415" t="str">
        <f t="shared" si="136"/>
        <v>publishing</v>
      </c>
      <c r="R1415" t="str">
        <f t="shared" si="137"/>
        <v>translations</v>
      </c>
      <c r="S1415" s="13">
        <f t="shared" si="139"/>
        <v>42360.228819444441</v>
      </c>
      <c r="T1415" s="13">
        <f t="shared" si="138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4"/>
        <v>2E-3</v>
      </c>
      <c r="P1416" s="10">
        <f t="shared" si="135"/>
        <v>1</v>
      </c>
      <c r="Q1416" t="str">
        <f t="shared" si="136"/>
        <v>publishing</v>
      </c>
      <c r="R1416" t="str">
        <f t="shared" si="137"/>
        <v>translations</v>
      </c>
      <c r="S1416" s="13">
        <f t="shared" si="139"/>
        <v>42708.044756944444</v>
      </c>
      <c r="T1416" s="13">
        <f t="shared" si="138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4"/>
        <v>0.18181818181818182</v>
      </c>
      <c r="P1417" s="10">
        <f t="shared" si="135"/>
        <v>88.888888888888886</v>
      </c>
      <c r="Q1417" t="str">
        <f t="shared" si="136"/>
        <v>publishing</v>
      </c>
      <c r="R1417" t="str">
        <f t="shared" si="137"/>
        <v>translations</v>
      </c>
      <c r="S1417" s="13">
        <f t="shared" si="139"/>
        <v>42192.467488425922</v>
      </c>
      <c r="T1417" s="13">
        <f t="shared" si="138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4"/>
        <v>0</v>
      </c>
      <c r="P1418" s="10" t="e">
        <f t="shared" si="135"/>
        <v>#DIV/0!</v>
      </c>
      <c r="Q1418" t="str">
        <f t="shared" si="136"/>
        <v>publishing</v>
      </c>
      <c r="R1418" t="str">
        <f t="shared" si="137"/>
        <v>translations</v>
      </c>
      <c r="S1418" s="13">
        <f t="shared" si="139"/>
        <v>42299.717812499999</v>
      </c>
      <c r="T1418" s="13">
        <f t="shared" si="138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4"/>
        <v>1.2222222222222223E-2</v>
      </c>
      <c r="P1419" s="10">
        <f t="shared" si="135"/>
        <v>27.5</v>
      </c>
      <c r="Q1419" t="str">
        <f t="shared" si="136"/>
        <v>publishing</v>
      </c>
      <c r="R1419" t="str">
        <f t="shared" si="137"/>
        <v>translations</v>
      </c>
      <c r="S1419" s="13">
        <f t="shared" si="139"/>
        <v>42231.941828703704</v>
      </c>
      <c r="T1419" s="13">
        <f t="shared" si="138"/>
        <v>42262.257638888885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4"/>
        <v>2E-3</v>
      </c>
      <c r="P1420" s="10">
        <f t="shared" si="135"/>
        <v>6</v>
      </c>
      <c r="Q1420" t="str">
        <f t="shared" si="136"/>
        <v>publishing</v>
      </c>
      <c r="R1420" t="str">
        <f t="shared" si="137"/>
        <v>translations</v>
      </c>
      <c r="S1420" s="13">
        <f t="shared" si="139"/>
        <v>42395.248078703698</v>
      </c>
      <c r="T1420" s="13">
        <f t="shared" si="138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4"/>
        <v>7.0634920634920634E-2</v>
      </c>
      <c r="P1421" s="10">
        <f t="shared" si="135"/>
        <v>44.5</v>
      </c>
      <c r="Q1421" t="str">
        <f t="shared" si="136"/>
        <v>publishing</v>
      </c>
      <c r="R1421" t="str">
        <f t="shared" si="137"/>
        <v>translations</v>
      </c>
      <c r="S1421" s="13">
        <f t="shared" si="139"/>
        <v>42622.24790509259</v>
      </c>
      <c r="T1421" s="13">
        <f t="shared" si="138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4"/>
        <v>2.7272727272727271E-2</v>
      </c>
      <c r="P1422" s="10">
        <f t="shared" si="135"/>
        <v>1</v>
      </c>
      <c r="Q1422" t="str">
        <f t="shared" si="136"/>
        <v>publishing</v>
      </c>
      <c r="R1422" t="str">
        <f t="shared" si="137"/>
        <v>translations</v>
      </c>
      <c r="S1422" s="13">
        <f t="shared" si="139"/>
        <v>42524.459328703706</v>
      </c>
      <c r="T1422" s="13">
        <f t="shared" si="138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4"/>
        <v>1E-3</v>
      </c>
      <c r="P1423" s="10">
        <f t="shared" si="135"/>
        <v>100</v>
      </c>
      <c r="Q1423" t="str">
        <f t="shared" si="136"/>
        <v>publishing</v>
      </c>
      <c r="R1423" t="str">
        <f t="shared" si="137"/>
        <v>translations</v>
      </c>
      <c r="S1423" s="13">
        <f t="shared" si="139"/>
        <v>42013.707280092589</v>
      </c>
      <c r="T1423" s="13">
        <f t="shared" si="138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4"/>
        <v>1.0399999999999999E-3</v>
      </c>
      <c r="P1424" s="10">
        <f t="shared" si="135"/>
        <v>13</v>
      </c>
      <c r="Q1424" t="str">
        <f t="shared" si="136"/>
        <v>publishing</v>
      </c>
      <c r="R1424" t="str">
        <f t="shared" si="137"/>
        <v>translations</v>
      </c>
      <c r="S1424" s="13">
        <f t="shared" si="139"/>
        <v>42604.031296296293</v>
      </c>
      <c r="T1424" s="13">
        <f t="shared" si="138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4"/>
        <v>3.3333333333333335E-3</v>
      </c>
      <c r="P1425" s="10">
        <f t="shared" si="135"/>
        <v>100</v>
      </c>
      <c r="Q1425" t="str">
        <f t="shared" si="136"/>
        <v>publishing</v>
      </c>
      <c r="R1425" t="str">
        <f t="shared" si="137"/>
        <v>translations</v>
      </c>
      <c r="S1425" s="13">
        <f t="shared" si="139"/>
        <v>42340.151979166665</v>
      </c>
      <c r="T1425" s="13">
        <f t="shared" si="138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4"/>
        <v>0.2036</v>
      </c>
      <c r="P1426" s="10">
        <f t="shared" si="135"/>
        <v>109.07142857142857</v>
      </c>
      <c r="Q1426" t="str">
        <f t="shared" si="136"/>
        <v>publishing</v>
      </c>
      <c r="R1426" t="str">
        <f t="shared" si="137"/>
        <v>translations</v>
      </c>
      <c r="S1426" s="13">
        <f t="shared" si="139"/>
        <v>42676.509282407402</v>
      </c>
      <c r="T1426" s="13">
        <f t="shared" si="138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4"/>
        <v>0</v>
      </c>
      <c r="P1427" s="10" t="e">
        <f t="shared" si="135"/>
        <v>#DIV/0!</v>
      </c>
      <c r="Q1427" t="str">
        <f t="shared" si="136"/>
        <v>publishing</v>
      </c>
      <c r="R1427" t="str">
        <f t="shared" si="137"/>
        <v>translations</v>
      </c>
      <c r="S1427" s="13">
        <f t="shared" si="139"/>
        <v>42092.923136574071</v>
      </c>
      <c r="T1427" s="13">
        <f t="shared" si="138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4"/>
        <v>0</v>
      </c>
      <c r="P1428" s="10" t="e">
        <f t="shared" si="135"/>
        <v>#DIV/0!</v>
      </c>
      <c r="Q1428" t="str">
        <f t="shared" si="136"/>
        <v>publishing</v>
      </c>
      <c r="R1428" t="str">
        <f t="shared" si="137"/>
        <v>translations</v>
      </c>
      <c r="S1428" s="13">
        <f t="shared" si="139"/>
        <v>42180.181944444441</v>
      </c>
      <c r="T1428" s="13">
        <f t="shared" si="138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4"/>
        <v>8.3799999999999999E-2</v>
      </c>
      <c r="P1429" s="10">
        <f t="shared" si="135"/>
        <v>104.75</v>
      </c>
      <c r="Q1429" t="str">
        <f t="shared" si="136"/>
        <v>publishing</v>
      </c>
      <c r="R1429" t="str">
        <f t="shared" si="137"/>
        <v>translations</v>
      </c>
      <c r="S1429" s="13">
        <f t="shared" si="139"/>
        <v>42601.643344907403</v>
      </c>
      <c r="T1429" s="13">
        <f t="shared" si="138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4"/>
        <v>4.4999999999999998E-2</v>
      </c>
      <c r="P1430" s="10">
        <f t="shared" si="135"/>
        <v>15</v>
      </c>
      <c r="Q1430" t="str">
        <f t="shared" si="136"/>
        <v>publishing</v>
      </c>
      <c r="R1430" t="str">
        <f t="shared" si="137"/>
        <v>translations</v>
      </c>
      <c r="S1430" s="13">
        <f t="shared" si="139"/>
        <v>42432.171493055554</v>
      </c>
      <c r="T1430" s="13">
        <f t="shared" si="138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4"/>
        <v>0</v>
      </c>
      <c r="P1431" s="10" t="e">
        <f t="shared" si="135"/>
        <v>#DIV/0!</v>
      </c>
      <c r="Q1431" t="str">
        <f t="shared" si="136"/>
        <v>publishing</v>
      </c>
      <c r="R1431" t="str">
        <f t="shared" si="137"/>
        <v>translations</v>
      </c>
      <c r="S1431" s="13">
        <f t="shared" si="139"/>
        <v>42073.852337962962</v>
      </c>
      <c r="T1431" s="13">
        <f t="shared" si="138"/>
        <v>42103.852337962962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4"/>
        <v>8.0600000000000005E-2</v>
      </c>
      <c r="P1432" s="10">
        <f t="shared" si="135"/>
        <v>80.599999999999994</v>
      </c>
      <c r="Q1432" t="str">
        <f t="shared" si="136"/>
        <v>publishing</v>
      </c>
      <c r="R1432" t="str">
        <f t="shared" si="137"/>
        <v>translations</v>
      </c>
      <c r="S1432" s="13">
        <f t="shared" si="139"/>
        <v>41961.605185185188</v>
      </c>
      <c r="T1432" s="13">
        <f t="shared" si="138"/>
        <v>41992.605185185188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4"/>
        <v>0.31947058823529412</v>
      </c>
      <c r="P1433" s="10">
        <f t="shared" si="135"/>
        <v>115.55319148936171</v>
      </c>
      <c r="Q1433" t="str">
        <f t="shared" si="136"/>
        <v>publishing</v>
      </c>
      <c r="R1433" t="str">
        <f t="shared" si="137"/>
        <v>translations</v>
      </c>
      <c r="S1433" s="13">
        <f t="shared" si="139"/>
        <v>42304.002499999995</v>
      </c>
      <c r="T1433" s="13">
        <f t="shared" si="138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4"/>
        <v>0</v>
      </c>
      <c r="P1434" s="10" t="e">
        <f t="shared" si="135"/>
        <v>#DIV/0!</v>
      </c>
      <c r="Q1434" t="str">
        <f t="shared" si="136"/>
        <v>publishing</v>
      </c>
      <c r="R1434" t="str">
        <f t="shared" si="137"/>
        <v>translations</v>
      </c>
      <c r="S1434" s="13">
        <f t="shared" si="139"/>
        <v>42175.572083333333</v>
      </c>
      <c r="T1434" s="13">
        <f t="shared" si="138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4"/>
        <v>6.7083333333333328E-2</v>
      </c>
      <c r="P1435" s="10">
        <f t="shared" si="135"/>
        <v>80.5</v>
      </c>
      <c r="Q1435" t="str">
        <f t="shared" si="136"/>
        <v>publishing</v>
      </c>
      <c r="R1435" t="str">
        <f t="shared" si="137"/>
        <v>translations</v>
      </c>
      <c r="S1435" s="13">
        <f t="shared" si="139"/>
        <v>42673.417534722219</v>
      </c>
      <c r="T1435" s="13">
        <f t="shared" si="138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4"/>
        <v>9.987804878048781E-2</v>
      </c>
      <c r="P1436" s="10">
        <f t="shared" si="135"/>
        <v>744.5454545454545</v>
      </c>
      <c r="Q1436" t="str">
        <f t="shared" si="136"/>
        <v>publishing</v>
      </c>
      <c r="R1436" t="str">
        <f t="shared" si="137"/>
        <v>translations</v>
      </c>
      <c r="S1436" s="13">
        <f t="shared" si="139"/>
        <v>42142.558773148143</v>
      </c>
      <c r="T1436" s="13">
        <f t="shared" si="138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4"/>
        <v>1E-3</v>
      </c>
      <c r="P1437" s="10">
        <f t="shared" si="135"/>
        <v>7.5</v>
      </c>
      <c r="Q1437" t="str">
        <f t="shared" si="136"/>
        <v>publishing</v>
      </c>
      <c r="R1437" t="str">
        <f t="shared" si="137"/>
        <v>translations</v>
      </c>
      <c r="S1437" s="13">
        <f t="shared" si="139"/>
        <v>42258.57199074074</v>
      </c>
      <c r="T1437" s="13">
        <f t="shared" si="138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4"/>
        <v>7.7000000000000002E-3</v>
      </c>
      <c r="P1438" s="10">
        <f t="shared" si="135"/>
        <v>38.5</v>
      </c>
      <c r="Q1438" t="str">
        <f t="shared" si="136"/>
        <v>publishing</v>
      </c>
      <c r="R1438" t="str">
        <f t="shared" si="137"/>
        <v>translations</v>
      </c>
      <c r="S1438" s="13">
        <f t="shared" si="139"/>
        <v>42391.141863425924</v>
      </c>
      <c r="T1438" s="13">
        <f t="shared" si="138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4"/>
        <v>0.26900000000000002</v>
      </c>
      <c r="P1439" s="10">
        <f t="shared" si="135"/>
        <v>36.68181818181818</v>
      </c>
      <c r="Q1439" t="str">
        <f t="shared" si="136"/>
        <v>publishing</v>
      </c>
      <c r="R1439" t="str">
        <f t="shared" si="137"/>
        <v>translations</v>
      </c>
      <c r="S1439" s="13">
        <f t="shared" si="139"/>
        <v>41796.32336805555</v>
      </c>
      <c r="T1439" s="13">
        <f t="shared" si="138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4"/>
        <v>0.03</v>
      </c>
      <c r="P1440" s="10">
        <f t="shared" si="135"/>
        <v>75</v>
      </c>
      <c r="Q1440" t="str">
        <f t="shared" si="136"/>
        <v>publishing</v>
      </c>
      <c r="R1440" t="str">
        <f t="shared" si="137"/>
        <v>translations</v>
      </c>
      <c r="S1440" s="13">
        <f t="shared" si="139"/>
        <v>42457.663182870368</v>
      </c>
      <c r="T1440" s="13">
        <f t="shared" si="138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4"/>
        <v>6.6055045871559637E-2</v>
      </c>
      <c r="P1441" s="10">
        <f t="shared" si="135"/>
        <v>30</v>
      </c>
      <c r="Q1441" t="str">
        <f t="shared" si="136"/>
        <v>publishing</v>
      </c>
      <c r="R1441" t="str">
        <f t="shared" si="137"/>
        <v>translations</v>
      </c>
      <c r="S1441" s="13">
        <f t="shared" si="139"/>
        <v>42040.621539351851</v>
      </c>
      <c r="T1441" s="13">
        <f t="shared" si="138"/>
        <v>42070.621539351851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4"/>
        <v>7.6923076923076926E-5</v>
      </c>
      <c r="P1442" s="10">
        <f t="shared" si="135"/>
        <v>1</v>
      </c>
      <c r="Q1442" t="str">
        <f t="shared" si="136"/>
        <v>publishing</v>
      </c>
      <c r="R1442" t="str">
        <f t="shared" si="137"/>
        <v>translations</v>
      </c>
      <c r="S1442" s="13">
        <f t="shared" si="139"/>
        <v>42486.540081018517</v>
      </c>
      <c r="T1442" s="13">
        <f t="shared" si="138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4"/>
        <v>1.1222222222222222E-2</v>
      </c>
      <c r="P1443" s="10">
        <f t="shared" si="135"/>
        <v>673.33333333333337</v>
      </c>
      <c r="Q1443" t="str">
        <f t="shared" si="136"/>
        <v>publishing</v>
      </c>
      <c r="R1443" t="str">
        <f t="shared" si="137"/>
        <v>translations</v>
      </c>
      <c r="S1443" s="13">
        <f t="shared" si="139"/>
        <v>42198.557511574072</v>
      </c>
      <c r="T1443" s="13">
        <f t="shared" si="138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4"/>
        <v>0</v>
      </c>
      <c r="P1444" s="10" t="e">
        <f t="shared" si="135"/>
        <v>#DIV/0!</v>
      </c>
      <c r="Q1444" t="str">
        <f t="shared" si="136"/>
        <v>publishing</v>
      </c>
      <c r="R1444" t="str">
        <f t="shared" si="137"/>
        <v>translations</v>
      </c>
      <c r="S1444" s="13">
        <f t="shared" si="139"/>
        <v>42485.437013888884</v>
      </c>
      <c r="T1444" s="13">
        <f t="shared" si="138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4"/>
        <v>0</v>
      </c>
      <c r="P1445" s="10" t="e">
        <f t="shared" si="135"/>
        <v>#DIV/0!</v>
      </c>
      <c r="Q1445" t="str">
        <f t="shared" si="136"/>
        <v>publishing</v>
      </c>
      <c r="R1445" t="str">
        <f t="shared" si="137"/>
        <v>translations</v>
      </c>
      <c r="S1445" s="13">
        <f t="shared" si="139"/>
        <v>42707.71769675926</v>
      </c>
      <c r="T1445" s="13">
        <f t="shared" si="138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4"/>
        <v>0</v>
      </c>
      <c r="P1446" s="10" t="e">
        <f t="shared" si="135"/>
        <v>#DIV/0!</v>
      </c>
      <c r="Q1446" t="str">
        <f t="shared" si="136"/>
        <v>publishing</v>
      </c>
      <c r="R1446" t="str">
        <f t="shared" si="137"/>
        <v>translations</v>
      </c>
      <c r="S1446" s="13">
        <f t="shared" si="139"/>
        <v>42199.665069444447</v>
      </c>
      <c r="T1446" s="13">
        <f t="shared" si="138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4"/>
        <v>0</v>
      </c>
      <c r="P1447" s="10" t="e">
        <f t="shared" si="135"/>
        <v>#DIV/0!</v>
      </c>
      <c r="Q1447" t="str">
        <f t="shared" si="136"/>
        <v>publishing</v>
      </c>
      <c r="R1447" t="str">
        <f t="shared" si="137"/>
        <v>translations</v>
      </c>
      <c r="S1447" s="13">
        <f t="shared" si="139"/>
        <v>42139.333969907406</v>
      </c>
      <c r="T1447" s="13">
        <f t="shared" si="138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4"/>
        <v>0</v>
      </c>
      <c r="P1448" s="10" t="e">
        <f t="shared" si="135"/>
        <v>#DIV/0!</v>
      </c>
      <c r="Q1448" t="str">
        <f t="shared" si="136"/>
        <v>publishing</v>
      </c>
      <c r="R1448" t="str">
        <f t="shared" si="137"/>
        <v>translations</v>
      </c>
      <c r="S1448" s="13">
        <f t="shared" si="139"/>
        <v>42461.239328703705</v>
      </c>
      <c r="T1448" s="13">
        <f t="shared" si="138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4"/>
        <v>1.4999999999999999E-4</v>
      </c>
      <c r="P1449" s="10">
        <f t="shared" si="135"/>
        <v>25</v>
      </c>
      <c r="Q1449" t="str">
        <f t="shared" si="136"/>
        <v>publishing</v>
      </c>
      <c r="R1449" t="str">
        <f t="shared" si="137"/>
        <v>translations</v>
      </c>
      <c r="S1449" s="13">
        <f t="shared" si="139"/>
        <v>42529.52238425926</v>
      </c>
      <c r="T1449" s="13">
        <f t="shared" si="138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4"/>
        <v>0</v>
      </c>
      <c r="P1450" s="10" t="e">
        <f t="shared" si="135"/>
        <v>#DIV/0!</v>
      </c>
      <c r="Q1450" t="str">
        <f t="shared" si="136"/>
        <v>publishing</v>
      </c>
      <c r="R1450" t="str">
        <f t="shared" si="137"/>
        <v>translations</v>
      </c>
      <c r="S1450" s="13">
        <f t="shared" si="139"/>
        <v>42115.728217592587</v>
      </c>
      <c r="T1450" s="13">
        <f t="shared" si="138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4"/>
        <v>0</v>
      </c>
      <c r="P1451" s="10" t="e">
        <f t="shared" si="135"/>
        <v>#DIV/0!</v>
      </c>
      <c r="Q1451" t="str">
        <f t="shared" si="136"/>
        <v>publishing</v>
      </c>
      <c r="R1451" t="str">
        <f t="shared" si="137"/>
        <v>translations</v>
      </c>
      <c r="S1451" s="13">
        <f t="shared" si="139"/>
        <v>42086.603067129625</v>
      </c>
      <c r="T1451" s="13">
        <f t="shared" si="138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4"/>
        <v>1.0000000000000001E-5</v>
      </c>
      <c r="P1452" s="10">
        <f t="shared" si="135"/>
        <v>1</v>
      </c>
      <c r="Q1452" t="str">
        <f t="shared" si="136"/>
        <v>publishing</v>
      </c>
      <c r="R1452" t="str">
        <f t="shared" si="137"/>
        <v>translations</v>
      </c>
      <c r="S1452" s="13">
        <f t="shared" si="139"/>
        <v>42389.962928240733</v>
      </c>
      <c r="T1452" s="13">
        <f t="shared" si="138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4"/>
        <v>1.0554089709762533E-4</v>
      </c>
      <c r="P1453" s="10">
        <f t="shared" si="135"/>
        <v>1</v>
      </c>
      <c r="Q1453" t="str">
        <f t="shared" si="136"/>
        <v>publishing</v>
      </c>
      <c r="R1453" t="str">
        <f t="shared" si="137"/>
        <v>translations</v>
      </c>
      <c r="S1453" s="13">
        <f t="shared" si="139"/>
        <v>41931.75068287037</v>
      </c>
      <c r="T1453" s="13">
        <f t="shared" si="138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4"/>
        <v>0</v>
      </c>
      <c r="P1454" s="10" t="e">
        <f t="shared" si="135"/>
        <v>#DIV/0!</v>
      </c>
      <c r="Q1454" t="str">
        <f t="shared" si="136"/>
        <v>publishing</v>
      </c>
      <c r="R1454" t="str">
        <f t="shared" si="137"/>
        <v>translations</v>
      </c>
      <c r="S1454" s="13">
        <f t="shared" si="139"/>
        <v>41818.494942129626</v>
      </c>
      <c r="T1454" s="13">
        <f t="shared" si="138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4"/>
        <v>0</v>
      </c>
      <c r="P1455" s="10" t="e">
        <f t="shared" si="135"/>
        <v>#DIV/0!</v>
      </c>
      <c r="Q1455" t="str">
        <f t="shared" si="136"/>
        <v>publishing</v>
      </c>
      <c r="R1455" t="str">
        <f t="shared" si="137"/>
        <v>translations</v>
      </c>
      <c r="S1455" s="13">
        <f t="shared" si="139"/>
        <v>42795.487812499996</v>
      </c>
      <c r="T1455" s="13">
        <f t="shared" si="138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4"/>
        <v>8.5714285714285719E-3</v>
      </c>
      <c r="P1456" s="10">
        <f t="shared" si="135"/>
        <v>15</v>
      </c>
      <c r="Q1456" t="str">
        <f t="shared" si="136"/>
        <v>publishing</v>
      </c>
      <c r="R1456" t="str">
        <f t="shared" si="137"/>
        <v>translations</v>
      </c>
      <c r="S1456" s="13">
        <f t="shared" si="139"/>
        <v>42463.658333333333</v>
      </c>
      <c r="T1456" s="13">
        <f t="shared" si="138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4"/>
        <v>0.105</v>
      </c>
      <c r="P1457" s="10">
        <f t="shared" si="135"/>
        <v>225</v>
      </c>
      <c r="Q1457" t="str">
        <f t="shared" si="136"/>
        <v>publishing</v>
      </c>
      <c r="R1457" t="str">
        <f t="shared" si="137"/>
        <v>translations</v>
      </c>
      <c r="S1457" s="13">
        <f t="shared" si="139"/>
        <v>41832.46435185185</v>
      </c>
      <c r="T1457" s="13">
        <f t="shared" si="138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4"/>
        <v>2.9000000000000001E-2</v>
      </c>
      <c r="P1458" s="10">
        <f t="shared" si="135"/>
        <v>48.333333333333336</v>
      </c>
      <c r="Q1458" t="str">
        <f t="shared" si="136"/>
        <v>publishing</v>
      </c>
      <c r="R1458" t="str">
        <f t="shared" si="137"/>
        <v>translations</v>
      </c>
      <c r="S1458" s="13">
        <f t="shared" si="139"/>
        <v>42708.460243055553</v>
      </c>
      <c r="T1458" s="13">
        <f t="shared" si="138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4"/>
        <v>0</v>
      </c>
      <c r="P1459" s="10" t="e">
        <f t="shared" si="135"/>
        <v>#DIV/0!</v>
      </c>
      <c r="Q1459" t="str">
        <f t="shared" si="136"/>
        <v>publishing</v>
      </c>
      <c r="R1459" t="str">
        <f t="shared" si="137"/>
        <v>translations</v>
      </c>
      <c r="S1459" s="13">
        <f t="shared" si="139"/>
        <v>42289.688009259255</v>
      </c>
      <c r="T1459" s="13">
        <f t="shared" si="138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4"/>
        <v>0</v>
      </c>
      <c r="P1460" s="10" t="e">
        <f t="shared" si="135"/>
        <v>#DIV/0!</v>
      </c>
      <c r="Q1460" t="str">
        <f t="shared" si="136"/>
        <v>publishing</v>
      </c>
      <c r="R1460" t="str">
        <f t="shared" si="137"/>
        <v>translations</v>
      </c>
      <c r="S1460" s="13">
        <f t="shared" si="139"/>
        <v>41831.49722222222</v>
      </c>
      <c r="T1460" s="13">
        <f t="shared" si="138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4"/>
        <v>0</v>
      </c>
      <c r="P1461" s="10" t="e">
        <f t="shared" si="135"/>
        <v>#DIV/0!</v>
      </c>
      <c r="Q1461" t="str">
        <f t="shared" si="136"/>
        <v>publishing</v>
      </c>
      <c r="R1461" t="str">
        <f t="shared" si="137"/>
        <v>translations</v>
      </c>
      <c r="S1461" s="13">
        <f t="shared" si="139"/>
        <v>42311.996481481481</v>
      </c>
      <c r="T1461" s="13">
        <f t="shared" si="138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4"/>
        <v>0</v>
      </c>
      <c r="P1462" s="10" t="e">
        <f t="shared" si="135"/>
        <v>#DIV/0!</v>
      </c>
      <c r="Q1462" t="str">
        <f t="shared" si="136"/>
        <v>publishing</v>
      </c>
      <c r="R1462" t="str">
        <f t="shared" si="137"/>
        <v>translations</v>
      </c>
      <c r="S1462" s="13">
        <f t="shared" si="139"/>
        <v>41915.688634259255</v>
      </c>
      <c r="T1462" s="13">
        <f t="shared" si="138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4"/>
        <v>1.012446</v>
      </c>
      <c r="P1463" s="10">
        <f t="shared" si="135"/>
        <v>44.66673529411765</v>
      </c>
      <c r="Q1463" t="str">
        <f t="shared" si="136"/>
        <v>publishing</v>
      </c>
      <c r="R1463" t="str">
        <f t="shared" si="137"/>
        <v>radio &amp; podcasts</v>
      </c>
      <c r="S1463" s="13">
        <f t="shared" si="139"/>
        <v>41899.436967592592</v>
      </c>
      <c r="T1463" s="13">
        <f t="shared" si="138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4"/>
        <v>1.085175</v>
      </c>
      <c r="P1464" s="10">
        <f t="shared" si="135"/>
        <v>28.937999999999999</v>
      </c>
      <c r="Q1464" t="str">
        <f t="shared" si="136"/>
        <v>publishing</v>
      </c>
      <c r="R1464" t="str">
        <f t="shared" si="137"/>
        <v>radio &amp; podcasts</v>
      </c>
      <c r="S1464" s="13">
        <f t="shared" si="139"/>
        <v>41344.454525462963</v>
      </c>
      <c r="T1464" s="13">
        <f t="shared" si="138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4"/>
        <v>1.4766666666666666</v>
      </c>
      <c r="P1465" s="10">
        <f t="shared" si="135"/>
        <v>35.44</v>
      </c>
      <c r="Q1465" t="str">
        <f t="shared" si="136"/>
        <v>publishing</v>
      </c>
      <c r="R1465" t="str">
        <f t="shared" si="137"/>
        <v>radio &amp; podcasts</v>
      </c>
      <c r="S1465" s="13">
        <f t="shared" si="139"/>
        <v>41326.702986111108</v>
      </c>
      <c r="T1465" s="13">
        <f t="shared" si="138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4"/>
        <v>1.6319999999999999</v>
      </c>
      <c r="P1466" s="10">
        <f t="shared" si="135"/>
        <v>34.871794871794869</v>
      </c>
      <c r="Q1466" t="str">
        <f t="shared" si="136"/>
        <v>publishing</v>
      </c>
      <c r="R1466" t="str">
        <f t="shared" si="137"/>
        <v>radio &amp; podcasts</v>
      </c>
      <c r="S1466" s="13">
        <f t="shared" si="139"/>
        <v>41291.453217592592</v>
      </c>
      <c r="T1466" s="13">
        <f t="shared" si="138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4"/>
        <v>4.5641449999999999</v>
      </c>
      <c r="P1467" s="10">
        <f t="shared" si="135"/>
        <v>52.622732513451197</v>
      </c>
      <c r="Q1467" t="str">
        <f t="shared" si="136"/>
        <v>publishing</v>
      </c>
      <c r="R1467" t="str">
        <f t="shared" si="137"/>
        <v>radio &amp; podcasts</v>
      </c>
      <c r="S1467" s="13">
        <f t="shared" si="139"/>
        <v>40959.526064814811</v>
      </c>
      <c r="T1467" s="13">
        <f t="shared" si="138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4"/>
        <v>1.0787731249999999</v>
      </c>
      <c r="P1468" s="10">
        <f t="shared" si="135"/>
        <v>69.598266129032254</v>
      </c>
      <c r="Q1468" t="str">
        <f t="shared" si="136"/>
        <v>publishing</v>
      </c>
      <c r="R1468" t="str">
        <f t="shared" si="137"/>
        <v>radio &amp; podcasts</v>
      </c>
      <c r="S1468" s="13">
        <f t="shared" si="139"/>
        <v>42339.963726851849</v>
      </c>
      <c r="T1468" s="13">
        <f t="shared" si="138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4"/>
        <v>1.1508</v>
      </c>
      <c r="P1469" s="10">
        <f t="shared" si="135"/>
        <v>76.72</v>
      </c>
      <c r="Q1469" t="str">
        <f t="shared" si="136"/>
        <v>publishing</v>
      </c>
      <c r="R1469" t="str">
        <f t="shared" si="137"/>
        <v>radio &amp; podcasts</v>
      </c>
      <c r="S1469" s="13">
        <f t="shared" si="139"/>
        <v>40933.593576388885</v>
      </c>
      <c r="T1469" s="13">
        <f t="shared" si="138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4"/>
        <v>1.0236842105263158</v>
      </c>
      <c r="P1470" s="10">
        <f t="shared" si="135"/>
        <v>33.191126279863482</v>
      </c>
      <c r="Q1470" t="str">
        <f t="shared" si="136"/>
        <v>publishing</v>
      </c>
      <c r="R1470" t="str">
        <f t="shared" si="137"/>
        <v>radio &amp; podcasts</v>
      </c>
      <c r="S1470" s="13">
        <f t="shared" si="139"/>
        <v>40645.806122685179</v>
      </c>
      <c r="T1470" s="13">
        <f t="shared" si="138"/>
        <v>40705.806122685179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4"/>
        <v>1.0842485875706214</v>
      </c>
      <c r="P1471" s="10">
        <f t="shared" si="135"/>
        <v>149.46417445482865</v>
      </c>
      <c r="Q1471" t="str">
        <f t="shared" si="136"/>
        <v>publishing</v>
      </c>
      <c r="R1471" t="str">
        <f t="shared" si="137"/>
        <v>radio &amp; podcasts</v>
      </c>
      <c r="S1471" s="13">
        <f t="shared" si="139"/>
        <v>41290.390150462961</v>
      </c>
      <c r="T1471" s="13">
        <f t="shared" si="138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4"/>
        <v>1.2513333333333334</v>
      </c>
      <c r="P1472" s="10">
        <f t="shared" si="135"/>
        <v>23.172839506172838</v>
      </c>
      <c r="Q1472" t="str">
        <f t="shared" si="136"/>
        <v>publishing</v>
      </c>
      <c r="R1472" t="str">
        <f t="shared" si="137"/>
        <v>radio &amp; podcasts</v>
      </c>
      <c r="S1472" s="13">
        <f t="shared" si="139"/>
        <v>41250.618784722217</v>
      </c>
      <c r="T1472" s="13">
        <f t="shared" si="138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4"/>
        <v>1.03840625</v>
      </c>
      <c r="P1473" s="10">
        <f t="shared" si="135"/>
        <v>96.877551020408163</v>
      </c>
      <c r="Q1473" t="str">
        <f t="shared" si="136"/>
        <v>publishing</v>
      </c>
      <c r="R1473" t="str">
        <f t="shared" si="137"/>
        <v>radio &amp; podcasts</v>
      </c>
      <c r="S1473" s="13">
        <f t="shared" si="139"/>
        <v>42073.749236111107</v>
      </c>
      <c r="T1473" s="13">
        <f t="shared" si="138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4"/>
        <v>1.3870400000000001</v>
      </c>
      <c r="P1474" s="10">
        <f t="shared" si="135"/>
        <v>103.20238095238095</v>
      </c>
      <c r="Q1474" t="str">
        <f t="shared" si="136"/>
        <v>publishing</v>
      </c>
      <c r="R1474" t="str">
        <f t="shared" si="137"/>
        <v>radio &amp; podcasts</v>
      </c>
      <c r="S1474" s="13">
        <f t="shared" si="139"/>
        <v>41533.33452546296</v>
      </c>
      <c r="T1474" s="13">
        <f t="shared" si="138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40">E1475/D1475</f>
        <v>1.20516</v>
      </c>
      <c r="P1475" s="10">
        <f t="shared" ref="P1475:P1538" si="141">E1475/L1475</f>
        <v>38.462553191489363</v>
      </c>
      <c r="Q1475" t="str">
        <f t="shared" ref="Q1475:Q1538" si="142">LEFT(N1475,FIND("/",N1475)-1)</f>
        <v>publishing</v>
      </c>
      <c r="R1475" t="str">
        <f t="shared" ref="R1475:R1538" si="143">RIGHT(N1475,LEN(N1475)-FIND("/",N1475))</f>
        <v>radio &amp; podcasts</v>
      </c>
      <c r="S1475" s="13">
        <f t="shared" si="139"/>
        <v>40939.771284722221</v>
      </c>
      <c r="T1475" s="13">
        <f t="shared" si="138"/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40"/>
        <v>1.1226666666666667</v>
      </c>
      <c r="P1476" s="10">
        <f t="shared" si="141"/>
        <v>44.315789473684212</v>
      </c>
      <c r="Q1476" t="str">
        <f t="shared" si="142"/>
        <v>publishing</v>
      </c>
      <c r="R1476" t="str">
        <f t="shared" si="143"/>
        <v>radio &amp; podcasts</v>
      </c>
      <c r="S1476" s="13">
        <f t="shared" si="139"/>
        <v>41500.519583333335</v>
      </c>
      <c r="T1476" s="13">
        <f t="shared" ref="T1476:T1539" si="144">(I1476/86400)+25569+(-5/24)</f>
        <v>41530.519583333335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40"/>
        <v>1.8866966666666667</v>
      </c>
      <c r="P1477" s="10">
        <f t="shared" si="141"/>
        <v>64.173356009070289</v>
      </c>
      <c r="Q1477" t="str">
        <f t="shared" si="142"/>
        <v>publishing</v>
      </c>
      <c r="R1477" t="str">
        <f t="shared" si="143"/>
        <v>radio &amp; podcasts</v>
      </c>
      <c r="S1477" s="13">
        <f t="shared" ref="S1477:S1540" si="145">(J1477/86400)+25569+(-5/24)</f>
        <v>41960.514618055553</v>
      </c>
      <c r="T1477" s="13">
        <f t="shared" si="144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40"/>
        <v>6.6155466666666669</v>
      </c>
      <c r="P1478" s="10">
        <f t="shared" si="141"/>
        <v>43.333275109170302</v>
      </c>
      <c r="Q1478" t="str">
        <f t="shared" si="142"/>
        <v>publishing</v>
      </c>
      <c r="R1478" t="str">
        <f t="shared" si="143"/>
        <v>radio &amp; podcasts</v>
      </c>
      <c r="S1478" s="13">
        <f t="shared" si="145"/>
        <v>40765.833587962959</v>
      </c>
      <c r="T1478" s="13">
        <f t="shared" si="144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40"/>
        <v>1.1131</v>
      </c>
      <c r="P1479" s="10">
        <f t="shared" si="141"/>
        <v>90.495934959349597</v>
      </c>
      <c r="Q1479" t="str">
        <f t="shared" si="142"/>
        <v>publishing</v>
      </c>
      <c r="R1479" t="str">
        <f t="shared" si="143"/>
        <v>radio &amp; podcasts</v>
      </c>
      <c r="S1479" s="13">
        <f t="shared" si="145"/>
        <v>40840.407453703701</v>
      </c>
      <c r="T1479" s="13">
        <f t="shared" si="144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40"/>
        <v>11.8161422</v>
      </c>
      <c r="P1480" s="10">
        <f t="shared" si="141"/>
        <v>29.187190495010373</v>
      </c>
      <c r="Q1480" t="str">
        <f t="shared" si="142"/>
        <v>publishing</v>
      </c>
      <c r="R1480" t="str">
        <f t="shared" si="143"/>
        <v>radio &amp; podcasts</v>
      </c>
      <c r="S1480" s="13">
        <f t="shared" si="145"/>
        <v>41394.663344907407</v>
      </c>
      <c r="T1480" s="13">
        <f t="shared" si="144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40"/>
        <v>1.37375</v>
      </c>
      <c r="P1481" s="10">
        <f t="shared" si="141"/>
        <v>30.95774647887324</v>
      </c>
      <c r="Q1481" t="str">
        <f t="shared" si="142"/>
        <v>publishing</v>
      </c>
      <c r="R1481" t="str">
        <f t="shared" si="143"/>
        <v>radio &amp; podcasts</v>
      </c>
      <c r="S1481" s="13">
        <f t="shared" si="145"/>
        <v>41754.536909722221</v>
      </c>
      <c r="T1481" s="13">
        <f t="shared" si="144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40"/>
        <v>1.170404</v>
      </c>
      <c r="P1482" s="10">
        <f t="shared" si="141"/>
        <v>92.157795275590544</v>
      </c>
      <c r="Q1482" t="str">
        <f t="shared" si="142"/>
        <v>publishing</v>
      </c>
      <c r="R1482" t="str">
        <f t="shared" si="143"/>
        <v>radio &amp; podcasts</v>
      </c>
      <c r="S1482" s="13">
        <f t="shared" si="145"/>
        <v>41464.725682870368</v>
      </c>
      <c r="T1482" s="13">
        <f t="shared" si="144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40"/>
        <v>2.1000000000000001E-2</v>
      </c>
      <c r="P1483" s="10">
        <f t="shared" si="141"/>
        <v>17.5</v>
      </c>
      <c r="Q1483" t="str">
        <f t="shared" si="142"/>
        <v>publishing</v>
      </c>
      <c r="R1483" t="str">
        <f t="shared" si="143"/>
        <v>fiction</v>
      </c>
      <c r="S1483" s="13">
        <f t="shared" si="145"/>
        <v>41550.714641203704</v>
      </c>
      <c r="T1483" s="13">
        <f t="shared" si="144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40"/>
        <v>1E-3</v>
      </c>
      <c r="P1484" s="10">
        <f t="shared" si="141"/>
        <v>5</v>
      </c>
      <c r="Q1484" t="str">
        <f t="shared" si="142"/>
        <v>publishing</v>
      </c>
      <c r="R1484" t="str">
        <f t="shared" si="143"/>
        <v>fiction</v>
      </c>
      <c r="S1484" s="13">
        <f t="shared" si="145"/>
        <v>41136.649722222217</v>
      </c>
      <c r="T1484" s="13">
        <f t="shared" si="144"/>
        <v>41159.118750000001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40"/>
        <v>7.1428571428571426E-3</v>
      </c>
      <c r="P1485" s="10">
        <f t="shared" si="141"/>
        <v>25</v>
      </c>
      <c r="Q1485" t="str">
        <f t="shared" si="142"/>
        <v>publishing</v>
      </c>
      <c r="R1485" t="str">
        <f t="shared" si="143"/>
        <v>fiction</v>
      </c>
      <c r="S1485" s="13">
        <f t="shared" si="145"/>
        <v>42547.984664351847</v>
      </c>
      <c r="T1485" s="13">
        <f t="shared" si="144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40"/>
        <v>0</v>
      </c>
      <c r="P1486" s="10" t="e">
        <f t="shared" si="141"/>
        <v>#DIV/0!</v>
      </c>
      <c r="Q1486" t="str">
        <f t="shared" si="142"/>
        <v>publishing</v>
      </c>
      <c r="R1486" t="str">
        <f t="shared" si="143"/>
        <v>fiction</v>
      </c>
      <c r="S1486" s="13">
        <f t="shared" si="145"/>
        <v>41052.992627314808</v>
      </c>
      <c r="T1486" s="13">
        <f t="shared" si="144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40"/>
        <v>2.2388059701492536E-2</v>
      </c>
      <c r="P1487" s="10">
        <f t="shared" si="141"/>
        <v>50</v>
      </c>
      <c r="Q1487" t="str">
        <f t="shared" si="142"/>
        <v>publishing</v>
      </c>
      <c r="R1487" t="str">
        <f t="shared" si="143"/>
        <v>fiction</v>
      </c>
      <c r="S1487" s="13">
        <f t="shared" si="145"/>
        <v>42130.587650462963</v>
      </c>
      <c r="T1487" s="13">
        <f t="shared" si="144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40"/>
        <v>2.3999999999999998E-3</v>
      </c>
      <c r="P1488" s="10">
        <f t="shared" si="141"/>
        <v>16</v>
      </c>
      <c r="Q1488" t="str">
        <f t="shared" si="142"/>
        <v>publishing</v>
      </c>
      <c r="R1488" t="str">
        <f t="shared" si="143"/>
        <v>fiction</v>
      </c>
      <c r="S1488" s="13">
        <f t="shared" si="145"/>
        <v>42031.960196759253</v>
      </c>
      <c r="T1488" s="13">
        <f t="shared" si="144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40"/>
        <v>0</v>
      </c>
      <c r="P1489" s="10" t="e">
        <f t="shared" si="141"/>
        <v>#DIV/0!</v>
      </c>
      <c r="Q1489" t="str">
        <f t="shared" si="142"/>
        <v>publishing</v>
      </c>
      <c r="R1489" t="str">
        <f t="shared" si="143"/>
        <v>fiction</v>
      </c>
      <c r="S1489" s="13">
        <f t="shared" si="145"/>
        <v>42554.709155092591</v>
      </c>
      <c r="T1489" s="13">
        <f t="shared" si="144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40"/>
        <v>2.4E-2</v>
      </c>
      <c r="P1490" s="10">
        <f t="shared" si="141"/>
        <v>60</v>
      </c>
      <c r="Q1490" t="str">
        <f t="shared" si="142"/>
        <v>publishing</v>
      </c>
      <c r="R1490" t="str">
        <f t="shared" si="143"/>
        <v>fiction</v>
      </c>
      <c r="S1490" s="13">
        <f t="shared" si="145"/>
        <v>41614.354861111111</v>
      </c>
      <c r="T1490" s="13">
        <f t="shared" si="144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40"/>
        <v>0</v>
      </c>
      <c r="P1491" s="10" t="e">
        <f t="shared" si="141"/>
        <v>#DIV/0!</v>
      </c>
      <c r="Q1491" t="str">
        <f t="shared" si="142"/>
        <v>publishing</v>
      </c>
      <c r="R1491" t="str">
        <f t="shared" si="143"/>
        <v>fiction</v>
      </c>
      <c r="S1491" s="13">
        <f t="shared" si="145"/>
        <v>41198.403379629628</v>
      </c>
      <c r="T1491" s="13">
        <f t="shared" si="144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40"/>
        <v>0.30862068965517242</v>
      </c>
      <c r="P1492" s="10">
        <f t="shared" si="141"/>
        <v>47.10526315789474</v>
      </c>
      <c r="Q1492" t="str">
        <f t="shared" si="142"/>
        <v>publishing</v>
      </c>
      <c r="R1492" t="str">
        <f t="shared" si="143"/>
        <v>fiction</v>
      </c>
      <c r="S1492" s="13">
        <f t="shared" si="145"/>
        <v>41520.352708333332</v>
      </c>
      <c r="T1492" s="13">
        <f t="shared" si="144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40"/>
        <v>8.3333333333333329E-2</v>
      </c>
      <c r="P1493" s="10">
        <f t="shared" si="141"/>
        <v>100</v>
      </c>
      <c r="Q1493" t="str">
        <f t="shared" si="142"/>
        <v>publishing</v>
      </c>
      <c r="R1493" t="str">
        <f t="shared" si="143"/>
        <v>fiction</v>
      </c>
      <c r="S1493" s="13">
        <f t="shared" si="145"/>
        <v>41991.505127314813</v>
      </c>
      <c r="T1493" s="13">
        <f t="shared" si="144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40"/>
        <v>7.4999999999999997E-3</v>
      </c>
      <c r="P1494" s="10">
        <f t="shared" si="141"/>
        <v>15</v>
      </c>
      <c r="Q1494" t="str">
        <f t="shared" si="142"/>
        <v>publishing</v>
      </c>
      <c r="R1494" t="str">
        <f t="shared" si="143"/>
        <v>fiction</v>
      </c>
      <c r="S1494" s="13">
        <f t="shared" si="145"/>
        <v>40682.676458333335</v>
      </c>
      <c r="T1494" s="13">
        <f t="shared" si="144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40"/>
        <v>0</v>
      </c>
      <c r="P1495" s="10" t="e">
        <f t="shared" si="141"/>
        <v>#DIV/0!</v>
      </c>
      <c r="Q1495" t="str">
        <f t="shared" si="142"/>
        <v>publishing</v>
      </c>
      <c r="R1495" t="str">
        <f t="shared" si="143"/>
        <v>fiction</v>
      </c>
      <c r="S1495" s="13">
        <f t="shared" si="145"/>
        <v>41411.658275462956</v>
      </c>
      <c r="T1495" s="13">
        <f t="shared" si="144"/>
        <v>41441.658275462956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40"/>
        <v>8.8999999999999996E-2</v>
      </c>
      <c r="P1496" s="10">
        <f t="shared" si="141"/>
        <v>40.454545454545453</v>
      </c>
      <c r="Q1496" t="str">
        <f t="shared" si="142"/>
        <v>publishing</v>
      </c>
      <c r="R1496" t="str">
        <f t="shared" si="143"/>
        <v>fiction</v>
      </c>
      <c r="S1496" s="13">
        <f t="shared" si="145"/>
        <v>42067.514039351845</v>
      </c>
      <c r="T1496" s="13">
        <f t="shared" si="144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40"/>
        <v>0</v>
      </c>
      <c r="P1497" s="10" t="e">
        <f t="shared" si="141"/>
        <v>#DIV/0!</v>
      </c>
      <c r="Q1497" t="str">
        <f t="shared" si="142"/>
        <v>publishing</v>
      </c>
      <c r="R1497" t="str">
        <f t="shared" si="143"/>
        <v>fiction</v>
      </c>
      <c r="S1497" s="13">
        <f t="shared" si="145"/>
        <v>40752.581377314811</v>
      </c>
      <c r="T1497" s="13">
        <f t="shared" si="144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40"/>
        <v>0</v>
      </c>
      <c r="P1498" s="10" t="e">
        <f t="shared" si="141"/>
        <v>#DIV/0!</v>
      </c>
      <c r="Q1498" t="str">
        <f t="shared" si="142"/>
        <v>publishing</v>
      </c>
      <c r="R1498" t="str">
        <f t="shared" si="143"/>
        <v>fiction</v>
      </c>
      <c r="S1498" s="13">
        <f t="shared" si="145"/>
        <v>41838.266886574071</v>
      </c>
      <c r="T1498" s="13">
        <f t="shared" si="144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40"/>
        <v>6.666666666666667E-5</v>
      </c>
      <c r="P1499" s="10">
        <f t="shared" si="141"/>
        <v>1</v>
      </c>
      <c r="Q1499" t="str">
        <f t="shared" si="142"/>
        <v>publishing</v>
      </c>
      <c r="R1499" t="str">
        <f t="shared" si="143"/>
        <v>fiction</v>
      </c>
      <c r="S1499" s="13">
        <f t="shared" si="145"/>
        <v>41444.434282407405</v>
      </c>
      <c r="T1499" s="13">
        <f t="shared" si="144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40"/>
        <v>1.9E-2</v>
      </c>
      <c r="P1500" s="10">
        <f t="shared" si="141"/>
        <v>19</v>
      </c>
      <c r="Q1500" t="str">
        <f t="shared" si="142"/>
        <v>publishing</v>
      </c>
      <c r="R1500" t="str">
        <f t="shared" si="143"/>
        <v>fiction</v>
      </c>
      <c r="S1500" s="13">
        <f t="shared" si="145"/>
        <v>41840.775208333333</v>
      </c>
      <c r="T1500" s="13">
        <f t="shared" si="144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40"/>
        <v>2.5000000000000001E-3</v>
      </c>
      <c r="P1501" s="10">
        <f t="shared" si="141"/>
        <v>5</v>
      </c>
      <c r="Q1501" t="str">
        <f t="shared" si="142"/>
        <v>publishing</v>
      </c>
      <c r="R1501" t="str">
        <f t="shared" si="143"/>
        <v>fiction</v>
      </c>
      <c r="S1501" s="13">
        <f t="shared" si="145"/>
        <v>42526.798993055556</v>
      </c>
      <c r="T1501" s="13">
        <f t="shared" si="144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40"/>
        <v>0.25035714285714283</v>
      </c>
      <c r="P1502" s="10">
        <f t="shared" si="141"/>
        <v>46.733333333333334</v>
      </c>
      <c r="Q1502" t="str">
        <f t="shared" si="142"/>
        <v>publishing</v>
      </c>
      <c r="R1502" t="str">
        <f t="shared" si="143"/>
        <v>fiction</v>
      </c>
      <c r="S1502" s="13">
        <f t="shared" si="145"/>
        <v>41365.69626157407</v>
      </c>
      <c r="T1502" s="13">
        <f t="shared" si="144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40"/>
        <v>1.6633076923076924</v>
      </c>
      <c r="P1503" s="10">
        <f t="shared" si="141"/>
        <v>97.731073446327684</v>
      </c>
      <c r="Q1503" t="str">
        <f t="shared" si="142"/>
        <v>photography</v>
      </c>
      <c r="R1503" t="str">
        <f t="shared" si="143"/>
        <v>photobooks</v>
      </c>
      <c r="S1503" s="13">
        <f t="shared" si="145"/>
        <v>42163.3752662037</v>
      </c>
      <c r="T1503" s="13">
        <f t="shared" si="144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40"/>
        <v>1.0144545454545455</v>
      </c>
      <c r="P1504" s="10">
        <f t="shared" si="141"/>
        <v>67.835866261398181</v>
      </c>
      <c r="Q1504" t="str">
        <f t="shared" si="142"/>
        <v>photography</v>
      </c>
      <c r="R1504" t="str">
        <f t="shared" si="143"/>
        <v>photobooks</v>
      </c>
      <c r="S1504" s="13">
        <f t="shared" si="145"/>
        <v>42426.33425925926</v>
      </c>
      <c r="T1504" s="13">
        <f t="shared" si="144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40"/>
        <v>1.0789146666666667</v>
      </c>
      <c r="P1505" s="10">
        <f t="shared" si="141"/>
        <v>56.98492957746479</v>
      </c>
      <c r="Q1505" t="str">
        <f t="shared" si="142"/>
        <v>photography</v>
      </c>
      <c r="R1505" t="str">
        <f t="shared" si="143"/>
        <v>photobooks</v>
      </c>
      <c r="S1505" s="13">
        <f t="shared" si="145"/>
        <v>42606.13890046296</v>
      </c>
      <c r="T1505" s="13">
        <f t="shared" si="144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40"/>
        <v>2.7793846153846156</v>
      </c>
      <c r="P1506" s="10">
        <f t="shared" si="141"/>
        <v>67.159851301115239</v>
      </c>
      <c r="Q1506" t="str">
        <f t="shared" si="142"/>
        <v>photography</v>
      </c>
      <c r="R1506" t="str">
        <f t="shared" si="143"/>
        <v>photobooks</v>
      </c>
      <c r="S1506" s="13">
        <f t="shared" si="145"/>
        <v>41772.44935185185</v>
      </c>
      <c r="T1506" s="13">
        <f t="shared" si="144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40"/>
        <v>1.0358125</v>
      </c>
      <c r="P1507" s="10">
        <f t="shared" si="141"/>
        <v>48.037681159420288</v>
      </c>
      <c r="Q1507" t="str">
        <f t="shared" si="142"/>
        <v>photography</v>
      </c>
      <c r="R1507" t="str">
        <f t="shared" si="143"/>
        <v>photobooks</v>
      </c>
      <c r="S1507" s="13">
        <f t="shared" si="145"/>
        <v>42414.234988425924</v>
      </c>
      <c r="T1507" s="13">
        <f t="shared" si="144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40"/>
        <v>1.1140000000000001</v>
      </c>
      <c r="P1508" s="10">
        <f t="shared" si="141"/>
        <v>38.860465116279073</v>
      </c>
      <c r="Q1508" t="str">
        <f t="shared" si="142"/>
        <v>photography</v>
      </c>
      <c r="R1508" t="str">
        <f t="shared" si="143"/>
        <v>photobooks</v>
      </c>
      <c r="S1508" s="13">
        <f t="shared" si="145"/>
        <v>41814.577592592592</v>
      </c>
      <c r="T1508" s="13">
        <f t="shared" si="144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40"/>
        <v>2.15</v>
      </c>
      <c r="P1509" s="10">
        <f t="shared" si="141"/>
        <v>78.181818181818187</v>
      </c>
      <c r="Q1509" t="str">
        <f t="shared" si="142"/>
        <v>photography</v>
      </c>
      <c r="R1509" t="str">
        <f t="shared" si="143"/>
        <v>photobooks</v>
      </c>
      <c r="S1509" s="13">
        <f t="shared" si="145"/>
        <v>40254.242002314808</v>
      </c>
      <c r="T1509" s="13">
        <f t="shared" si="144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40"/>
        <v>1.1076216216216217</v>
      </c>
      <c r="P1510" s="10">
        <f t="shared" si="141"/>
        <v>97.113744075829388</v>
      </c>
      <c r="Q1510" t="str">
        <f t="shared" si="142"/>
        <v>photography</v>
      </c>
      <c r="R1510" t="str">
        <f t="shared" si="143"/>
        <v>photobooks</v>
      </c>
      <c r="S1510" s="13">
        <f t="shared" si="145"/>
        <v>41786.406030092592</v>
      </c>
      <c r="T1510" s="13">
        <f t="shared" si="144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40"/>
        <v>1.2364125714285714</v>
      </c>
      <c r="P1511" s="10">
        <f t="shared" si="141"/>
        <v>110.39397959183674</v>
      </c>
      <c r="Q1511" t="str">
        <f t="shared" si="142"/>
        <v>photography</v>
      </c>
      <c r="R1511" t="str">
        <f t="shared" si="143"/>
        <v>photobooks</v>
      </c>
      <c r="S1511" s="13">
        <f t="shared" si="145"/>
        <v>42751.325057870366</v>
      </c>
      <c r="T1511" s="13">
        <f t="shared" si="144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40"/>
        <v>1.0103500000000001</v>
      </c>
      <c r="P1512" s="10">
        <f t="shared" si="141"/>
        <v>39.91506172839506</v>
      </c>
      <c r="Q1512" t="str">
        <f t="shared" si="142"/>
        <v>photography</v>
      </c>
      <c r="R1512" t="str">
        <f t="shared" si="143"/>
        <v>photobooks</v>
      </c>
      <c r="S1512" s="13">
        <f t="shared" si="145"/>
        <v>41809.176828703705</v>
      </c>
      <c r="T1512" s="13">
        <f t="shared" si="144"/>
        <v>41839.176828703705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40"/>
        <v>1.1179285714285714</v>
      </c>
      <c r="P1513" s="10">
        <f t="shared" si="141"/>
        <v>75.975728155339809</v>
      </c>
      <c r="Q1513" t="str">
        <f t="shared" si="142"/>
        <v>photography</v>
      </c>
      <c r="R1513" t="str">
        <f t="shared" si="143"/>
        <v>photobooks</v>
      </c>
      <c r="S1513" s="13">
        <f t="shared" si="145"/>
        <v>42296.375046296293</v>
      </c>
      <c r="T1513" s="13">
        <f t="shared" si="144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40"/>
        <v>5.5877142857142861</v>
      </c>
      <c r="P1514" s="10">
        <f t="shared" si="141"/>
        <v>58.379104477611939</v>
      </c>
      <c r="Q1514" t="str">
        <f t="shared" si="142"/>
        <v>photography</v>
      </c>
      <c r="R1514" t="str">
        <f t="shared" si="143"/>
        <v>photobooks</v>
      </c>
      <c r="S1514" s="13">
        <f t="shared" si="145"/>
        <v>42741.476145833331</v>
      </c>
      <c r="T1514" s="13">
        <f t="shared" si="144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40"/>
        <v>1.5001875</v>
      </c>
      <c r="P1515" s="10">
        <f t="shared" si="141"/>
        <v>55.82093023255814</v>
      </c>
      <c r="Q1515" t="str">
        <f t="shared" si="142"/>
        <v>photography</v>
      </c>
      <c r="R1515" t="str">
        <f t="shared" si="143"/>
        <v>photobooks</v>
      </c>
      <c r="S1515" s="13">
        <f t="shared" si="145"/>
        <v>41806.42900462963</v>
      </c>
      <c r="T1515" s="13">
        <f t="shared" si="144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40"/>
        <v>1.0647599999999999</v>
      </c>
      <c r="P1516" s="10">
        <f t="shared" si="141"/>
        <v>151.24431818181819</v>
      </c>
      <c r="Q1516" t="str">
        <f t="shared" si="142"/>
        <v>photography</v>
      </c>
      <c r="R1516" t="str">
        <f t="shared" si="143"/>
        <v>photobooks</v>
      </c>
      <c r="S1516" s="13">
        <f t="shared" si="145"/>
        <v>42234.389351851853</v>
      </c>
      <c r="T1516" s="13">
        <f t="shared" si="144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40"/>
        <v>1.57189</v>
      </c>
      <c r="P1517" s="10">
        <f t="shared" si="141"/>
        <v>849.67027027027029</v>
      </c>
      <c r="Q1517" t="str">
        <f t="shared" si="142"/>
        <v>photography</v>
      </c>
      <c r="R1517" t="str">
        <f t="shared" si="143"/>
        <v>photobooks</v>
      </c>
      <c r="S1517" s="13">
        <f t="shared" si="145"/>
        <v>42415.04510416666</v>
      </c>
      <c r="T1517" s="13">
        <f t="shared" si="144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40"/>
        <v>1.0865882352941176</v>
      </c>
      <c r="P1518" s="10">
        <f t="shared" si="141"/>
        <v>159.24137931034483</v>
      </c>
      <c r="Q1518" t="str">
        <f t="shared" si="142"/>
        <v>photography</v>
      </c>
      <c r="R1518" t="str">
        <f t="shared" si="143"/>
        <v>photobooks</v>
      </c>
      <c r="S1518" s="13">
        <f t="shared" si="145"/>
        <v>42619.258009259262</v>
      </c>
      <c r="T1518" s="13">
        <f t="shared" si="144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40"/>
        <v>1.6197999999999999</v>
      </c>
      <c r="P1519" s="10">
        <f t="shared" si="141"/>
        <v>39.507317073170732</v>
      </c>
      <c r="Q1519" t="str">
        <f t="shared" si="142"/>
        <v>photography</v>
      </c>
      <c r="R1519" t="str">
        <f t="shared" si="143"/>
        <v>photobooks</v>
      </c>
      <c r="S1519" s="13">
        <f t="shared" si="145"/>
        <v>41948.358252314814</v>
      </c>
      <c r="T1519" s="13">
        <f t="shared" si="144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40"/>
        <v>2.0536666666666665</v>
      </c>
      <c r="P1520" s="10">
        <f t="shared" si="141"/>
        <v>130.52966101694915</v>
      </c>
      <c r="Q1520" t="str">
        <f t="shared" si="142"/>
        <v>photography</v>
      </c>
      <c r="R1520" t="str">
        <f t="shared" si="143"/>
        <v>photobooks</v>
      </c>
      <c r="S1520" s="13">
        <f t="shared" si="145"/>
        <v>41760.611712962964</v>
      </c>
      <c r="T1520" s="13">
        <f t="shared" si="144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40"/>
        <v>1.033638888888889</v>
      </c>
      <c r="P1521" s="10">
        <f t="shared" si="141"/>
        <v>64.156896551724131</v>
      </c>
      <c r="Q1521" t="str">
        <f t="shared" si="142"/>
        <v>photography</v>
      </c>
      <c r="R1521" t="str">
        <f t="shared" si="143"/>
        <v>photobooks</v>
      </c>
      <c r="S1521" s="13">
        <f t="shared" si="145"/>
        <v>41782.533368055556</v>
      </c>
      <c r="T1521" s="13">
        <f t="shared" si="144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40"/>
        <v>1.0347222222222223</v>
      </c>
      <c r="P1522" s="10">
        <f t="shared" si="141"/>
        <v>111.52694610778443</v>
      </c>
      <c r="Q1522" t="str">
        <f t="shared" si="142"/>
        <v>photography</v>
      </c>
      <c r="R1522" t="str">
        <f t="shared" si="143"/>
        <v>photobooks</v>
      </c>
      <c r="S1522" s="13">
        <f t="shared" si="145"/>
        <v>41955.649456018517</v>
      </c>
      <c r="T1522" s="13">
        <f t="shared" si="144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40"/>
        <v>1.0681333333333334</v>
      </c>
      <c r="P1523" s="10">
        <f t="shared" si="141"/>
        <v>170.44680851063831</v>
      </c>
      <c r="Q1523" t="str">
        <f t="shared" si="142"/>
        <v>photography</v>
      </c>
      <c r="R1523" t="str">
        <f t="shared" si="143"/>
        <v>photobooks</v>
      </c>
      <c r="S1523" s="13">
        <f t="shared" si="145"/>
        <v>42492.959386574068</v>
      </c>
      <c r="T1523" s="13">
        <f t="shared" si="144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40"/>
        <v>1.3896574712643677</v>
      </c>
      <c r="P1524" s="10">
        <f t="shared" si="141"/>
        <v>133.7391592920354</v>
      </c>
      <c r="Q1524" t="str">
        <f t="shared" si="142"/>
        <v>photography</v>
      </c>
      <c r="R1524" t="str">
        <f t="shared" si="143"/>
        <v>photobooks</v>
      </c>
      <c r="S1524" s="13">
        <f t="shared" si="145"/>
        <v>41899.621979166666</v>
      </c>
      <c r="T1524" s="13">
        <f t="shared" si="144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40"/>
        <v>1.2484324324324325</v>
      </c>
      <c r="P1525" s="10">
        <f t="shared" si="141"/>
        <v>95.834024896265561</v>
      </c>
      <c r="Q1525" t="str">
        <f t="shared" si="142"/>
        <v>photography</v>
      </c>
      <c r="R1525" t="str">
        <f t="shared" si="143"/>
        <v>photobooks</v>
      </c>
      <c r="S1525" s="13">
        <f t="shared" si="145"/>
        <v>41964.543009259258</v>
      </c>
      <c r="T1525" s="13">
        <f t="shared" si="144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40"/>
        <v>2.0699999999999998</v>
      </c>
      <c r="P1526" s="10">
        <f t="shared" si="141"/>
        <v>221.78571428571428</v>
      </c>
      <c r="Q1526" t="str">
        <f t="shared" si="142"/>
        <v>photography</v>
      </c>
      <c r="R1526" t="str">
        <f t="shared" si="143"/>
        <v>photobooks</v>
      </c>
      <c r="S1526" s="13">
        <f t="shared" si="145"/>
        <v>42756.292708333327</v>
      </c>
      <c r="T1526" s="13">
        <f t="shared" si="144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40"/>
        <v>1.7400576923076922</v>
      </c>
      <c r="P1527" s="10">
        <f t="shared" si="141"/>
        <v>32.315357142857138</v>
      </c>
      <c r="Q1527" t="str">
        <f t="shared" si="142"/>
        <v>photography</v>
      </c>
      <c r="R1527" t="str">
        <f t="shared" si="143"/>
        <v>photobooks</v>
      </c>
      <c r="S1527" s="13">
        <f t="shared" si="145"/>
        <v>42570.494652777772</v>
      </c>
      <c r="T1527" s="13">
        <f t="shared" si="144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40"/>
        <v>1.2032608695652174</v>
      </c>
      <c r="P1528" s="10">
        <f t="shared" si="141"/>
        <v>98.839285714285708</v>
      </c>
      <c r="Q1528" t="str">
        <f t="shared" si="142"/>
        <v>photography</v>
      </c>
      <c r="R1528" t="str">
        <f t="shared" si="143"/>
        <v>photobooks</v>
      </c>
      <c r="S1528" s="13">
        <f t="shared" si="145"/>
        <v>42339.067673611113</v>
      </c>
      <c r="T1528" s="13">
        <f t="shared" si="144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40"/>
        <v>1.1044428571428573</v>
      </c>
      <c r="P1529" s="10">
        <f t="shared" si="141"/>
        <v>55.222142857142863</v>
      </c>
      <c r="Q1529" t="str">
        <f t="shared" si="142"/>
        <v>photography</v>
      </c>
      <c r="R1529" t="str">
        <f t="shared" si="143"/>
        <v>photobooks</v>
      </c>
      <c r="S1529" s="13">
        <f t="shared" si="145"/>
        <v>42780.392199074071</v>
      </c>
      <c r="T1529" s="13">
        <f t="shared" si="144"/>
        <v>42808.350532407407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40"/>
        <v>2.8156666666666665</v>
      </c>
      <c r="P1530" s="10">
        <f t="shared" si="141"/>
        <v>52.793750000000003</v>
      </c>
      <c r="Q1530" t="str">
        <f t="shared" si="142"/>
        <v>photography</v>
      </c>
      <c r="R1530" t="str">
        <f t="shared" si="143"/>
        <v>photobooks</v>
      </c>
      <c r="S1530" s="13">
        <f t="shared" si="145"/>
        <v>42736.524560185186</v>
      </c>
      <c r="T1530" s="13">
        <f t="shared" si="144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40"/>
        <v>1.0067894736842105</v>
      </c>
      <c r="P1531" s="10">
        <f t="shared" si="141"/>
        <v>135.66666666666666</v>
      </c>
      <c r="Q1531" t="str">
        <f t="shared" si="142"/>
        <v>photography</v>
      </c>
      <c r="R1531" t="str">
        <f t="shared" si="143"/>
        <v>photobooks</v>
      </c>
      <c r="S1531" s="13">
        <f t="shared" si="145"/>
        <v>42052.420370370368</v>
      </c>
      <c r="T1531" s="13">
        <f t="shared" si="144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40"/>
        <v>1.3482571428571428</v>
      </c>
      <c r="P1532" s="10">
        <f t="shared" si="141"/>
        <v>53.991990846681922</v>
      </c>
      <c r="Q1532" t="str">
        <f t="shared" si="142"/>
        <v>photography</v>
      </c>
      <c r="R1532" t="str">
        <f t="shared" si="143"/>
        <v>photobooks</v>
      </c>
      <c r="S1532" s="13">
        <f t="shared" si="145"/>
        <v>42275.558969907404</v>
      </c>
      <c r="T1532" s="13">
        <f t="shared" si="144"/>
        <v>42300.558969907404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40"/>
        <v>1.7595744680851064</v>
      </c>
      <c r="P1533" s="10">
        <f t="shared" si="141"/>
        <v>56.643835616438359</v>
      </c>
      <c r="Q1533" t="str">
        <f t="shared" si="142"/>
        <v>photography</v>
      </c>
      <c r="R1533" t="str">
        <f t="shared" si="143"/>
        <v>photobooks</v>
      </c>
      <c r="S1533" s="13">
        <f t="shared" si="145"/>
        <v>41941.594050925924</v>
      </c>
      <c r="T1533" s="13">
        <f t="shared" si="144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40"/>
        <v>4.8402000000000003</v>
      </c>
      <c r="P1534" s="10">
        <f t="shared" si="141"/>
        <v>82.316326530612244</v>
      </c>
      <c r="Q1534" t="str">
        <f t="shared" si="142"/>
        <v>photography</v>
      </c>
      <c r="R1534" t="str">
        <f t="shared" si="143"/>
        <v>photobooks</v>
      </c>
      <c r="S1534" s="13">
        <f t="shared" si="145"/>
        <v>42391.266956018517</v>
      </c>
      <c r="T1534" s="13">
        <f t="shared" si="144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40"/>
        <v>1.4514</v>
      </c>
      <c r="P1535" s="10">
        <f t="shared" si="141"/>
        <v>88.26081081081081</v>
      </c>
      <c r="Q1535" t="str">
        <f t="shared" si="142"/>
        <v>photography</v>
      </c>
      <c r="R1535" t="str">
        <f t="shared" si="143"/>
        <v>photobooks</v>
      </c>
      <c r="S1535" s="13">
        <f t="shared" si="145"/>
        <v>42442.793715277774</v>
      </c>
      <c r="T1535" s="13">
        <f t="shared" si="144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40"/>
        <v>4.1773333333333333</v>
      </c>
      <c r="P1536" s="10">
        <f t="shared" si="141"/>
        <v>84.905149051490511</v>
      </c>
      <c r="Q1536" t="str">
        <f t="shared" si="142"/>
        <v>photography</v>
      </c>
      <c r="R1536" t="str">
        <f t="shared" si="143"/>
        <v>photobooks</v>
      </c>
      <c r="S1536" s="13">
        <f t="shared" si="145"/>
        <v>42221.465995370367</v>
      </c>
      <c r="T1536" s="13">
        <f t="shared" si="144"/>
        <v>42251.465995370367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40"/>
        <v>1.3242499999999999</v>
      </c>
      <c r="P1537" s="10">
        <f t="shared" si="141"/>
        <v>48.154545454545456</v>
      </c>
      <c r="Q1537" t="str">
        <f t="shared" si="142"/>
        <v>photography</v>
      </c>
      <c r="R1537" t="str">
        <f t="shared" si="143"/>
        <v>photobooks</v>
      </c>
      <c r="S1537" s="13">
        <f t="shared" si="145"/>
        <v>42484.620729166665</v>
      </c>
      <c r="T1537" s="13">
        <f t="shared" si="144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40"/>
        <v>2.5030841666666666</v>
      </c>
      <c r="P1538" s="10">
        <f t="shared" si="141"/>
        <v>66.015406593406595</v>
      </c>
      <c r="Q1538" t="str">
        <f t="shared" si="142"/>
        <v>photography</v>
      </c>
      <c r="R1538" t="str">
        <f t="shared" si="143"/>
        <v>photobooks</v>
      </c>
      <c r="S1538" s="13">
        <f t="shared" si="145"/>
        <v>42213.593865740739</v>
      </c>
      <c r="T1538" s="13">
        <f t="shared" si="144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6">E1539/D1539</f>
        <v>1.7989999999999999</v>
      </c>
      <c r="P1539" s="10">
        <f t="shared" ref="P1539:P1602" si="147">E1539/L1539</f>
        <v>96.375</v>
      </c>
      <c r="Q1539" t="str">
        <f t="shared" ref="Q1539:Q1602" si="148">LEFT(N1539,FIND("/",N1539)-1)</f>
        <v>photography</v>
      </c>
      <c r="R1539" t="str">
        <f t="shared" ref="R1539:R1602" si="149">RIGHT(N1539,LEN(N1539)-FIND("/",N1539))</f>
        <v>photobooks</v>
      </c>
      <c r="S1539" s="13">
        <f t="shared" si="145"/>
        <v>42552.106793981475</v>
      </c>
      <c r="T1539" s="13">
        <f t="shared" si="144"/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6"/>
        <v>1.0262857142857142</v>
      </c>
      <c r="P1540" s="10">
        <f t="shared" si="147"/>
        <v>156.17391304347825</v>
      </c>
      <c r="Q1540" t="str">
        <f t="shared" si="148"/>
        <v>photography</v>
      </c>
      <c r="R1540" t="str">
        <f t="shared" si="149"/>
        <v>photobooks</v>
      </c>
      <c r="S1540" s="13">
        <f t="shared" si="145"/>
        <v>41981.57372685185</v>
      </c>
      <c r="T1540" s="13">
        <f t="shared" ref="T1540:T1603" si="150">(I1540/86400)+25569+(-5/24)</f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6"/>
        <v>1.359861</v>
      </c>
      <c r="P1541" s="10">
        <f t="shared" si="147"/>
        <v>95.764859154929582</v>
      </c>
      <c r="Q1541" t="str">
        <f t="shared" si="148"/>
        <v>photography</v>
      </c>
      <c r="R1541" t="str">
        <f t="shared" si="149"/>
        <v>photobooks</v>
      </c>
      <c r="S1541" s="13">
        <f t="shared" ref="S1541:S1604" si="151">(J1541/86400)+25569+(-5/24)</f>
        <v>42705.710868055554</v>
      </c>
      <c r="T1541" s="13">
        <f t="shared" si="150"/>
        <v>42738.710868055554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6"/>
        <v>1.1786666666666668</v>
      </c>
      <c r="P1542" s="10">
        <f t="shared" si="147"/>
        <v>180.40816326530611</v>
      </c>
      <c r="Q1542" t="str">
        <f t="shared" si="148"/>
        <v>photography</v>
      </c>
      <c r="R1542" t="str">
        <f t="shared" si="149"/>
        <v>photobooks</v>
      </c>
      <c r="S1542" s="13">
        <f t="shared" si="151"/>
        <v>41938.798796296294</v>
      </c>
      <c r="T1542" s="13">
        <f t="shared" si="150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6"/>
        <v>3.3333333333333332E-4</v>
      </c>
      <c r="P1543" s="10">
        <f t="shared" si="147"/>
        <v>3</v>
      </c>
      <c r="Q1543" t="str">
        <f t="shared" si="148"/>
        <v>photography</v>
      </c>
      <c r="R1543" t="str">
        <f t="shared" si="149"/>
        <v>nature</v>
      </c>
      <c r="S1543" s="13">
        <f t="shared" si="151"/>
        <v>41974.503912037035</v>
      </c>
      <c r="T1543" s="13">
        <f t="shared" si="150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6"/>
        <v>0.04</v>
      </c>
      <c r="P1544" s="10">
        <f t="shared" si="147"/>
        <v>20</v>
      </c>
      <c r="Q1544" t="str">
        <f t="shared" si="148"/>
        <v>photography</v>
      </c>
      <c r="R1544" t="str">
        <f t="shared" si="149"/>
        <v>nature</v>
      </c>
      <c r="S1544" s="13">
        <f t="shared" si="151"/>
        <v>42170.788194444445</v>
      </c>
      <c r="T1544" s="13">
        <f t="shared" si="150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6"/>
        <v>4.4444444444444444E-3</v>
      </c>
      <c r="P1545" s="10">
        <f t="shared" si="147"/>
        <v>10</v>
      </c>
      <c r="Q1545" t="str">
        <f t="shared" si="148"/>
        <v>photography</v>
      </c>
      <c r="R1545" t="str">
        <f t="shared" si="149"/>
        <v>nature</v>
      </c>
      <c r="S1545" s="13">
        <f t="shared" si="151"/>
        <v>41935.301319444443</v>
      </c>
      <c r="T1545" s="13">
        <f t="shared" si="150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6"/>
        <v>0</v>
      </c>
      <c r="P1546" s="10" t="e">
        <f t="shared" si="147"/>
        <v>#DIV/0!</v>
      </c>
      <c r="Q1546" t="str">
        <f t="shared" si="148"/>
        <v>photography</v>
      </c>
      <c r="R1546" t="str">
        <f t="shared" si="149"/>
        <v>nature</v>
      </c>
      <c r="S1546" s="13">
        <f t="shared" si="151"/>
        <v>42052.842870370368</v>
      </c>
      <c r="T1546" s="13">
        <f t="shared" si="150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6"/>
        <v>3.3333333333333332E-4</v>
      </c>
      <c r="P1547" s="10">
        <f t="shared" si="147"/>
        <v>1</v>
      </c>
      <c r="Q1547" t="str">
        <f t="shared" si="148"/>
        <v>photography</v>
      </c>
      <c r="R1547" t="str">
        <f t="shared" si="149"/>
        <v>nature</v>
      </c>
      <c r="S1547" s="13">
        <f t="shared" si="151"/>
        <v>42031.676319444443</v>
      </c>
      <c r="T1547" s="13">
        <f t="shared" si="150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6"/>
        <v>0.28899999999999998</v>
      </c>
      <c r="P1548" s="10">
        <f t="shared" si="147"/>
        <v>26.272727272727273</v>
      </c>
      <c r="Q1548" t="str">
        <f t="shared" si="148"/>
        <v>photography</v>
      </c>
      <c r="R1548" t="str">
        <f t="shared" si="149"/>
        <v>nature</v>
      </c>
      <c r="S1548" s="13">
        <f t="shared" si="151"/>
        <v>41839.004618055551</v>
      </c>
      <c r="T1548" s="13">
        <f t="shared" si="150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6"/>
        <v>0</v>
      </c>
      <c r="P1549" s="10" t="e">
        <f t="shared" si="147"/>
        <v>#DIV/0!</v>
      </c>
      <c r="Q1549" t="str">
        <f t="shared" si="148"/>
        <v>photography</v>
      </c>
      <c r="R1549" t="str">
        <f t="shared" si="149"/>
        <v>nature</v>
      </c>
      <c r="S1549" s="13">
        <f t="shared" si="151"/>
        <v>42782.218541666669</v>
      </c>
      <c r="T1549" s="13">
        <f t="shared" si="150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6"/>
        <v>8.5714285714285715E-2</v>
      </c>
      <c r="P1550" s="10">
        <f t="shared" si="147"/>
        <v>60</v>
      </c>
      <c r="Q1550" t="str">
        <f t="shared" si="148"/>
        <v>photography</v>
      </c>
      <c r="R1550" t="str">
        <f t="shared" si="149"/>
        <v>nature</v>
      </c>
      <c r="S1550" s="13">
        <f t="shared" si="151"/>
        <v>42286.673842592594</v>
      </c>
      <c r="T1550" s="13">
        <f t="shared" si="150"/>
        <v>42316.715509259258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6"/>
        <v>0.34</v>
      </c>
      <c r="P1551" s="10">
        <f t="shared" si="147"/>
        <v>28.333333333333332</v>
      </c>
      <c r="Q1551" t="str">
        <f t="shared" si="148"/>
        <v>photography</v>
      </c>
      <c r="R1551" t="str">
        <f t="shared" si="149"/>
        <v>nature</v>
      </c>
      <c r="S1551" s="13">
        <f t="shared" si="151"/>
        <v>42280.927766203698</v>
      </c>
      <c r="T1551" s="13">
        <f t="shared" si="150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6"/>
        <v>0.13466666666666666</v>
      </c>
      <c r="P1552" s="10">
        <f t="shared" si="147"/>
        <v>14.428571428571429</v>
      </c>
      <c r="Q1552" t="str">
        <f t="shared" si="148"/>
        <v>photography</v>
      </c>
      <c r="R1552" t="str">
        <f t="shared" si="149"/>
        <v>nature</v>
      </c>
      <c r="S1552" s="13">
        <f t="shared" si="151"/>
        <v>42472.24113425926</v>
      </c>
      <c r="T1552" s="13">
        <f t="shared" si="150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6"/>
        <v>0</v>
      </c>
      <c r="P1553" s="10" t="e">
        <f t="shared" si="147"/>
        <v>#DIV/0!</v>
      </c>
      <c r="Q1553" t="str">
        <f t="shared" si="148"/>
        <v>photography</v>
      </c>
      <c r="R1553" t="str">
        <f t="shared" si="149"/>
        <v>nature</v>
      </c>
      <c r="S1553" s="13">
        <f t="shared" si="151"/>
        <v>42121.616192129623</v>
      </c>
      <c r="T1553" s="13">
        <f t="shared" si="150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6"/>
        <v>0.49186046511627907</v>
      </c>
      <c r="P1554" s="10">
        <f t="shared" si="147"/>
        <v>132.1875</v>
      </c>
      <c r="Q1554" t="str">
        <f t="shared" si="148"/>
        <v>photography</v>
      </c>
      <c r="R1554" t="str">
        <f t="shared" si="149"/>
        <v>nature</v>
      </c>
      <c r="S1554" s="13">
        <f t="shared" si="151"/>
        <v>41892.480416666665</v>
      </c>
      <c r="T1554" s="13">
        <f t="shared" si="150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6"/>
        <v>0</v>
      </c>
      <c r="P1555" s="10" t="e">
        <f t="shared" si="147"/>
        <v>#DIV/0!</v>
      </c>
      <c r="Q1555" t="str">
        <f t="shared" si="148"/>
        <v>photography</v>
      </c>
      <c r="R1555" t="str">
        <f t="shared" si="149"/>
        <v>nature</v>
      </c>
      <c r="S1555" s="13">
        <f t="shared" si="151"/>
        <v>42219.074618055551</v>
      </c>
      <c r="T1555" s="13">
        <f t="shared" si="150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6"/>
        <v>0</v>
      </c>
      <c r="P1556" s="10" t="e">
        <f t="shared" si="147"/>
        <v>#DIV/0!</v>
      </c>
      <c r="Q1556" t="str">
        <f t="shared" si="148"/>
        <v>photography</v>
      </c>
      <c r="R1556" t="str">
        <f t="shared" si="149"/>
        <v>nature</v>
      </c>
      <c r="S1556" s="13">
        <f t="shared" si="151"/>
        <v>42188.043865740743</v>
      </c>
      <c r="T1556" s="13">
        <f t="shared" si="150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6"/>
        <v>0</v>
      </c>
      <c r="P1557" s="10" t="e">
        <f t="shared" si="147"/>
        <v>#DIV/0!</v>
      </c>
      <c r="Q1557" t="str">
        <f t="shared" si="148"/>
        <v>photography</v>
      </c>
      <c r="R1557" t="str">
        <f t="shared" si="149"/>
        <v>nature</v>
      </c>
      <c r="S1557" s="13">
        <f t="shared" si="151"/>
        <v>42241.405462962961</v>
      </c>
      <c r="T1557" s="13">
        <f t="shared" si="150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6"/>
        <v>0.45133333333333331</v>
      </c>
      <c r="P1558" s="10">
        <f t="shared" si="147"/>
        <v>56.416666666666664</v>
      </c>
      <c r="Q1558" t="str">
        <f t="shared" si="148"/>
        <v>photography</v>
      </c>
      <c r="R1558" t="str">
        <f t="shared" si="149"/>
        <v>nature</v>
      </c>
      <c r="S1558" s="13">
        <f t="shared" si="151"/>
        <v>42524.944722222215</v>
      </c>
      <c r="T1558" s="13">
        <f t="shared" si="150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6"/>
        <v>0.04</v>
      </c>
      <c r="P1559" s="10">
        <f t="shared" si="147"/>
        <v>100</v>
      </c>
      <c r="Q1559" t="str">
        <f t="shared" si="148"/>
        <v>photography</v>
      </c>
      <c r="R1559" t="str">
        <f t="shared" si="149"/>
        <v>nature</v>
      </c>
      <c r="S1559" s="13">
        <f t="shared" si="151"/>
        <v>41871.444826388884</v>
      </c>
      <c r="T1559" s="13">
        <f t="shared" si="150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6"/>
        <v>4.6666666666666669E-2</v>
      </c>
      <c r="P1560" s="10">
        <f t="shared" si="147"/>
        <v>11.666666666666666</v>
      </c>
      <c r="Q1560" t="str">
        <f t="shared" si="148"/>
        <v>photography</v>
      </c>
      <c r="R1560" t="str">
        <f t="shared" si="149"/>
        <v>nature</v>
      </c>
      <c r="S1560" s="13">
        <f t="shared" si="151"/>
        <v>42185.189340277771</v>
      </c>
      <c r="T1560" s="13">
        <f t="shared" si="150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6"/>
        <v>3.3333333333333335E-3</v>
      </c>
      <c r="P1561" s="10">
        <f t="shared" si="147"/>
        <v>50</v>
      </c>
      <c r="Q1561" t="str">
        <f t="shared" si="148"/>
        <v>photography</v>
      </c>
      <c r="R1561" t="str">
        <f t="shared" si="149"/>
        <v>nature</v>
      </c>
      <c r="S1561" s="13">
        <f t="shared" si="151"/>
        <v>42107.844895833332</v>
      </c>
      <c r="T1561" s="13">
        <f t="shared" si="150"/>
        <v>42122.844895833332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6"/>
        <v>3.7600000000000001E-2</v>
      </c>
      <c r="P1562" s="10">
        <f t="shared" si="147"/>
        <v>23.5</v>
      </c>
      <c r="Q1562" t="str">
        <f t="shared" si="148"/>
        <v>photography</v>
      </c>
      <c r="R1562" t="str">
        <f t="shared" si="149"/>
        <v>nature</v>
      </c>
      <c r="S1562" s="13">
        <f t="shared" si="151"/>
        <v>41935.812418981477</v>
      </c>
      <c r="T1562" s="13">
        <f t="shared" si="150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6"/>
        <v>6.7000000000000002E-3</v>
      </c>
      <c r="P1563" s="10">
        <f t="shared" si="147"/>
        <v>67</v>
      </c>
      <c r="Q1563" t="str">
        <f t="shared" si="148"/>
        <v>publishing</v>
      </c>
      <c r="R1563" t="str">
        <f t="shared" si="149"/>
        <v>art books</v>
      </c>
      <c r="S1563" s="13">
        <f t="shared" si="151"/>
        <v>41554.833368055552</v>
      </c>
      <c r="T1563" s="13">
        <f t="shared" si="150"/>
        <v>41584.875034722216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6"/>
        <v>0</v>
      </c>
      <c r="P1564" s="10" t="e">
        <f t="shared" si="147"/>
        <v>#DIV/0!</v>
      </c>
      <c r="Q1564" t="str">
        <f t="shared" si="148"/>
        <v>publishing</v>
      </c>
      <c r="R1564" t="str">
        <f t="shared" si="149"/>
        <v>art books</v>
      </c>
      <c r="S1564" s="13">
        <f t="shared" si="151"/>
        <v>40079.357824074068</v>
      </c>
      <c r="T1564" s="13">
        <f t="shared" si="150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6"/>
        <v>1.4166666666666666E-2</v>
      </c>
      <c r="P1565" s="10">
        <f t="shared" si="147"/>
        <v>42.5</v>
      </c>
      <c r="Q1565" t="str">
        <f t="shared" si="148"/>
        <v>publishing</v>
      </c>
      <c r="R1565" t="str">
        <f t="shared" si="149"/>
        <v>art books</v>
      </c>
      <c r="S1565" s="13">
        <f t="shared" si="151"/>
        <v>41652.534155092588</v>
      </c>
      <c r="T1565" s="13">
        <f t="shared" si="150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6"/>
        <v>1E-3</v>
      </c>
      <c r="P1566" s="10">
        <f t="shared" si="147"/>
        <v>10</v>
      </c>
      <c r="Q1566" t="str">
        <f t="shared" si="148"/>
        <v>publishing</v>
      </c>
      <c r="R1566" t="str">
        <f t="shared" si="149"/>
        <v>art books</v>
      </c>
      <c r="S1566" s="13">
        <f t="shared" si="151"/>
        <v>42121.158668981479</v>
      </c>
      <c r="T1566" s="13">
        <f t="shared" si="150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6"/>
        <v>2.5000000000000001E-2</v>
      </c>
      <c r="P1567" s="10">
        <f t="shared" si="147"/>
        <v>100</v>
      </c>
      <c r="Q1567" t="str">
        <f t="shared" si="148"/>
        <v>publishing</v>
      </c>
      <c r="R1567" t="str">
        <f t="shared" si="149"/>
        <v>art books</v>
      </c>
      <c r="S1567" s="13">
        <f t="shared" si="151"/>
        <v>40672.521539351852</v>
      </c>
      <c r="T1567" s="13">
        <f t="shared" si="150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6"/>
        <v>0.21249999999999999</v>
      </c>
      <c r="P1568" s="10">
        <f t="shared" si="147"/>
        <v>108.05084745762711</v>
      </c>
      <c r="Q1568" t="str">
        <f t="shared" si="148"/>
        <v>publishing</v>
      </c>
      <c r="R1568" t="str">
        <f t="shared" si="149"/>
        <v>art books</v>
      </c>
      <c r="S1568" s="13">
        <f t="shared" si="151"/>
        <v>42549.708379629628</v>
      </c>
      <c r="T1568" s="13">
        <f t="shared" si="150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6"/>
        <v>4.1176470588235294E-2</v>
      </c>
      <c r="P1569" s="10">
        <f t="shared" si="147"/>
        <v>26.923076923076923</v>
      </c>
      <c r="Q1569" t="str">
        <f t="shared" si="148"/>
        <v>publishing</v>
      </c>
      <c r="R1569" t="str">
        <f t="shared" si="149"/>
        <v>art books</v>
      </c>
      <c r="S1569" s="13">
        <f t="shared" si="151"/>
        <v>41671.728530092594</v>
      </c>
      <c r="T1569" s="13">
        <f t="shared" si="150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6"/>
        <v>0.13639999999999999</v>
      </c>
      <c r="P1570" s="10">
        <f t="shared" si="147"/>
        <v>155</v>
      </c>
      <c r="Q1570" t="str">
        <f t="shared" si="148"/>
        <v>publishing</v>
      </c>
      <c r="R1570" t="str">
        <f t="shared" si="149"/>
        <v>art books</v>
      </c>
      <c r="S1570" s="13">
        <f t="shared" si="151"/>
        <v>41961.853993055549</v>
      </c>
      <c r="T1570" s="13">
        <f t="shared" si="150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6"/>
        <v>0</v>
      </c>
      <c r="P1571" s="10" t="e">
        <f t="shared" si="147"/>
        <v>#DIV/0!</v>
      </c>
      <c r="Q1571" t="str">
        <f t="shared" si="148"/>
        <v>publishing</v>
      </c>
      <c r="R1571" t="str">
        <f t="shared" si="149"/>
        <v>art books</v>
      </c>
      <c r="S1571" s="13">
        <f t="shared" si="151"/>
        <v>41389.471226851849</v>
      </c>
      <c r="T1571" s="13">
        <f t="shared" si="150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6"/>
        <v>0.41399999999999998</v>
      </c>
      <c r="P1572" s="10">
        <f t="shared" si="147"/>
        <v>47.769230769230766</v>
      </c>
      <c r="Q1572" t="str">
        <f t="shared" si="148"/>
        <v>publishing</v>
      </c>
      <c r="R1572" t="str">
        <f t="shared" si="149"/>
        <v>art books</v>
      </c>
      <c r="S1572" s="13">
        <f t="shared" si="151"/>
        <v>42438.605115740742</v>
      </c>
      <c r="T1572" s="13">
        <f t="shared" si="150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6"/>
        <v>6.6115702479338841E-3</v>
      </c>
      <c r="P1573" s="10">
        <f t="shared" si="147"/>
        <v>20</v>
      </c>
      <c r="Q1573" t="str">
        <f t="shared" si="148"/>
        <v>publishing</v>
      </c>
      <c r="R1573" t="str">
        <f t="shared" si="149"/>
        <v>art books</v>
      </c>
      <c r="S1573" s="13">
        <f t="shared" si="151"/>
        <v>42144.56114583333</v>
      </c>
      <c r="T1573" s="13">
        <f t="shared" si="150"/>
        <v>42174.56114583333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6"/>
        <v>0.05</v>
      </c>
      <c r="P1574" s="10">
        <f t="shared" si="147"/>
        <v>41.666666666666664</v>
      </c>
      <c r="Q1574" t="str">
        <f t="shared" si="148"/>
        <v>publishing</v>
      </c>
      <c r="R1574" t="str">
        <f t="shared" si="149"/>
        <v>art books</v>
      </c>
      <c r="S1574" s="13">
        <f t="shared" si="151"/>
        <v>42403.824756944443</v>
      </c>
      <c r="T1574" s="13">
        <f t="shared" si="150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6"/>
        <v>2.4777777777777777E-2</v>
      </c>
      <c r="P1575" s="10">
        <f t="shared" si="147"/>
        <v>74.333333333333329</v>
      </c>
      <c r="Q1575" t="str">
        <f t="shared" si="148"/>
        <v>publishing</v>
      </c>
      <c r="R1575" t="str">
        <f t="shared" si="149"/>
        <v>art books</v>
      </c>
      <c r="S1575" s="13">
        <f t="shared" si="151"/>
        <v>42785.791689814818</v>
      </c>
      <c r="T1575" s="13">
        <f t="shared" si="150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6"/>
        <v>5.0599999999999999E-2</v>
      </c>
      <c r="P1576" s="10">
        <f t="shared" si="147"/>
        <v>84.333333333333329</v>
      </c>
      <c r="Q1576" t="str">
        <f t="shared" si="148"/>
        <v>publishing</v>
      </c>
      <c r="R1576" t="str">
        <f t="shared" si="149"/>
        <v>art books</v>
      </c>
      <c r="S1576" s="13">
        <f t="shared" si="151"/>
        <v>42017.719085648147</v>
      </c>
      <c r="T1576" s="13">
        <f t="shared" si="150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6"/>
        <v>0.2291</v>
      </c>
      <c r="P1577" s="10">
        <f t="shared" si="147"/>
        <v>65.457142857142856</v>
      </c>
      <c r="Q1577" t="str">
        <f t="shared" si="148"/>
        <v>publishing</v>
      </c>
      <c r="R1577" t="str">
        <f t="shared" si="149"/>
        <v>art books</v>
      </c>
      <c r="S1577" s="13">
        <f t="shared" si="151"/>
        <v>41799.315925925919</v>
      </c>
      <c r="T1577" s="13">
        <f t="shared" si="150"/>
        <v>41829.315925925919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6"/>
        <v>0.13</v>
      </c>
      <c r="P1578" s="10">
        <f t="shared" si="147"/>
        <v>65</v>
      </c>
      <c r="Q1578" t="str">
        <f t="shared" si="148"/>
        <v>publishing</v>
      </c>
      <c r="R1578" t="str">
        <f t="shared" si="149"/>
        <v>art books</v>
      </c>
      <c r="S1578" s="13">
        <f t="shared" si="151"/>
        <v>42140.670925925922</v>
      </c>
      <c r="T1578" s="13">
        <f t="shared" si="150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6"/>
        <v>5.4999999999999997E-3</v>
      </c>
      <c r="P1579" s="10">
        <f t="shared" si="147"/>
        <v>27.5</v>
      </c>
      <c r="Q1579" t="str">
        <f t="shared" si="148"/>
        <v>publishing</v>
      </c>
      <c r="R1579" t="str">
        <f t="shared" si="149"/>
        <v>art books</v>
      </c>
      <c r="S1579" s="13">
        <f t="shared" si="151"/>
        <v>41054.639444444438</v>
      </c>
      <c r="T1579" s="13">
        <f t="shared" si="150"/>
        <v>41114.639444444438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6"/>
        <v>0.10806536636794939</v>
      </c>
      <c r="P1580" s="10">
        <f t="shared" si="147"/>
        <v>51.25</v>
      </c>
      <c r="Q1580" t="str">
        <f t="shared" si="148"/>
        <v>publishing</v>
      </c>
      <c r="R1580" t="str">
        <f t="shared" si="149"/>
        <v>art books</v>
      </c>
      <c r="S1580" s="13">
        <f t="shared" si="151"/>
        <v>40398.857534722221</v>
      </c>
      <c r="T1580" s="13">
        <f t="shared" si="150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6"/>
        <v>8.4008400840084006E-3</v>
      </c>
      <c r="P1581" s="10">
        <f t="shared" si="147"/>
        <v>14</v>
      </c>
      <c r="Q1581" t="str">
        <f t="shared" si="148"/>
        <v>publishing</v>
      </c>
      <c r="R1581" t="str">
        <f t="shared" si="149"/>
        <v>art books</v>
      </c>
      <c r="S1581" s="13">
        <f t="shared" si="151"/>
        <v>41481.788090277776</v>
      </c>
      <c r="T1581" s="13">
        <f t="shared" si="150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6"/>
        <v>0</v>
      </c>
      <c r="P1582" s="10" t="e">
        <f t="shared" si="147"/>
        <v>#DIV/0!</v>
      </c>
      <c r="Q1582" t="str">
        <f t="shared" si="148"/>
        <v>publishing</v>
      </c>
      <c r="R1582" t="str">
        <f t="shared" si="149"/>
        <v>art books</v>
      </c>
      <c r="S1582" s="13">
        <f t="shared" si="151"/>
        <v>40989.841736111106</v>
      </c>
      <c r="T1582" s="13">
        <f t="shared" si="150"/>
        <v>41049.841736111106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6"/>
        <v>5.0000000000000001E-3</v>
      </c>
      <c r="P1583" s="10">
        <f t="shared" si="147"/>
        <v>5</v>
      </c>
      <c r="Q1583" t="str">
        <f t="shared" si="148"/>
        <v>photography</v>
      </c>
      <c r="R1583" t="str">
        <f t="shared" si="149"/>
        <v>places</v>
      </c>
      <c r="S1583" s="13">
        <f t="shared" si="151"/>
        <v>42325.240624999999</v>
      </c>
      <c r="T1583" s="13">
        <f t="shared" si="150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6"/>
        <v>9.2999999999999999E-2</v>
      </c>
      <c r="P1584" s="10">
        <f t="shared" si="147"/>
        <v>31</v>
      </c>
      <c r="Q1584" t="str">
        <f t="shared" si="148"/>
        <v>photography</v>
      </c>
      <c r="R1584" t="str">
        <f t="shared" si="149"/>
        <v>places</v>
      </c>
      <c r="S1584" s="13">
        <f t="shared" si="151"/>
        <v>42246.581631944442</v>
      </c>
      <c r="T1584" s="13">
        <f t="shared" si="150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6"/>
        <v>7.5000000000000002E-4</v>
      </c>
      <c r="P1585" s="10">
        <f t="shared" si="147"/>
        <v>15</v>
      </c>
      <c r="Q1585" t="str">
        <f t="shared" si="148"/>
        <v>photography</v>
      </c>
      <c r="R1585" t="str">
        <f t="shared" si="149"/>
        <v>places</v>
      </c>
      <c r="S1585" s="13">
        <f t="shared" si="151"/>
        <v>41877.696655092594</v>
      </c>
      <c r="T1585" s="13">
        <f t="shared" si="150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6"/>
        <v>0</v>
      </c>
      <c r="P1586" s="10" t="e">
        <f t="shared" si="147"/>
        <v>#DIV/0!</v>
      </c>
      <c r="Q1586" t="str">
        <f t="shared" si="148"/>
        <v>photography</v>
      </c>
      <c r="R1586" t="str">
        <f t="shared" si="149"/>
        <v>places</v>
      </c>
      <c r="S1586" s="13">
        <f t="shared" si="151"/>
        <v>41779.440983796296</v>
      </c>
      <c r="T1586" s="13">
        <f t="shared" si="150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6"/>
        <v>0.79</v>
      </c>
      <c r="P1587" s="10">
        <f t="shared" si="147"/>
        <v>131.66666666666666</v>
      </c>
      <c r="Q1587" t="str">
        <f t="shared" si="148"/>
        <v>photography</v>
      </c>
      <c r="R1587" t="str">
        <f t="shared" si="149"/>
        <v>places</v>
      </c>
      <c r="S1587" s="13">
        <f t="shared" si="151"/>
        <v>42707.687129629623</v>
      </c>
      <c r="T1587" s="13">
        <f t="shared" si="150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6"/>
        <v>0</v>
      </c>
      <c r="P1588" s="10" t="e">
        <f t="shared" si="147"/>
        <v>#DIV/0!</v>
      </c>
      <c r="Q1588" t="str">
        <f t="shared" si="148"/>
        <v>photography</v>
      </c>
      <c r="R1588" t="str">
        <f t="shared" si="149"/>
        <v>places</v>
      </c>
      <c r="S1588" s="13">
        <f t="shared" si="151"/>
        <v>42068.896087962959</v>
      </c>
      <c r="T1588" s="13">
        <f t="shared" si="150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6"/>
        <v>1.3333333333333334E-4</v>
      </c>
      <c r="P1589" s="10">
        <f t="shared" si="147"/>
        <v>1</v>
      </c>
      <c r="Q1589" t="str">
        <f t="shared" si="148"/>
        <v>photography</v>
      </c>
      <c r="R1589" t="str">
        <f t="shared" si="149"/>
        <v>places</v>
      </c>
      <c r="S1589" s="13">
        <f t="shared" si="151"/>
        <v>41956.742650462962</v>
      </c>
      <c r="T1589" s="13">
        <f t="shared" si="150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6"/>
        <v>0</v>
      </c>
      <c r="P1590" s="10" t="e">
        <f t="shared" si="147"/>
        <v>#DIV/0!</v>
      </c>
      <c r="Q1590" t="str">
        <f t="shared" si="148"/>
        <v>photography</v>
      </c>
      <c r="R1590" t="str">
        <f t="shared" si="149"/>
        <v>places</v>
      </c>
      <c r="S1590" s="13">
        <f t="shared" si="151"/>
        <v>42005.041655092595</v>
      </c>
      <c r="T1590" s="13">
        <f t="shared" si="150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6"/>
        <v>0</v>
      </c>
      <c r="P1591" s="10" t="e">
        <f t="shared" si="147"/>
        <v>#DIV/0!</v>
      </c>
      <c r="Q1591" t="str">
        <f t="shared" si="148"/>
        <v>photography</v>
      </c>
      <c r="R1591" t="str">
        <f t="shared" si="149"/>
        <v>places</v>
      </c>
      <c r="S1591" s="13">
        <f t="shared" si="151"/>
        <v>42256.776458333326</v>
      </c>
      <c r="T1591" s="13">
        <f t="shared" si="150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6"/>
        <v>1.7000000000000001E-2</v>
      </c>
      <c r="P1592" s="10">
        <f t="shared" si="147"/>
        <v>510</v>
      </c>
      <c r="Q1592" t="str">
        <f t="shared" si="148"/>
        <v>photography</v>
      </c>
      <c r="R1592" t="str">
        <f t="shared" si="149"/>
        <v>places</v>
      </c>
      <c r="S1592" s="13">
        <f t="shared" si="151"/>
        <v>42240.648888888885</v>
      </c>
      <c r="T1592" s="13">
        <f t="shared" si="150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6"/>
        <v>0.29228571428571426</v>
      </c>
      <c r="P1593" s="10">
        <f t="shared" si="147"/>
        <v>44.478260869565219</v>
      </c>
      <c r="Q1593" t="str">
        <f t="shared" si="148"/>
        <v>photography</v>
      </c>
      <c r="R1593" t="str">
        <f t="shared" si="149"/>
        <v>places</v>
      </c>
      <c r="S1593" s="13">
        <f t="shared" si="151"/>
        <v>42433.517835648141</v>
      </c>
      <c r="T1593" s="13">
        <f t="shared" si="150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6"/>
        <v>0</v>
      </c>
      <c r="P1594" s="10" t="e">
        <f t="shared" si="147"/>
        <v>#DIV/0!</v>
      </c>
      <c r="Q1594" t="str">
        <f t="shared" si="148"/>
        <v>photography</v>
      </c>
      <c r="R1594" t="str">
        <f t="shared" si="149"/>
        <v>places</v>
      </c>
      <c r="S1594" s="13">
        <f t="shared" si="151"/>
        <v>42045.86440972222</v>
      </c>
      <c r="T1594" s="13">
        <f t="shared" si="150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6"/>
        <v>1.3636363636363637E-4</v>
      </c>
      <c r="P1595" s="10">
        <f t="shared" si="147"/>
        <v>1</v>
      </c>
      <c r="Q1595" t="str">
        <f t="shared" si="148"/>
        <v>photography</v>
      </c>
      <c r="R1595" t="str">
        <f t="shared" si="149"/>
        <v>places</v>
      </c>
      <c r="S1595" s="13">
        <f t="shared" si="151"/>
        <v>42033.63721064815</v>
      </c>
      <c r="T1595" s="13">
        <f t="shared" si="150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6"/>
        <v>0.20499999999999999</v>
      </c>
      <c r="P1596" s="10">
        <f t="shared" si="147"/>
        <v>20.5</v>
      </c>
      <c r="Q1596" t="str">
        <f t="shared" si="148"/>
        <v>photography</v>
      </c>
      <c r="R1596" t="str">
        <f t="shared" si="149"/>
        <v>places</v>
      </c>
      <c r="S1596" s="13">
        <f t="shared" si="151"/>
        <v>42445.504421296289</v>
      </c>
      <c r="T1596" s="13">
        <f t="shared" si="150"/>
        <v>42505.472916666666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6"/>
        <v>2.8E-3</v>
      </c>
      <c r="P1597" s="10">
        <f t="shared" si="147"/>
        <v>40</v>
      </c>
      <c r="Q1597" t="str">
        <f t="shared" si="148"/>
        <v>photography</v>
      </c>
      <c r="R1597" t="str">
        <f t="shared" si="149"/>
        <v>places</v>
      </c>
      <c r="S1597" s="13">
        <f t="shared" si="151"/>
        <v>41779.84175925926</v>
      </c>
      <c r="T1597" s="13">
        <f t="shared" si="150"/>
        <v>41808.634027777771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6"/>
        <v>2.3076923076923078E-2</v>
      </c>
      <c r="P1598" s="10">
        <f t="shared" si="147"/>
        <v>25</v>
      </c>
      <c r="Q1598" t="str">
        <f t="shared" si="148"/>
        <v>photography</v>
      </c>
      <c r="R1598" t="str">
        <f t="shared" si="149"/>
        <v>places</v>
      </c>
      <c r="S1598" s="13">
        <f t="shared" si="151"/>
        <v>41941.221863425926</v>
      </c>
      <c r="T1598" s="13">
        <f t="shared" si="150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6"/>
        <v>0</v>
      </c>
      <c r="P1599" s="10" t="e">
        <f t="shared" si="147"/>
        <v>#DIV/0!</v>
      </c>
      <c r="Q1599" t="str">
        <f t="shared" si="148"/>
        <v>photography</v>
      </c>
      <c r="R1599" t="str">
        <f t="shared" si="149"/>
        <v>places</v>
      </c>
      <c r="S1599" s="13">
        <f t="shared" si="151"/>
        <v>42603.145798611113</v>
      </c>
      <c r="T1599" s="13">
        <f t="shared" si="150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6"/>
        <v>1.25E-3</v>
      </c>
      <c r="P1600" s="10">
        <f t="shared" si="147"/>
        <v>1</v>
      </c>
      <c r="Q1600" t="str">
        <f t="shared" si="148"/>
        <v>photography</v>
      </c>
      <c r="R1600" t="str">
        <f t="shared" si="149"/>
        <v>places</v>
      </c>
      <c r="S1600" s="13">
        <f t="shared" si="151"/>
        <v>42151.459004629629</v>
      </c>
      <c r="T1600" s="13">
        <f t="shared" si="150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6"/>
        <v>0</v>
      </c>
      <c r="P1601" s="10" t="e">
        <f t="shared" si="147"/>
        <v>#DIV/0!</v>
      </c>
      <c r="Q1601" t="str">
        <f t="shared" si="148"/>
        <v>photography</v>
      </c>
      <c r="R1601" t="str">
        <f t="shared" si="149"/>
        <v>places</v>
      </c>
      <c r="S1601" s="13">
        <f t="shared" si="151"/>
        <v>42438.330740740734</v>
      </c>
      <c r="T1601" s="13">
        <f t="shared" si="150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6"/>
        <v>7.3400000000000007E-2</v>
      </c>
      <c r="P1602" s="10">
        <f t="shared" si="147"/>
        <v>40.777777777777779</v>
      </c>
      <c r="Q1602" t="str">
        <f t="shared" si="148"/>
        <v>photography</v>
      </c>
      <c r="R1602" t="str">
        <f t="shared" si="149"/>
        <v>places</v>
      </c>
      <c r="S1602" s="13">
        <f t="shared" si="151"/>
        <v>41790.848981481475</v>
      </c>
      <c r="T1602" s="13">
        <f t="shared" si="150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2">E1603/D1603</f>
        <v>1.082492</v>
      </c>
      <c r="P1603" s="10">
        <f t="shared" ref="P1603:P1666" si="153">E1603/L1603</f>
        <v>48.325535714285714</v>
      </c>
      <c r="Q1603" t="str">
        <f t="shared" ref="Q1603:Q1666" si="154">LEFT(N1603,FIND("/",N1603)-1)</f>
        <v>music</v>
      </c>
      <c r="R1603" t="str">
        <f t="shared" ref="R1603:R1666" si="155">RIGHT(N1603,LEN(N1603)-FIND("/",N1603))</f>
        <v>rock</v>
      </c>
      <c r="S1603" s="13">
        <f t="shared" si="151"/>
        <v>40637.884641203702</v>
      </c>
      <c r="T1603" s="13">
        <f t="shared" si="150"/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2"/>
        <v>1.0016666666666667</v>
      </c>
      <c r="P1604" s="10">
        <f t="shared" si="153"/>
        <v>46.953125</v>
      </c>
      <c r="Q1604" t="str">
        <f t="shared" si="154"/>
        <v>music</v>
      </c>
      <c r="R1604" t="str">
        <f t="shared" si="155"/>
        <v>rock</v>
      </c>
      <c r="S1604" s="13">
        <f t="shared" si="151"/>
        <v>40788.089317129627</v>
      </c>
      <c r="T1604" s="13">
        <f t="shared" ref="T1604:T1667" si="156">(I1604/86400)+25569+(-5/24)</f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2"/>
        <v>1.0003299999999999</v>
      </c>
      <c r="P1605" s="10">
        <f t="shared" si="153"/>
        <v>66.688666666666663</v>
      </c>
      <c r="Q1605" t="str">
        <f t="shared" si="154"/>
        <v>music</v>
      </c>
      <c r="R1605" t="str">
        <f t="shared" si="155"/>
        <v>rock</v>
      </c>
      <c r="S1605" s="13">
        <f t="shared" ref="S1605:S1668" si="157">(J1605/86400)+25569+(-5/24)</f>
        <v>40875.961331018516</v>
      </c>
      <c r="T1605" s="13">
        <f t="shared" si="156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2"/>
        <v>1.2210714285714286</v>
      </c>
      <c r="P1606" s="10">
        <f t="shared" si="153"/>
        <v>48.842857142857142</v>
      </c>
      <c r="Q1606" t="str">
        <f t="shared" si="154"/>
        <v>music</v>
      </c>
      <c r="R1606" t="str">
        <f t="shared" si="155"/>
        <v>rock</v>
      </c>
      <c r="S1606" s="13">
        <f t="shared" si="157"/>
        <v>40945.636979166666</v>
      </c>
      <c r="T1606" s="13">
        <f t="shared" si="156"/>
        <v>40985.595312500001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2"/>
        <v>1.0069333333333335</v>
      </c>
      <c r="P1607" s="10">
        <f t="shared" si="153"/>
        <v>137.30909090909091</v>
      </c>
      <c r="Q1607" t="str">
        <f t="shared" si="154"/>
        <v>music</v>
      </c>
      <c r="R1607" t="str">
        <f t="shared" si="155"/>
        <v>rock</v>
      </c>
      <c r="S1607" s="13">
        <f t="shared" si="157"/>
        <v>40746.804548611108</v>
      </c>
      <c r="T1607" s="13">
        <f t="shared" si="156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2"/>
        <v>1.01004125</v>
      </c>
      <c r="P1608" s="10">
        <f t="shared" si="153"/>
        <v>87.829673913043479</v>
      </c>
      <c r="Q1608" t="str">
        <f t="shared" si="154"/>
        <v>music</v>
      </c>
      <c r="R1608" t="str">
        <f t="shared" si="155"/>
        <v>rock</v>
      </c>
      <c r="S1608" s="13">
        <f t="shared" si="157"/>
        <v>40535.903217592589</v>
      </c>
      <c r="T1608" s="13">
        <f t="shared" si="156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2"/>
        <v>1.4511000000000001</v>
      </c>
      <c r="P1609" s="10">
        <f t="shared" si="153"/>
        <v>70.785365853658533</v>
      </c>
      <c r="Q1609" t="str">
        <f t="shared" si="154"/>
        <v>music</v>
      </c>
      <c r="R1609" t="str">
        <f t="shared" si="155"/>
        <v>rock</v>
      </c>
      <c r="S1609" s="13">
        <f t="shared" si="157"/>
        <v>41053.600127314814</v>
      </c>
      <c r="T1609" s="13">
        <f t="shared" si="156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2"/>
        <v>1.0125</v>
      </c>
      <c r="P1610" s="10">
        <f t="shared" si="153"/>
        <v>52.826086956521742</v>
      </c>
      <c r="Q1610" t="str">
        <f t="shared" si="154"/>
        <v>music</v>
      </c>
      <c r="R1610" t="str">
        <f t="shared" si="155"/>
        <v>rock</v>
      </c>
      <c r="S1610" s="13">
        <f t="shared" si="157"/>
        <v>41607.622523148144</v>
      </c>
      <c r="T1610" s="13">
        <f t="shared" si="156"/>
        <v>41640.018055555549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2"/>
        <v>1.1833333333333333</v>
      </c>
      <c r="P1611" s="10">
        <f t="shared" si="153"/>
        <v>443.75</v>
      </c>
      <c r="Q1611" t="str">
        <f t="shared" si="154"/>
        <v>music</v>
      </c>
      <c r="R1611" t="str">
        <f t="shared" si="155"/>
        <v>rock</v>
      </c>
      <c r="S1611" s="13">
        <f t="shared" si="157"/>
        <v>40795.792928240735</v>
      </c>
      <c r="T1611" s="13">
        <f t="shared" si="156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2"/>
        <v>2.7185000000000001</v>
      </c>
      <c r="P1612" s="10">
        <f t="shared" si="153"/>
        <v>48.544642857142854</v>
      </c>
      <c r="Q1612" t="str">
        <f t="shared" si="154"/>
        <v>music</v>
      </c>
      <c r="R1612" t="str">
        <f t="shared" si="155"/>
        <v>rock</v>
      </c>
      <c r="S1612" s="13">
        <f t="shared" si="157"/>
        <v>41228.716550925921</v>
      </c>
      <c r="T1612" s="13">
        <f t="shared" si="156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2"/>
        <v>1.25125</v>
      </c>
      <c r="P1613" s="10">
        <f t="shared" si="153"/>
        <v>37.074074074074076</v>
      </c>
      <c r="Q1613" t="str">
        <f t="shared" si="154"/>
        <v>music</v>
      </c>
      <c r="R1613" t="str">
        <f t="shared" si="155"/>
        <v>rock</v>
      </c>
      <c r="S1613" s="13">
        <f t="shared" si="157"/>
        <v>41408.792037037034</v>
      </c>
      <c r="T1613" s="13">
        <f t="shared" si="156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2"/>
        <v>1.1000000000000001</v>
      </c>
      <c r="P1614" s="10">
        <f t="shared" si="153"/>
        <v>50</v>
      </c>
      <c r="Q1614" t="str">
        <f t="shared" si="154"/>
        <v>music</v>
      </c>
      <c r="R1614" t="str">
        <f t="shared" si="155"/>
        <v>rock</v>
      </c>
      <c r="S1614" s="13">
        <f t="shared" si="157"/>
        <v>41246.666481481479</v>
      </c>
      <c r="T1614" s="13">
        <f t="shared" si="156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2"/>
        <v>1.0149999999999999</v>
      </c>
      <c r="P1615" s="10">
        <f t="shared" si="153"/>
        <v>39.03846153846154</v>
      </c>
      <c r="Q1615" t="str">
        <f t="shared" si="154"/>
        <v>music</v>
      </c>
      <c r="R1615" t="str">
        <f t="shared" si="155"/>
        <v>rock</v>
      </c>
      <c r="S1615" s="13">
        <f t="shared" si="157"/>
        <v>41081.861134259256</v>
      </c>
      <c r="T1615" s="13">
        <f t="shared" si="156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2"/>
        <v>1.0269999999999999</v>
      </c>
      <c r="P1616" s="10">
        <f t="shared" si="153"/>
        <v>66.688311688311686</v>
      </c>
      <c r="Q1616" t="str">
        <f t="shared" si="154"/>
        <v>music</v>
      </c>
      <c r="R1616" t="str">
        <f t="shared" si="155"/>
        <v>rock</v>
      </c>
      <c r="S1616" s="13">
        <f t="shared" si="157"/>
        <v>41794.772789351853</v>
      </c>
      <c r="T1616" s="13">
        <f t="shared" si="156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2"/>
        <v>1.1412500000000001</v>
      </c>
      <c r="P1617" s="10">
        <f t="shared" si="153"/>
        <v>67.132352941176464</v>
      </c>
      <c r="Q1617" t="str">
        <f t="shared" si="154"/>
        <v>music</v>
      </c>
      <c r="R1617" t="str">
        <f t="shared" si="155"/>
        <v>rock</v>
      </c>
      <c r="S1617" s="13">
        <f t="shared" si="157"/>
        <v>40844.842546296291</v>
      </c>
      <c r="T1617" s="13">
        <f t="shared" si="156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2"/>
        <v>1.042</v>
      </c>
      <c r="P1618" s="10">
        <f t="shared" si="153"/>
        <v>66.369426751592357</v>
      </c>
      <c r="Q1618" t="str">
        <f t="shared" si="154"/>
        <v>music</v>
      </c>
      <c r="R1618" t="str">
        <f t="shared" si="155"/>
        <v>rock</v>
      </c>
      <c r="S1618" s="13">
        <f t="shared" si="157"/>
        <v>41194.507187499999</v>
      </c>
      <c r="T1618" s="13">
        <f t="shared" si="156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2"/>
        <v>1.4585714285714286</v>
      </c>
      <c r="P1619" s="10">
        <f t="shared" si="153"/>
        <v>64.620253164556956</v>
      </c>
      <c r="Q1619" t="str">
        <f t="shared" si="154"/>
        <v>music</v>
      </c>
      <c r="R1619" t="str">
        <f t="shared" si="155"/>
        <v>rock</v>
      </c>
      <c r="S1619" s="13">
        <f t="shared" si="157"/>
        <v>41546.455879629626</v>
      </c>
      <c r="T1619" s="13">
        <f t="shared" si="156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2"/>
        <v>1.0506666666666666</v>
      </c>
      <c r="P1620" s="10">
        <f t="shared" si="153"/>
        <v>58.370370370370374</v>
      </c>
      <c r="Q1620" t="str">
        <f t="shared" si="154"/>
        <v>music</v>
      </c>
      <c r="R1620" t="str">
        <f t="shared" si="155"/>
        <v>rock</v>
      </c>
      <c r="S1620" s="13">
        <f t="shared" si="157"/>
        <v>41301.446006944439</v>
      </c>
      <c r="T1620" s="13">
        <f t="shared" si="156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2"/>
        <v>1.3333333333333333</v>
      </c>
      <c r="P1621" s="10">
        <f t="shared" si="153"/>
        <v>86.956521739130437</v>
      </c>
      <c r="Q1621" t="str">
        <f t="shared" si="154"/>
        <v>music</v>
      </c>
      <c r="R1621" t="str">
        <f t="shared" si="155"/>
        <v>rock</v>
      </c>
      <c r="S1621" s="13">
        <f t="shared" si="157"/>
        <v>41875.977847222217</v>
      </c>
      <c r="T1621" s="13">
        <f t="shared" si="156"/>
        <v>41896.977847222217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2"/>
        <v>1.1299999999999999</v>
      </c>
      <c r="P1622" s="10">
        <f t="shared" si="153"/>
        <v>66.470588235294116</v>
      </c>
      <c r="Q1622" t="str">
        <f t="shared" si="154"/>
        <v>music</v>
      </c>
      <c r="R1622" t="str">
        <f t="shared" si="155"/>
        <v>rock</v>
      </c>
      <c r="S1622" s="13">
        <f t="shared" si="157"/>
        <v>41321.131249999999</v>
      </c>
      <c r="T1622" s="13">
        <f t="shared" si="156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2"/>
        <v>1.212</v>
      </c>
      <c r="P1623" s="10">
        <f t="shared" si="153"/>
        <v>163.78378378378378</v>
      </c>
      <c r="Q1623" t="str">
        <f t="shared" si="154"/>
        <v>music</v>
      </c>
      <c r="R1623" t="str">
        <f t="shared" si="155"/>
        <v>rock</v>
      </c>
      <c r="S1623" s="13">
        <f t="shared" si="157"/>
        <v>41003.398321759254</v>
      </c>
      <c r="T1623" s="13">
        <f t="shared" si="156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2"/>
        <v>1.0172463768115942</v>
      </c>
      <c r="P1624" s="10">
        <f t="shared" si="153"/>
        <v>107.98461538461538</v>
      </c>
      <c r="Q1624" t="str">
        <f t="shared" si="154"/>
        <v>music</v>
      </c>
      <c r="R1624" t="str">
        <f t="shared" si="155"/>
        <v>rock</v>
      </c>
      <c r="S1624" s="13">
        <f t="shared" si="157"/>
        <v>41950.086504629631</v>
      </c>
      <c r="T1624" s="13">
        <f t="shared" si="156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2"/>
        <v>1.0106666666666666</v>
      </c>
      <c r="P1625" s="10">
        <f t="shared" si="153"/>
        <v>42.111111111111114</v>
      </c>
      <c r="Q1625" t="str">
        <f t="shared" si="154"/>
        <v>music</v>
      </c>
      <c r="R1625" t="str">
        <f t="shared" si="155"/>
        <v>rock</v>
      </c>
      <c r="S1625" s="13">
        <f t="shared" si="157"/>
        <v>41453.480196759258</v>
      </c>
      <c r="T1625" s="13">
        <f t="shared" si="156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2"/>
        <v>1.18</v>
      </c>
      <c r="P1626" s="10">
        <f t="shared" si="153"/>
        <v>47.2</v>
      </c>
      <c r="Q1626" t="str">
        <f t="shared" si="154"/>
        <v>music</v>
      </c>
      <c r="R1626" t="str">
        <f t="shared" si="155"/>
        <v>rock</v>
      </c>
      <c r="S1626" s="13">
        <f t="shared" si="157"/>
        <v>41243.158969907403</v>
      </c>
      <c r="T1626" s="13">
        <f t="shared" si="156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2"/>
        <v>1.5533333333333332</v>
      </c>
      <c r="P1627" s="10">
        <f t="shared" si="153"/>
        <v>112.01923076923077</v>
      </c>
      <c r="Q1627" t="str">
        <f t="shared" si="154"/>
        <v>music</v>
      </c>
      <c r="R1627" t="str">
        <f t="shared" si="155"/>
        <v>rock</v>
      </c>
      <c r="S1627" s="13">
        <f t="shared" si="157"/>
        <v>41135.491354166668</v>
      </c>
      <c r="T1627" s="13">
        <f t="shared" si="156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2"/>
        <v>1.0118750000000001</v>
      </c>
      <c r="P1628" s="10">
        <f t="shared" si="153"/>
        <v>74.953703703703709</v>
      </c>
      <c r="Q1628" t="str">
        <f t="shared" si="154"/>
        <v>music</v>
      </c>
      <c r="R1628" t="str">
        <f t="shared" si="155"/>
        <v>rock</v>
      </c>
      <c r="S1628" s="13">
        <f t="shared" si="157"/>
        <v>41579.639664351846</v>
      </c>
      <c r="T1628" s="13">
        <f t="shared" si="156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2"/>
        <v>1.17</v>
      </c>
      <c r="P1629" s="10">
        <f t="shared" si="153"/>
        <v>61.578947368421055</v>
      </c>
      <c r="Q1629" t="str">
        <f t="shared" si="154"/>
        <v>music</v>
      </c>
      <c r="R1629" t="str">
        <f t="shared" si="155"/>
        <v>rock</v>
      </c>
      <c r="S1629" s="13">
        <f t="shared" si="157"/>
        <v>41205.498715277776</v>
      </c>
      <c r="T1629" s="13">
        <f t="shared" si="156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2"/>
        <v>1.00925</v>
      </c>
      <c r="P1630" s="10">
        <f t="shared" si="153"/>
        <v>45.875</v>
      </c>
      <c r="Q1630" t="str">
        <f t="shared" si="154"/>
        <v>music</v>
      </c>
      <c r="R1630" t="str">
        <f t="shared" si="155"/>
        <v>rock</v>
      </c>
      <c r="S1630" s="13">
        <f t="shared" si="157"/>
        <v>41774.528726851851</v>
      </c>
      <c r="T1630" s="13">
        <f t="shared" si="156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2"/>
        <v>1.0366666666666666</v>
      </c>
      <c r="P1631" s="10">
        <f t="shared" si="153"/>
        <v>75.853658536585371</v>
      </c>
      <c r="Q1631" t="str">
        <f t="shared" si="154"/>
        <v>music</v>
      </c>
      <c r="R1631" t="str">
        <f t="shared" si="155"/>
        <v>rock</v>
      </c>
      <c r="S1631" s="13">
        <f t="shared" si="157"/>
        <v>41645.658946759257</v>
      </c>
      <c r="T1631" s="13">
        <f t="shared" si="156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2"/>
        <v>2.6524999999999999</v>
      </c>
      <c r="P1632" s="10">
        <f t="shared" si="153"/>
        <v>84.206349206349202</v>
      </c>
      <c r="Q1632" t="str">
        <f t="shared" si="154"/>
        <v>music</v>
      </c>
      <c r="R1632" t="str">
        <f t="shared" si="155"/>
        <v>rock</v>
      </c>
      <c r="S1632" s="13">
        <f t="shared" si="157"/>
        <v>40939.629340277774</v>
      </c>
      <c r="T1632" s="13">
        <f t="shared" si="156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2"/>
        <v>1.5590999999999999</v>
      </c>
      <c r="P1633" s="10">
        <f t="shared" si="153"/>
        <v>117.22556390977444</v>
      </c>
      <c r="Q1633" t="str">
        <f t="shared" si="154"/>
        <v>music</v>
      </c>
      <c r="R1633" t="str">
        <f t="shared" si="155"/>
        <v>rock</v>
      </c>
      <c r="S1633" s="13">
        <f t="shared" si="157"/>
        <v>41164.65116898148</v>
      </c>
      <c r="T1633" s="13">
        <f t="shared" si="156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2"/>
        <v>1.0162500000000001</v>
      </c>
      <c r="P1634" s="10">
        <f t="shared" si="153"/>
        <v>86.489361702127653</v>
      </c>
      <c r="Q1634" t="str">
        <f t="shared" si="154"/>
        <v>music</v>
      </c>
      <c r="R1634" t="str">
        <f t="shared" si="155"/>
        <v>rock</v>
      </c>
      <c r="S1634" s="13">
        <f t="shared" si="157"/>
        <v>40750.132569444446</v>
      </c>
      <c r="T1634" s="13">
        <f t="shared" si="156"/>
        <v>40810.132569444446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2"/>
        <v>1</v>
      </c>
      <c r="P1635" s="10">
        <f t="shared" si="153"/>
        <v>172.41379310344828</v>
      </c>
      <c r="Q1635" t="str">
        <f t="shared" si="154"/>
        <v>music</v>
      </c>
      <c r="R1635" t="str">
        <f t="shared" si="155"/>
        <v>rock</v>
      </c>
      <c r="S1635" s="13">
        <f t="shared" si="157"/>
        <v>40896.675416666665</v>
      </c>
      <c r="T1635" s="13">
        <f t="shared" si="156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2"/>
        <v>1.0049999999999999</v>
      </c>
      <c r="P1636" s="10">
        <f t="shared" si="153"/>
        <v>62.8125</v>
      </c>
      <c r="Q1636" t="str">
        <f t="shared" si="154"/>
        <v>music</v>
      </c>
      <c r="R1636" t="str">
        <f t="shared" si="155"/>
        <v>rock</v>
      </c>
      <c r="S1636" s="13">
        <f t="shared" si="157"/>
        <v>40657.981493055551</v>
      </c>
      <c r="T1636" s="13">
        <f t="shared" si="156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2"/>
        <v>1.2529999999999999</v>
      </c>
      <c r="P1637" s="10">
        <f t="shared" si="153"/>
        <v>67.729729729729726</v>
      </c>
      <c r="Q1637" t="str">
        <f t="shared" si="154"/>
        <v>music</v>
      </c>
      <c r="R1637" t="str">
        <f t="shared" si="155"/>
        <v>rock</v>
      </c>
      <c r="S1637" s="13">
        <f t="shared" si="157"/>
        <v>42502.660428240742</v>
      </c>
      <c r="T1637" s="13">
        <f t="shared" si="156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2"/>
        <v>1.0355555555555556</v>
      </c>
      <c r="P1638" s="10">
        <f t="shared" si="153"/>
        <v>53.5632183908046</v>
      </c>
      <c r="Q1638" t="str">
        <f t="shared" si="154"/>
        <v>music</v>
      </c>
      <c r="R1638" t="str">
        <f t="shared" si="155"/>
        <v>rock</v>
      </c>
      <c r="S1638" s="13">
        <f t="shared" si="157"/>
        <v>40662.878333333334</v>
      </c>
      <c r="T1638" s="13">
        <f t="shared" si="156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2"/>
        <v>1.038</v>
      </c>
      <c r="P1639" s="10">
        <f t="shared" si="153"/>
        <v>34.6</v>
      </c>
      <c r="Q1639" t="str">
        <f t="shared" si="154"/>
        <v>music</v>
      </c>
      <c r="R1639" t="str">
        <f t="shared" si="155"/>
        <v>rock</v>
      </c>
      <c r="S1639" s="13">
        <f t="shared" si="157"/>
        <v>40122.543287037035</v>
      </c>
      <c r="T1639" s="13">
        <f t="shared" si="156"/>
        <v>40178.777083333327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2"/>
        <v>1.05</v>
      </c>
      <c r="P1640" s="10">
        <f t="shared" si="153"/>
        <v>38.888888888888886</v>
      </c>
      <c r="Q1640" t="str">
        <f t="shared" si="154"/>
        <v>music</v>
      </c>
      <c r="R1640" t="str">
        <f t="shared" si="155"/>
        <v>rock</v>
      </c>
      <c r="S1640" s="13">
        <f t="shared" si="157"/>
        <v>41288.478796296295</v>
      </c>
      <c r="T1640" s="13">
        <f t="shared" si="156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2"/>
        <v>1</v>
      </c>
      <c r="P1641" s="10">
        <f t="shared" si="153"/>
        <v>94.736842105263165</v>
      </c>
      <c r="Q1641" t="str">
        <f t="shared" si="154"/>
        <v>music</v>
      </c>
      <c r="R1641" t="str">
        <f t="shared" si="155"/>
        <v>rock</v>
      </c>
      <c r="S1641" s="13">
        <f t="shared" si="157"/>
        <v>40941.444039351853</v>
      </c>
      <c r="T1641" s="13">
        <f t="shared" si="156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2"/>
        <v>1.6986000000000001</v>
      </c>
      <c r="P1642" s="10">
        <f t="shared" si="153"/>
        <v>39.967058823529413</v>
      </c>
      <c r="Q1642" t="str">
        <f t="shared" si="154"/>
        <v>music</v>
      </c>
      <c r="R1642" t="str">
        <f t="shared" si="155"/>
        <v>rock</v>
      </c>
      <c r="S1642" s="13">
        <f t="shared" si="157"/>
        <v>40379.022627314815</v>
      </c>
      <c r="T1642" s="13">
        <f t="shared" si="156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2"/>
        <v>1.014</v>
      </c>
      <c r="P1643" s="10">
        <f t="shared" si="153"/>
        <v>97.5</v>
      </c>
      <c r="Q1643" t="str">
        <f t="shared" si="154"/>
        <v>music</v>
      </c>
      <c r="R1643" t="str">
        <f t="shared" si="155"/>
        <v>pop</v>
      </c>
      <c r="S1643" s="13">
        <f t="shared" si="157"/>
        <v>41962.388240740744</v>
      </c>
      <c r="T1643" s="13">
        <f t="shared" si="156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2"/>
        <v>1</v>
      </c>
      <c r="P1644" s="10">
        <f t="shared" si="153"/>
        <v>42.857142857142854</v>
      </c>
      <c r="Q1644" t="str">
        <f t="shared" si="154"/>
        <v>music</v>
      </c>
      <c r="R1644" t="str">
        <f t="shared" si="155"/>
        <v>pop</v>
      </c>
      <c r="S1644" s="13">
        <f t="shared" si="157"/>
        <v>40687.816284722219</v>
      </c>
      <c r="T1644" s="13">
        <f t="shared" si="156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2"/>
        <v>1.2470000000000001</v>
      </c>
      <c r="P1645" s="10">
        <f t="shared" si="153"/>
        <v>168.51351351351352</v>
      </c>
      <c r="Q1645" t="str">
        <f t="shared" si="154"/>
        <v>music</v>
      </c>
      <c r="R1645" t="str">
        <f t="shared" si="155"/>
        <v>pop</v>
      </c>
      <c r="S1645" s="13">
        <f t="shared" si="157"/>
        <v>41146.615879629629</v>
      </c>
      <c r="T1645" s="13">
        <f t="shared" si="156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2"/>
        <v>1.095</v>
      </c>
      <c r="P1646" s="10">
        <f t="shared" si="153"/>
        <v>85.546875</v>
      </c>
      <c r="Q1646" t="str">
        <f t="shared" si="154"/>
        <v>music</v>
      </c>
      <c r="R1646" t="str">
        <f t="shared" si="155"/>
        <v>pop</v>
      </c>
      <c r="S1646" s="13">
        <f t="shared" si="157"/>
        <v>41174.851388888885</v>
      </c>
      <c r="T1646" s="13">
        <f t="shared" si="156"/>
        <v>41234.893055555549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2"/>
        <v>1.1080000000000001</v>
      </c>
      <c r="P1647" s="10">
        <f t="shared" si="153"/>
        <v>554</v>
      </c>
      <c r="Q1647" t="str">
        <f t="shared" si="154"/>
        <v>music</v>
      </c>
      <c r="R1647" t="str">
        <f t="shared" si="155"/>
        <v>pop</v>
      </c>
      <c r="S1647" s="13">
        <f t="shared" si="157"/>
        <v>41521.40902777778</v>
      </c>
      <c r="T1647" s="13">
        <f t="shared" si="156"/>
        <v>41535.40902777778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2"/>
        <v>1.1020000000000001</v>
      </c>
      <c r="P1648" s="10">
        <f t="shared" si="153"/>
        <v>26.554216867469879</v>
      </c>
      <c r="Q1648" t="str">
        <f t="shared" si="154"/>
        <v>music</v>
      </c>
      <c r="R1648" t="str">
        <f t="shared" si="155"/>
        <v>pop</v>
      </c>
      <c r="S1648" s="13">
        <f t="shared" si="157"/>
        <v>41833.241932870369</v>
      </c>
      <c r="T1648" s="13">
        <f t="shared" si="156"/>
        <v>41865.549305555549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2"/>
        <v>1.0471999999999999</v>
      </c>
      <c r="P1649" s="10">
        <f t="shared" si="153"/>
        <v>113.82608695652173</v>
      </c>
      <c r="Q1649" t="str">
        <f t="shared" si="154"/>
        <v>music</v>
      </c>
      <c r="R1649" t="str">
        <f t="shared" si="155"/>
        <v>pop</v>
      </c>
      <c r="S1649" s="13">
        <f t="shared" si="157"/>
        <v>41039.201122685183</v>
      </c>
      <c r="T1649" s="13">
        <f t="shared" si="156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2"/>
        <v>1.2526086956521738</v>
      </c>
      <c r="P1650" s="10">
        <f t="shared" si="153"/>
        <v>32.011111111111113</v>
      </c>
      <c r="Q1650" t="str">
        <f t="shared" si="154"/>
        <v>music</v>
      </c>
      <c r="R1650" t="str">
        <f t="shared" si="155"/>
        <v>pop</v>
      </c>
      <c r="S1650" s="13">
        <f t="shared" si="157"/>
        <v>40592.496319444443</v>
      </c>
      <c r="T1650" s="13">
        <f t="shared" si="156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2"/>
        <v>1.0058763157894737</v>
      </c>
      <c r="P1651" s="10">
        <f t="shared" si="153"/>
        <v>47.189259259259259</v>
      </c>
      <c r="Q1651" t="str">
        <f t="shared" si="154"/>
        <v>music</v>
      </c>
      <c r="R1651" t="str">
        <f t="shared" si="155"/>
        <v>pop</v>
      </c>
      <c r="S1651" s="13">
        <f t="shared" si="157"/>
        <v>41737.476331018515</v>
      </c>
      <c r="T1651" s="13">
        <f t="shared" si="156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2"/>
        <v>1.4155</v>
      </c>
      <c r="P1652" s="10">
        <f t="shared" si="153"/>
        <v>88.46875</v>
      </c>
      <c r="Q1652" t="str">
        <f t="shared" si="154"/>
        <v>music</v>
      </c>
      <c r="R1652" t="str">
        <f t="shared" si="155"/>
        <v>pop</v>
      </c>
      <c r="S1652" s="13">
        <f t="shared" si="157"/>
        <v>41526.227280092593</v>
      </c>
      <c r="T1652" s="13">
        <f t="shared" si="156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2"/>
        <v>1.0075000000000001</v>
      </c>
      <c r="P1653" s="10">
        <f t="shared" si="153"/>
        <v>100.75</v>
      </c>
      <c r="Q1653" t="str">
        <f t="shared" si="154"/>
        <v>music</v>
      </c>
      <c r="R1653" t="str">
        <f t="shared" si="155"/>
        <v>pop</v>
      </c>
      <c r="S1653" s="13">
        <f t="shared" si="157"/>
        <v>40625.692361111105</v>
      </c>
      <c r="T1653" s="13">
        <f t="shared" si="156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2"/>
        <v>1.0066666666666666</v>
      </c>
      <c r="P1654" s="10">
        <f t="shared" si="153"/>
        <v>64.714285714285708</v>
      </c>
      <c r="Q1654" t="str">
        <f t="shared" si="154"/>
        <v>music</v>
      </c>
      <c r="R1654" t="str">
        <f t="shared" si="155"/>
        <v>pop</v>
      </c>
      <c r="S1654" s="13">
        <f t="shared" si="157"/>
        <v>41572.284641203703</v>
      </c>
      <c r="T1654" s="13">
        <f t="shared" si="156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2"/>
        <v>1.7423040000000001</v>
      </c>
      <c r="P1655" s="10">
        <f t="shared" si="153"/>
        <v>51.854285714285716</v>
      </c>
      <c r="Q1655" t="str">
        <f t="shared" si="154"/>
        <v>music</v>
      </c>
      <c r="R1655" t="str">
        <f t="shared" si="155"/>
        <v>pop</v>
      </c>
      <c r="S1655" s="13">
        <f t="shared" si="157"/>
        <v>40626.626111111109</v>
      </c>
      <c r="T1655" s="13">
        <f t="shared" si="156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2"/>
        <v>1.199090909090909</v>
      </c>
      <c r="P1656" s="10">
        <f t="shared" si="153"/>
        <v>38.794117647058826</v>
      </c>
      <c r="Q1656" t="str">
        <f t="shared" si="154"/>
        <v>music</v>
      </c>
      <c r="R1656" t="str">
        <f t="shared" si="155"/>
        <v>pop</v>
      </c>
      <c r="S1656" s="13">
        <f t="shared" si="157"/>
        <v>40987.682407407403</v>
      </c>
      <c r="T1656" s="13">
        <f t="shared" si="156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2"/>
        <v>1.4286666666666668</v>
      </c>
      <c r="P1657" s="10">
        <f t="shared" si="153"/>
        <v>44.645833333333336</v>
      </c>
      <c r="Q1657" t="str">
        <f t="shared" si="154"/>
        <v>music</v>
      </c>
      <c r="R1657" t="str">
        <f t="shared" si="155"/>
        <v>pop</v>
      </c>
      <c r="S1657" s="13">
        <f t="shared" si="157"/>
        <v>40974.583564814813</v>
      </c>
      <c r="T1657" s="13">
        <f t="shared" si="156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2"/>
        <v>1.0033493333333334</v>
      </c>
      <c r="P1658" s="10">
        <f t="shared" si="153"/>
        <v>156.77333333333334</v>
      </c>
      <c r="Q1658" t="str">
        <f t="shared" si="154"/>
        <v>music</v>
      </c>
      <c r="R1658" t="str">
        <f t="shared" si="155"/>
        <v>pop</v>
      </c>
      <c r="S1658" s="13">
        <f t="shared" si="157"/>
        <v>41226.720509259256</v>
      </c>
      <c r="T1658" s="13">
        <f t="shared" si="156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2"/>
        <v>1.0493380000000001</v>
      </c>
      <c r="P1659" s="10">
        <f t="shared" si="153"/>
        <v>118.70339366515837</v>
      </c>
      <c r="Q1659" t="str">
        <f t="shared" si="154"/>
        <v>music</v>
      </c>
      <c r="R1659" t="str">
        <f t="shared" si="155"/>
        <v>pop</v>
      </c>
      <c r="S1659" s="13">
        <f t="shared" si="157"/>
        <v>41023.573703703703</v>
      </c>
      <c r="T1659" s="13">
        <f t="shared" si="156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2"/>
        <v>1.3223333333333334</v>
      </c>
      <c r="P1660" s="10">
        <f t="shared" si="153"/>
        <v>74.149532710280369</v>
      </c>
      <c r="Q1660" t="str">
        <f t="shared" si="154"/>
        <v>music</v>
      </c>
      <c r="R1660" t="str">
        <f t="shared" si="155"/>
        <v>pop</v>
      </c>
      <c r="S1660" s="13">
        <f t="shared" si="157"/>
        <v>41223.013506944444</v>
      </c>
      <c r="T1660" s="13">
        <f t="shared" si="156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2"/>
        <v>1.1279999999999999</v>
      </c>
      <c r="P1661" s="10">
        <f t="shared" si="153"/>
        <v>12.533333333333333</v>
      </c>
      <c r="Q1661" t="str">
        <f t="shared" si="154"/>
        <v>music</v>
      </c>
      <c r="R1661" t="str">
        <f t="shared" si="155"/>
        <v>pop</v>
      </c>
      <c r="S1661" s="13">
        <f t="shared" si="157"/>
        <v>41596.705104166664</v>
      </c>
      <c r="T1661" s="13">
        <f t="shared" si="156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2"/>
        <v>12.5375</v>
      </c>
      <c r="P1662" s="10">
        <f t="shared" si="153"/>
        <v>27.861111111111111</v>
      </c>
      <c r="Q1662" t="str">
        <f t="shared" si="154"/>
        <v>music</v>
      </c>
      <c r="R1662" t="str">
        <f t="shared" si="155"/>
        <v>pop</v>
      </c>
      <c r="S1662" s="13">
        <f t="shared" si="157"/>
        <v>42459.485532407409</v>
      </c>
      <c r="T1662" s="13">
        <f t="shared" si="156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2"/>
        <v>1.0250632911392406</v>
      </c>
      <c r="P1663" s="10">
        <f t="shared" si="153"/>
        <v>80.178217821782184</v>
      </c>
      <c r="Q1663" t="str">
        <f t="shared" si="154"/>
        <v>music</v>
      </c>
      <c r="R1663" t="str">
        <f t="shared" si="155"/>
        <v>pop</v>
      </c>
      <c r="S1663" s="13">
        <f t="shared" si="157"/>
        <v>42343.789710648147</v>
      </c>
      <c r="T1663" s="13">
        <f t="shared" si="156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2"/>
        <v>1.026375</v>
      </c>
      <c r="P1664" s="10">
        <f t="shared" si="153"/>
        <v>132.43548387096774</v>
      </c>
      <c r="Q1664" t="str">
        <f t="shared" si="154"/>
        <v>music</v>
      </c>
      <c r="R1664" t="str">
        <f t="shared" si="155"/>
        <v>pop</v>
      </c>
      <c r="S1664" s="13">
        <f t="shared" si="157"/>
        <v>40847.99</v>
      </c>
      <c r="T1664" s="13">
        <f t="shared" si="156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2"/>
        <v>1.08</v>
      </c>
      <c r="P1665" s="10">
        <f t="shared" si="153"/>
        <v>33.75</v>
      </c>
      <c r="Q1665" t="str">
        <f t="shared" si="154"/>
        <v>music</v>
      </c>
      <c r="R1665" t="str">
        <f t="shared" si="155"/>
        <v>pop</v>
      </c>
      <c r="S1665" s="13">
        <f t="shared" si="157"/>
        <v>42005.813738425924</v>
      </c>
      <c r="T1665" s="13">
        <f t="shared" si="156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2"/>
        <v>1.2240879999999998</v>
      </c>
      <c r="P1666" s="10">
        <f t="shared" si="153"/>
        <v>34.384494382022467</v>
      </c>
      <c r="Q1666" t="str">
        <f t="shared" si="154"/>
        <v>music</v>
      </c>
      <c r="R1666" t="str">
        <f t="shared" si="155"/>
        <v>pop</v>
      </c>
      <c r="S1666" s="13">
        <f t="shared" si="157"/>
        <v>40939.553449074076</v>
      </c>
      <c r="T1666" s="13">
        <f t="shared" si="156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8">E1667/D1667</f>
        <v>1.1945714285714286</v>
      </c>
      <c r="P1667" s="10">
        <f t="shared" ref="P1667:P1730" si="159">E1667/L1667</f>
        <v>44.956989247311824</v>
      </c>
      <c r="Q1667" t="str">
        <f t="shared" ref="Q1667:Q1730" si="160">LEFT(N1667,FIND("/",N1667)-1)</f>
        <v>music</v>
      </c>
      <c r="R1667" t="str">
        <f t="shared" ref="R1667:R1730" si="161">RIGHT(N1667,LEN(N1667)-FIND("/",N1667))</f>
        <v>pop</v>
      </c>
      <c r="S1667" s="13">
        <f t="shared" si="157"/>
        <v>40564.441122685181</v>
      </c>
      <c r="T1667" s="13">
        <f t="shared" si="156"/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8"/>
        <v>1.6088</v>
      </c>
      <c r="P1668" s="10">
        <f t="shared" si="159"/>
        <v>41.04081632653061</v>
      </c>
      <c r="Q1668" t="str">
        <f t="shared" si="160"/>
        <v>music</v>
      </c>
      <c r="R1668" t="str">
        <f t="shared" si="161"/>
        <v>pop</v>
      </c>
      <c r="S1668" s="13">
        <f t="shared" si="157"/>
        <v>41331.04482638889</v>
      </c>
      <c r="T1668" s="13">
        <f t="shared" ref="T1668:T1731" si="162">(I1668/86400)+25569+(-5/24)</f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8"/>
        <v>1.2685294117647059</v>
      </c>
      <c r="P1669" s="10">
        <f t="shared" si="159"/>
        <v>52.597560975609753</v>
      </c>
      <c r="Q1669" t="str">
        <f t="shared" si="160"/>
        <v>music</v>
      </c>
      <c r="R1669" t="str">
        <f t="shared" si="161"/>
        <v>pop</v>
      </c>
      <c r="S1669" s="13">
        <f t="shared" ref="S1669:S1732" si="163">(J1669/86400)+25569+(-5/24)</f>
        <v>41681.862245370365</v>
      </c>
      <c r="T1669" s="13">
        <f t="shared" si="162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8"/>
        <v>1.026375</v>
      </c>
      <c r="P1670" s="10">
        <f t="shared" si="159"/>
        <v>70.784482758620683</v>
      </c>
      <c r="Q1670" t="str">
        <f t="shared" si="160"/>
        <v>music</v>
      </c>
      <c r="R1670" t="str">
        <f t="shared" si="161"/>
        <v>pop</v>
      </c>
      <c r="S1670" s="13">
        <f t="shared" si="163"/>
        <v>40844.941423611112</v>
      </c>
      <c r="T1670" s="13">
        <f t="shared" si="162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8"/>
        <v>1.3975</v>
      </c>
      <c r="P1671" s="10">
        <f t="shared" si="159"/>
        <v>53.75</v>
      </c>
      <c r="Q1671" t="str">
        <f t="shared" si="160"/>
        <v>music</v>
      </c>
      <c r="R1671" t="str">
        <f t="shared" si="161"/>
        <v>pop</v>
      </c>
      <c r="S1671" s="13">
        <f t="shared" si="163"/>
        <v>42461.676805555551</v>
      </c>
      <c r="T1671" s="13">
        <f t="shared" si="162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8"/>
        <v>1.026</v>
      </c>
      <c r="P1672" s="10">
        <f t="shared" si="159"/>
        <v>44.608695652173914</v>
      </c>
      <c r="Q1672" t="str">
        <f t="shared" si="160"/>
        <v>music</v>
      </c>
      <c r="R1672" t="str">
        <f t="shared" si="161"/>
        <v>pop</v>
      </c>
      <c r="S1672" s="13">
        <f t="shared" si="163"/>
        <v>40313.722210648142</v>
      </c>
      <c r="T1672" s="13">
        <f t="shared" si="162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8"/>
        <v>1.0067349999999999</v>
      </c>
      <c r="P1673" s="10">
        <f t="shared" si="159"/>
        <v>26.148961038961041</v>
      </c>
      <c r="Q1673" t="str">
        <f t="shared" si="160"/>
        <v>music</v>
      </c>
      <c r="R1673" t="str">
        <f t="shared" si="161"/>
        <v>pop</v>
      </c>
      <c r="S1673" s="13">
        <f t="shared" si="163"/>
        <v>42553.335810185185</v>
      </c>
      <c r="T1673" s="13">
        <f t="shared" si="162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8"/>
        <v>1.1294117647058823</v>
      </c>
      <c r="P1674" s="10">
        <f t="shared" si="159"/>
        <v>39.183673469387756</v>
      </c>
      <c r="Q1674" t="str">
        <f t="shared" si="160"/>
        <v>music</v>
      </c>
      <c r="R1674" t="str">
        <f t="shared" si="161"/>
        <v>pop</v>
      </c>
      <c r="S1674" s="13">
        <f t="shared" si="163"/>
        <v>41034.448263888888</v>
      </c>
      <c r="T1674" s="13">
        <f t="shared" si="162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8"/>
        <v>1.2809523809523808</v>
      </c>
      <c r="P1675" s="10">
        <f t="shared" si="159"/>
        <v>45.593220338983052</v>
      </c>
      <c r="Q1675" t="str">
        <f t="shared" si="160"/>
        <v>music</v>
      </c>
      <c r="R1675" t="str">
        <f t="shared" si="161"/>
        <v>pop</v>
      </c>
      <c r="S1675" s="13">
        <f t="shared" si="163"/>
        <v>42039.670046296298</v>
      </c>
      <c r="T1675" s="13">
        <f t="shared" si="162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8"/>
        <v>2.0169999999999999</v>
      </c>
      <c r="P1676" s="10">
        <f t="shared" si="159"/>
        <v>89.247787610619469</v>
      </c>
      <c r="Q1676" t="str">
        <f t="shared" si="160"/>
        <v>music</v>
      </c>
      <c r="R1676" t="str">
        <f t="shared" si="161"/>
        <v>pop</v>
      </c>
      <c r="S1676" s="13">
        <f t="shared" si="163"/>
        <v>42569.397060185183</v>
      </c>
      <c r="T1676" s="13">
        <f t="shared" si="162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8"/>
        <v>1.37416</v>
      </c>
      <c r="P1677" s="10">
        <f t="shared" si="159"/>
        <v>40.416470588235299</v>
      </c>
      <c r="Q1677" t="str">
        <f t="shared" si="160"/>
        <v>music</v>
      </c>
      <c r="R1677" t="str">
        <f t="shared" si="161"/>
        <v>pop</v>
      </c>
      <c r="S1677" s="13">
        <f t="shared" si="163"/>
        <v>40802.524768518517</v>
      </c>
      <c r="T1677" s="13">
        <f t="shared" si="162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8"/>
        <v>1.1533333333333333</v>
      </c>
      <c r="P1678" s="10">
        <f t="shared" si="159"/>
        <v>82.38095238095238</v>
      </c>
      <c r="Q1678" t="str">
        <f t="shared" si="160"/>
        <v>music</v>
      </c>
      <c r="R1678" t="str">
        <f t="shared" si="161"/>
        <v>pop</v>
      </c>
      <c r="S1678" s="13">
        <f t="shared" si="163"/>
        <v>40973.517905092587</v>
      </c>
      <c r="T1678" s="13">
        <f t="shared" si="162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8"/>
        <v>1.1166666666666667</v>
      </c>
      <c r="P1679" s="10">
        <f t="shared" si="159"/>
        <v>159.52380952380952</v>
      </c>
      <c r="Q1679" t="str">
        <f t="shared" si="160"/>
        <v>music</v>
      </c>
      <c r="R1679" t="str">
        <f t="shared" si="161"/>
        <v>pop</v>
      </c>
      <c r="S1679" s="13">
        <f t="shared" si="163"/>
        <v>42416.198796296296</v>
      </c>
      <c r="T1679" s="13">
        <f t="shared" si="162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8"/>
        <v>1.1839999999999999</v>
      </c>
      <c r="P1680" s="10">
        <f t="shared" si="159"/>
        <v>36.244897959183675</v>
      </c>
      <c r="Q1680" t="str">
        <f t="shared" si="160"/>
        <v>music</v>
      </c>
      <c r="R1680" t="str">
        <f t="shared" si="161"/>
        <v>pop</v>
      </c>
      <c r="S1680" s="13">
        <f t="shared" si="163"/>
        <v>41662.646655092591</v>
      </c>
      <c r="T1680" s="13">
        <f t="shared" si="162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8"/>
        <v>1.75</v>
      </c>
      <c r="P1681" s="10">
        <f t="shared" si="159"/>
        <v>62.5</v>
      </c>
      <c r="Q1681" t="str">
        <f t="shared" si="160"/>
        <v>music</v>
      </c>
      <c r="R1681" t="str">
        <f t="shared" si="161"/>
        <v>pop</v>
      </c>
      <c r="S1681" s="13">
        <f t="shared" si="163"/>
        <v>40722.860474537032</v>
      </c>
      <c r="T1681" s="13">
        <f t="shared" si="162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8"/>
        <v>1.175</v>
      </c>
      <c r="P1682" s="10">
        <f t="shared" si="159"/>
        <v>47</v>
      </c>
      <c r="Q1682" t="str">
        <f t="shared" si="160"/>
        <v>music</v>
      </c>
      <c r="R1682" t="str">
        <f t="shared" si="161"/>
        <v>pop</v>
      </c>
      <c r="S1682" s="13">
        <f t="shared" si="163"/>
        <v>41802.549386574072</v>
      </c>
      <c r="T1682" s="13">
        <f t="shared" si="162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8"/>
        <v>1.0142212307692309</v>
      </c>
      <c r="P1683" s="10">
        <f t="shared" si="159"/>
        <v>74.575090497737563</v>
      </c>
      <c r="Q1683" t="str">
        <f t="shared" si="160"/>
        <v>music</v>
      </c>
      <c r="R1683" t="str">
        <f t="shared" si="161"/>
        <v>faith</v>
      </c>
      <c r="S1683" s="13">
        <f t="shared" si="163"/>
        <v>42773.91300925926</v>
      </c>
      <c r="T1683" s="13">
        <f t="shared" si="162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8"/>
        <v>0</v>
      </c>
      <c r="P1684" s="10" t="e">
        <f t="shared" si="159"/>
        <v>#DIV/0!</v>
      </c>
      <c r="Q1684" t="str">
        <f t="shared" si="160"/>
        <v>music</v>
      </c>
      <c r="R1684" t="str">
        <f t="shared" si="161"/>
        <v>faith</v>
      </c>
      <c r="S1684" s="13">
        <f t="shared" si="163"/>
        <v>42779.005324074074</v>
      </c>
      <c r="T1684" s="13">
        <f t="shared" si="162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8"/>
        <v>0.21714285714285714</v>
      </c>
      <c r="P1685" s="10">
        <f t="shared" si="159"/>
        <v>76</v>
      </c>
      <c r="Q1685" t="str">
        <f t="shared" si="160"/>
        <v>music</v>
      </c>
      <c r="R1685" t="str">
        <f t="shared" si="161"/>
        <v>faith</v>
      </c>
      <c r="S1685" s="13">
        <f t="shared" si="163"/>
        <v>42808.57335648148</v>
      </c>
      <c r="T1685" s="13">
        <f t="shared" si="162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8"/>
        <v>1.0912500000000001</v>
      </c>
      <c r="P1686" s="10">
        <f t="shared" si="159"/>
        <v>86.43564356435644</v>
      </c>
      <c r="Q1686" t="str">
        <f t="shared" si="160"/>
        <v>music</v>
      </c>
      <c r="R1686" t="str">
        <f t="shared" si="161"/>
        <v>faith</v>
      </c>
      <c r="S1686" s="13">
        <f t="shared" si="163"/>
        <v>42783.606956018521</v>
      </c>
      <c r="T1686" s="13">
        <f t="shared" si="162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8"/>
        <v>1.0285714285714285</v>
      </c>
      <c r="P1687" s="10">
        <f t="shared" si="159"/>
        <v>24</v>
      </c>
      <c r="Q1687" t="str">
        <f t="shared" si="160"/>
        <v>music</v>
      </c>
      <c r="R1687" t="str">
        <f t="shared" si="161"/>
        <v>faith</v>
      </c>
      <c r="S1687" s="13">
        <f t="shared" si="163"/>
        <v>42788.041932870365</v>
      </c>
      <c r="T1687" s="13">
        <f t="shared" si="162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8"/>
        <v>3.5999999999999999E-3</v>
      </c>
      <c r="P1688" s="10">
        <f t="shared" si="159"/>
        <v>18</v>
      </c>
      <c r="Q1688" t="str">
        <f t="shared" si="160"/>
        <v>music</v>
      </c>
      <c r="R1688" t="str">
        <f t="shared" si="161"/>
        <v>faith</v>
      </c>
      <c r="S1688" s="13">
        <f t="shared" si="163"/>
        <v>42792.635636574072</v>
      </c>
      <c r="T1688" s="13">
        <f t="shared" si="162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8"/>
        <v>0.3125</v>
      </c>
      <c r="P1689" s="10">
        <f t="shared" si="159"/>
        <v>80.128205128205124</v>
      </c>
      <c r="Q1689" t="str">
        <f t="shared" si="160"/>
        <v>music</v>
      </c>
      <c r="R1689" t="str">
        <f t="shared" si="161"/>
        <v>faith</v>
      </c>
      <c r="S1689" s="13">
        <f t="shared" si="163"/>
        <v>42801.838483796295</v>
      </c>
      <c r="T1689" s="13">
        <f t="shared" si="162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8"/>
        <v>0.443</v>
      </c>
      <c r="P1690" s="10">
        <f t="shared" si="159"/>
        <v>253.14285714285714</v>
      </c>
      <c r="Q1690" t="str">
        <f t="shared" si="160"/>
        <v>music</v>
      </c>
      <c r="R1690" t="str">
        <f t="shared" si="161"/>
        <v>faith</v>
      </c>
      <c r="S1690" s="13">
        <f t="shared" si="163"/>
        <v>42804.326319444437</v>
      </c>
      <c r="T1690" s="13">
        <f t="shared" si="162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8"/>
        <v>1</v>
      </c>
      <c r="P1691" s="10">
        <f t="shared" si="159"/>
        <v>171.42857142857142</v>
      </c>
      <c r="Q1691" t="str">
        <f t="shared" si="160"/>
        <v>music</v>
      </c>
      <c r="R1691" t="str">
        <f t="shared" si="161"/>
        <v>faith</v>
      </c>
      <c r="S1691" s="13">
        <f t="shared" si="163"/>
        <v>42780.734143518515</v>
      </c>
      <c r="T1691" s="13">
        <f t="shared" si="162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8"/>
        <v>0.254</v>
      </c>
      <c r="P1692" s="10">
        <f t="shared" si="159"/>
        <v>57.727272727272727</v>
      </c>
      <c r="Q1692" t="str">
        <f t="shared" si="160"/>
        <v>music</v>
      </c>
      <c r="R1692" t="str">
        <f t="shared" si="161"/>
        <v>faith</v>
      </c>
      <c r="S1692" s="13">
        <f t="shared" si="163"/>
        <v>42801.222708333335</v>
      </c>
      <c r="T1692" s="13">
        <f t="shared" si="162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8"/>
        <v>0.33473333333333333</v>
      </c>
      <c r="P1693" s="10">
        <f t="shared" si="159"/>
        <v>264.26315789473682</v>
      </c>
      <c r="Q1693" t="str">
        <f t="shared" si="160"/>
        <v>music</v>
      </c>
      <c r="R1693" t="str">
        <f t="shared" si="161"/>
        <v>faith</v>
      </c>
      <c r="S1693" s="13">
        <f t="shared" si="163"/>
        <v>42795.493148148147</v>
      </c>
      <c r="T1693" s="13">
        <f t="shared" si="162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8"/>
        <v>0.47799999999999998</v>
      </c>
      <c r="P1694" s="10">
        <f t="shared" si="159"/>
        <v>159.33333333333334</v>
      </c>
      <c r="Q1694" t="str">
        <f t="shared" si="160"/>
        <v>music</v>
      </c>
      <c r="R1694" t="str">
        <f t="shared" si="161"/>
        <v>faith</v>
      </c>
      <c r="S1694" s="13">
        <f t="shared" si="163"/>
        <v>42787.94290509259</v>
      </c>
      <c r="T1694" s="13">
        <f t="shared" si="162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8"/>
        <v>9.3333333333333338E-2</v>
      </c>
      <c r="P1695" s="10">
        <f t="shared" si="159"/>
        <v>35</v>
      </c>
      <c r="Q1695" t="str">
        <f t="shared" si="160"/>
        <v>music</v>
      </c>
      <c r="R1695" t="str">
        <f t="shared" si="161"/>
        <v>faith</v>
      </c>
      <c r="S1695" s="13">
        <f t="shared" si="163"/>
        <v>42803.711944444447</v>
      </c>
      <c r="T1695" s="13">
        <f t="shared" si="162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8"/>
        <v>5.0000000000000001E-4</v>
      </c>
      <c r="P1696" s="10">
        <f t="shared" si="159"/>
        <v>5</v>
      </c>
      <c r="Q1696" t="str">
        <f t="shared" si="160"/>
        <v>music</v>
      </c>
      <c r="R1696" t="str">
        <f t="shared" si="161"/>
        <v>faith</v>
      </c>
      <c r="S1696" s="13">
        <f t="shared" si="163"/>
        <v>42791.461504629631</v>
      </c>
      <c r="T1696" s="13">
        <f t="shared" si="162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8"/>
        <v>0.11708333333333333</v>
      </c>
      <c r="P1697" s="10">
        <f t="shared" si="159"/>
        <v>61.086956521739133</v>
      </c>
      <c r="Q1697" t="str">
        <f t="shared" si="160"/>
        <v>music</v>
      </c>
      <c r="R1697" t="str">
        <f t="shared" si="161"/>
        <v>faith</v>
      </c>
      <c r="S1697" s="13">
        <f t="shared" si="163"/>
        <v>42800.823078703703</v>
      </c>
      <c r="T1697" s="13">
        <f t="shared" si="162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8"/>
        <v>0</v>
      </c>
      <c r="P1698" s="10" t="e">
        <f t="shared" si="159"/>
        <v>#DIV/0!</v>
      </c>
      <c r="Q1698" t="str">
        <f t="shared" si="160"/>
        <v>music</v>
      </c>
      <c r="R1698" t="str">
        <f t="shared" si="161"/>
        <v>faith</v>
      </c>
      <c r="S1698" s="13">
        <f t="shared" si="163"/>
        <v>42795.861238425925</v>
      </c>
      <c r="T1698" s="13">
        <f t="shared" si="162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8"/>
        <v>0.20208000000000001</v>
      </c>
      <c r="P1699" s="10">
        <f t="shared" si="159"/>
        <v>114.81818181818181</v>
      </c>
      <c r="Q1699" t="str">
        <f t="shared" si="160"/>
        <v>music</v>
      </c>
      <c r="R1699" t="str">
        <f t="shared" si="161"/>
        <v>faith</v>
      </c>
      <c r="S1699" s="13">
        <f t="shared" si="163"/>
        <v>42804.824629629627</v>
      </c>
      <c r="T1699" s="13">
        <f t="shared" si="162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8"/>
        <v>0</v>
      </c>
      <c r="P1700" s="10" t="e">
        <f t="shared" si="159"/>
        <v>#DIV/0!</v>
      </c>
      <c r="Q1700" t="str">
        <f t="shared" si="160"/>
        <v>music</v>
      </c>
      <c r="R1700" t="str">
        <f t="shared" si="161"/>
        <v>faith</v>
      </c>
      <c r="S1700" s="13">
        <f t="shared" si="163"/>
        <v>42795.999537037038</v>
      </c>
      <c r="T1700" s="13">
        <f t="shared" si="162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8"/>
        <v>4.2311459353574929E-2</v>
      </c>
      <c r="P1701" s="10">
        <f t="shared" si="159"/>
        <v>54</v>
      </c>
      <c r="Q1701" t="str">
        <f t="shared" si="160"/>
        <v>music</v>
      </c>
      <c r="R1701" t="str">
        <f t="shared" si="161"/>
        <v>faith</v>
      </c>
      <c r="S1701" s="13">
        <f t="shared" si="163"/>
        <v>42806.655613425923</v>
      </c>
      <c r="T1701" s="13">
        <f t="shared" si="162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8"/>
        <v>0.2606</v>
      </c>
      <c r="P1702" s="10">
        <f t="shared" si="159"/>
        <v>65.974683544303801</v>
      </c>
      <c r="Q1702" t="str">
        <f t="shared" si="160"/>
        <v>music</v>
      </c>
      <c r="R1702" t="str">
        <f t="shared" si="161"/>
        <v>faith</v>
      </c>
      <c r="S1702" s="13">
        <f t="shared" si="163"/>
        <v>42795.863310185181</v>
      </c>
      <c r="T1702" s="13">
        <f t="shared" si="162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8"/>
        <v>1.9801980198019802E-3</v>
      </c>
      <c r="P1703" s="10">
        <f t="shared" si="159"/>
        <v>5</v>
      </c>
      <c r="Q1703" t="str">
        <f t="shared" si="160"/>
        <v>music</v>
      </c>
      <c r="R1703" t="str">
        <f t="shared" si="161"/>
        <v>faith</v>
      </c>
      <c r="S1703" s="13">
        <f t="shared" si="163"/>
        <v>41989.456076388888</v>
      </c>
      <c r="T1703" s="13">
        <f t="shared" si="162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8"/>
        <v>6.0606060606060605E-5</v>
      </c>
      <c r="P1704" s="10">
        <f t="shared" si="159"/>
        <v>1</v>
      </c>
      <c r="Q1704" t="str">
        <f t="shared" si="160"/>
        <v>music</v>
      </c>
      <c r="R1704" t="str">
        <f t="shared" si="161"/>
        <v>faith</v>
      </c>
      <c r="S1704" s="13">
        <f t="shared" si="163"/>
        <v>42063.661458333336</v>
      </c>
      <c r="T1704" s="13">
        <f t="shared" si="162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8"/>
        <v>1.0200000000000001E-2</v>
      </c>
      <c r="P1705" s="10">
        <f t="shared" si="159"/>
        <v>25.5</v>
      </c>
      <c r="Q1705" t="str">
        <f t="shared" si="160"/>
        <v>music</v>
      </c>
      <c r="R1705" t="str">
        <f t="shared" si="161"/>
        <v>faith</v>
      </c>
      <c r="S1705" s="13">
        <f t="shared" si="163"/>
        <v>42187.073344907403</v>
      </c>
      <c r="T1705" s="13">
        <f t="shared" si="162"/>
        <v>42247.073344907403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8"/>
        <v>0.65100000000000002</v>
      </c>
      <c r="P1706" s="10">
        <f t="shared" si="159"/>
        <v>118.36363636363636</v>
      </c>
      <c r="Q1706" t="str">
        <f t="shared" si="160"/>
        <v>music</v>
      </c>
      <c r="R1706" t="str">
        <f t="shared" si="161"/>
        <v>faith</v>
      </c>
      <c r="S1706" s="13">
        <f t="shared" si="163"/>
        <v>42020.931400462963</v>
      </c>
      <c r="T1706" s="13">
        <f t="shared" si="162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8"/>
        <v>0</v>
      </c>
      <c r="P1707" s="10" t="e">
        <f t="shared" si="159"/>
        <v>#DIV/0!</v>
      </c>
      <c r="Q1707" t="str">
        <f t="shared" si="160"/>
        <v>music</v>
      </c>
      <c r="R1707" t="str">
        <f t="shared" si="161"/>
        <v>faith</v>
      </c>
      <c r="S1707" s="13">
        <f t="shared" si="163"/>
        <v>42244.808402777773</v>
      </c>
      <c r="T1707" s="13">
        <f t="shared" si="162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8"/>
        <v>0</v>
      </c>
      <c r="P1708" s="10" t="e">
        <f t="shared" si="159"/>
        <v>#DIV/0!</v>
      </c>
      <c r="Q1708" t="str">
        <f t="shared" si="160"/>
        <v>music</v>
      </c>
      <c r="R1708" t="str">
        <f t="shared" si="161"/>
        <v>faith</v>
      </c>
      <c r="S1708" s="13">
        <f t="shared" si="163"/>
        <v>42179.098055555551</v>
      </c>
      <c r="T1708" s="13">
        <f t="shared" si="162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8"/>
        <v>9.74E-2</v>
      </c>
      <c r="P1709" s="10">
        <f t="shared" si="159"/>
        <v>54.111111111111114</v>
      </c>
      <c r="Q1709" t="str">
        <f t="shared" si="160"/>
        <v>music</v>
      </c>
      <c r="R1709" t="str">
        <f t="shared" si="161"/>
        <v>faith</v>
      </c>
      <c r="S1709" s="13">
        <f t="shared" si="163"/>
        <v>42427.512673611105</v>
      </c>
      <c r="T1709" s="13">
        <f t="shared" si="162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8"/>
        <v>0</v>
      </c>
      <c r="P1710" s="10" t="e">
        <f t="shared" si="159"/>
        <v>#DIV/0!</v>
      </c>
      <c r="Q1710" t="str">
        <f t="shared" si="160"/>
        <v>music</v>
      </c>
      <c r="R1710" t="str">
        <f t="shared" si="161"/>
        <v>faith</v>
      </c>
      <c r="S1710" s="13">
        <f t="shared" si="163"/>
        <v>42451.658634259256</v>
      </c>
      <c r="T1710" s="13">
        <f t="shared" si="162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8"/>
        <v>4.8571428571428571E-2</v>
      </c>
      <c r="P1711" s="10">
        <f t="shared" si="159"/>
        <v>21.25</v>
      </c>
      <c r="Q1711" t="str">
        <f t="shared" si="160"/>
        <v>music</v>
      </c>
      <c r="R1711" t="str">
        <f t="shared" si="161"/>
        <v>faith</v>
      </c>
      <c r="S1711" s="13">
        <f t="shared" si="163"/>
        <v>41841.355486111112</v>
      </c>
      <c r="T1711" s="13">
        <f t="shared" si="162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8"/>
        <v>6.7999999999999996E-3</v>
      </c>
      <c r="P1712" s="10">
        <f t="shared" si="159"/>
        <v>34</v>
      </c>
      <c r="Q1712" t="str">
        <f t="shared" si="160"/>
        <v>music</v>
      </c>
      <c r="R1712" t="str">
        <f t="shared" si="161"/>
        <v>faith</v>
      </c>
      <c r="S1712" s="13">
        <f t="shared" si="163"/>
        <v>42341.382962962962</v>
      </c>
      <c r="T1712" s="13">
        <f t="shared" si="162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8"/>
        <v>0.105</v>
      </c>
      <c r="P1713" s="10">
        <f t="shared" si="159"/>
        <v>525</v>
      </c>
      <c r="Q1713" t="str">
        <f t="shared" si="160"/>
        <v>music</v>
      </c>
      <c r="R1713" t="str">
        <f t="shared" si="161"/>
        <v>faith</v>
      </c>
      <c r="S1713" s="13">
        <f t="shared" si="163"/>
        <v>41852.437893518516</v>
      </c>
      <c r="T1713" s="13">
        <f t="shared" si="162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8"/>
        <v>0</v>
      </c>
      <c r="P1714" s="10" t="e">
        <f t="shared" si="159"/>
        <v>#DIV/0!</v>
      </c>
      <c r="Q1714" t="str">
        <f t="shared" si="160"/>
        <v>music</v>
      </c>
      <c r="R1714" t="str">
        <f t="shared" si="161"/>
        <v>faith</v>
      </c>
      <c r="S1714" s="13">
        <f t="shared" si="163"/>
        <v>42125.705474537033</v>
      </c>
      <c r="T1714" s="13">
        <f t="shared" si="162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8"/>
        <v>1.6666666666666666E-2</v>
      </c>
      <c r="P1715" s="10">
        <f t="shared" si="159"/>
        <v>50</v>
      </c>
      <c r="Q1715" t="str">
        <f t="shared" si="160"/>
        <v>music</v>
      </c>
      <c r="R1715" t="str">
        <f t="shared" si="161"/>
        <v>faith</v>
      </c>
      <c r="S1715" s="13">
        <f t="shared" si="163"/>
        <v>41887.592731481483</v>
      </c>
      <c r="T1715" s="13">
        <f t="shared" si="162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8"/>
        <v>7.868E-2</v>
      </c>
      <c r="P1716" s="10">
        <f t="shared" si="159"/>
        <v>115.70588235294117</v>
      </c>
      <c r="Q1716" t="str">
        <f t="shared" si="160"/>
        <v>music</v>
      </c>
      <c r="R1716" t="str">
        <f t="shared" si="161"/>
        <v>faith</v>
      </c>
      <c r="S1716" s="13">
        <f t="shared" si="163"/>
        <v>42095.710196759253</v>
      </c>
      <c r="T1716" s="13">
        <f t="shared" si="162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8"/>
        <v>2.2000000000000001E-3</v>
      </c>
      <c r="P1717" s="10">
        <f t="shared" si="159"/>
        <v>5.5</v>
      </c>
      <c r="Q1717" t="str">
        <f t="shared" si="160"/>
        <v>music</v>
      </c>
      <c r="R1717" t="str">
        <f t="shared" si="161"/>
        <v>faith</v>
      </c>
      <c r="S1717" s="13">
        <f t="shared" si="163"/>
        <v>42064.009085648147</v>
      </c>
      <c r="T1717" s="13">
        <f t="shared" si="162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8"/>
        <v>7.4999999999999997E-2</v>
      </c>
      <c r="P1718" s="10">
        <f t="shared" si="159"/>
        <v>50</v>
      </c>
      <c r="Q1718" t="str">
        <f t="shared" si="160"/>
        <v>music</v>
      </c>
      <c r="R1718" t="str">
        <f t="shared" si="161"/>
        <v>faith</v>
      </c>
      <c r="S1718" s="13">
        <f t="shared" si="163"/>
        <v>42673.369201388887</v>
      </c>
      <c r="T1718" s="13">
        <f t="shared" si="162"/>
        <v>42713.410868055558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8"/>
        <v>0.42725880551301687</v>
      </c>
      <c r="P1719" s="10">
        <f t="shared" si="159"/>
        <v>34.024390243902438</v>
      </c>
      <c r="Q1719" t="str">
        <f t="shared" si="160"/>
        <v>music</v>
      </c>
      <c r="R1719" t="str">
        <f t="shared" si="161"/>
        <v>faith</v>
      </c>
      <c r="S1719" s="13">
        <f t="shared" si="163"/>
        <v>42460.773587962962</v>
      </c>
      <c r="T1719" s="13">
        <f t="shared" si="162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8"/>
        <v>2.142857142857143E-3</v>
      </c>
      <c r="P1720" s="10">
        <f t="shared" si="159"/>
        <v>37.5</v>
      </c>
      <c r="Q1720" t="str">
        <f t="shared" si="160"/>
        <v>music</v>
      </c>
      <c r="R1720" t="str">
        <f t="shared" si="161"/>
        <v>faith</v>
      </c>
      <c r="S1720" s="13">
        <f t="shared" si="163"/>
        <v>42460.402187499996</v>
      </c>
      <c r="T1720" s="13">
        <f t="shared" si="162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8"/>
        <v>8.7500000000000008E-3</v>
      </c>
      <c r="P1721" s="10">
        <f t="shared" si="159"/>
        <v>11.666666666666666</v>
      </c>
      <c r="Q1721" t="str">
        <f t="shared" si="160"/>
        <v>music</v>
      </c>
      <c r="R1721" t="str">
        <f t="shared" si="161"/>
        <v>faith</v>
      </c>
      <c r="S1721" s="13">
        <f t="shared" si="163"/>
        <v>41869.326284722221</v>
      </c>
      <c r="T1721" s="13">
        <f t="shared" si="162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8"/>
        <v>5.6250000000000001E-2</v>
      </c>
      <c r="P1722" s="10">
        <f t="shared" si="159"/>
        <v>28.125</v>
      </c>
      <c r="Q1722" t="str">
        <f t="shared" si="160"/>
        <v>music</v>
      </c>
      <c r="R1722" t="str">
        <f t="shared" si="161"/>
        <v>faith</v>
      </c>
      <c r="S1722" s="13">
        <f t="shared" si="163"/>
        <v>41922.574895833335</v>
      </c>
      <c r="T1722" s="13">
        <f t="shared" si="162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8"/>
        <v>0</v>
      </c>
      <c r="P1723" s="10" t="e">
        <f t="shared" si="159"/>
        <v>#DIV/0!</v>
      </c>
      <c r="Q1723" t="str">
        <f t="shared" si="160"/>
        <v>music</v>
      </c>
      <c r="R1723" t="str">
        <f t="shared" si="161"/>
        <v>faith</v>
      </c>
      <c r="S1723" s="13">
        <f t="shared" si="163"/>
        <v>42319.25304398148</v>
      </c>
      <c r="T1723" s="13">
        <f t="shared" si="162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8"/>
        <v>3.4722222222222224E-4</v>
      </c>
      <c r="P1724" s="10">
        <f t="shared" si="159"/>
        <v>1</v>
      </c>
      <c r="Q1724" t="str">
        <f t="shared" si="160"/>
        <v>music</v>
      </c>
      <c r="R1724" t="str">
        <f t="shared" si="161"/>
        <v>faith</v>
      </c>
      <c r="S1724" s="13">
        <f t="shared" si="163"/>
        <v>42425.752650462957</v>
      </c>
      <c r="T1724" s="13">
        <f t="shared" si="162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8"/>
        <v>6.5000000000000002E-2</v>
      </c>
      <c r="P1725" s="10">
        <f t="shared" si="159"/>
        <v>216.66666666666666</v>
      </c>
      <c r="Q1725" t="str">
        <f t="shared" si="160"/>
        <v>music</v>
      </c>
      <c r="R1725" t="str">
        <f t="shared" si="161"/>
        <v>faith</v>
      </c>
      <c r="S1725" s="13">
        <f t="shared" si="163"/>
        <v>42129.617071759254</v>
      </c>
      <c r="T1725" s="13">
        <f t="shared" si="162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8"/>
        <v>5.8333333333333336E-3</v>
      </c>
      <c r="P1726" s="10">
        <f t="shared" si="159"/>
        <v>8.75</v>
      </c>
      <c r="Q1726" t="str">
        <f t="shared" si="160"/>
        <v>music</v>
      </c>
      <c r="R1726" t="str">
        <f t="shared" si="161"/>
        <v>faith</v>
      </c>
      <c r="S1726" s="13">
        <f t="shared" si="163"/>
        <v>41912.724097222221</v>
      </c>
      <c r="T1726" s="13">
        <f t="shared" si="162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8"/>
        <v>0.10181818181818182</v>
      </c>
      <c r="P1727" s="10">
        <f t="shared" si="159"/>
        <v>62.222222222222221</v>
      </c>
      <c r="Q1727" t="str">
        <f t="shared" si="160"/>
        <v>music</v>
      </c>
      <c r="R1727" t="str">
        <f t="shared" si="161"/>
        <v>faith</v>
      </c>
      <c r="S1727" s="13">
        <f t="shared" si="163"/>
        <v>41845.759826388887</v>
      </c>
      <c r="T1727" s="13">
        <f t="shared" si="162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8"/>
        <v>0.33784615384615385</v>
      </c>
      <c r="P1728" s="10">
        <f t="shared" si="159"/>
        <v>137.25</v>
      </c>
      <c r="Q1728" t="str">
        <f t="shared" si="160"/>
        <v>music</v>
      </c>
      <c r="R1728" t="str">
        <f t="shared" si="161"/>
        <v>faith</v>
      </c>
      <c r="S1728" s="13">
        <f t="shared" si="163"/>
        <v>41788.711388888885</v>
      </c>
      <c r="T1728" s="13">
        <f t="shared" si="162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8"/>
        <v>3.3333333333333332E-4</v>
      </c>
      <c r="P1729" s="10">
        <f t="shared" si="159"/>
        <v>1</v>
      </c>
      <c r="Q1729" t="str">
        <f t="shared" si="160"/>
        <v>music</v>
      </c>
      <c r="R1729" t="str">
        <f t="shared" si="161"/>
        <v>faith</v>
      </c>
      <c r="S1729" s="13">
        <f t="shared" si="163"/>
        <v>42044.719641203701</v>
      </c>
      <c r="T1729" s="13">
        <f t="shared" si="162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8"/>
        <v>0.68400000000000005</v>
      </c>
      <c r="P1730" s="10">
        <f t="shared" si="159"/>
        <v>122.14285714285714</v>
      </c>
      <c r="Q1730" t="str">
        <f t="shared" si="160"/>
        <v>music</v>
      </c>
      <c r="R1730" t="str">
        <f t="shared" si="161"/>
        <v>faith</v>
      </c>
      <c r="S1730" s="13">
        <f t="shared" si="163"/>
        <v>42268.417523148142</v>
      </c>
      <c r="T1730" s="13">
        <f t="shared" si="162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4">E1731/D1731</f>
        <v>0</v>
      </c>
      <c r="P1731" s="10" t="e">
        <f t="shared" ref="P1731:P1794" si="165">E1731/L1731</f>
        <v>#DIV/0!</v>
      </c>
      <c r="Q1731" t="str">
        <f t="shared" ref="Q1731:Q1794" si="166">LEFT(N1731,FIND("/",N1731)-1)</f>
        <v>music</v>
      </c>
      <c r="R1731" t="str">
        <f t="shared" ref="R1731:R1794" si="167">RIGHT(N1731,LEN(N1731)-FIND("/",N1731))</f>
        <v>faith</v>
      </c>
      <c r="S1731" s="13">
        <f t="shared" si="163"/>
        <v>42470.843819444439</v>
      </c>
      <c r="T1731" s="13">
        <f t="shared" si="162"/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4"/>
        <v>0</v>
      </c>
      <c r="P1732" s="10" t="e">
        <f t="shared" si="165"/>
        <v>#DIV/0!</v>
      </c>
      <c r="Q1732" t="str">
        <f t="shared" si="166"/>
        <v>music</v>
      </c>
      <c r="R1732" t="str">
        <f t="shared" si="167"/>
        <v>faith</v>
      </c>
      <c r="S1732" s="13">
        <f t="shared" si="163"/>
        <v>42271.879432870366</v>
      </c>
      <c r="T1732" s="13">
        <f t="shared" ref="T1732:T1795" si="168">(I1732/86400)+25569+(-5/24)</f>
        <v>42301.879432870366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4"/>
        <v>0</v>
      </c>
      <c r="P1733" s="10" t="e">
        <f t="shared" si="165"/>
        <v>#DIV/0!</v>
      </c>
      <c r="Q1733" t="str">
        <f t="shared" si="166"/>
        <v>music</v>
      </c>
      <c r="R1733" t="str">
        <f t="shared" si="167"/>
        <v>faith</v>
      </c>
      <c r="S1733" s="13">
        <f t="shared" ref="S1733:S1796" si="169">(J1733/86400)+25569+(-5/24)</f>
        <v>42152.698518518511</v>
      </c>
      <c r="T1733" s="13">
        <f t="shared" si="168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4"/>
        <v>0</v>
      </c>
      <c r="P1734" s="10" t="e">
        <f t="shared" si="165"/>
        <v>#DIV/0!</v>
      </c>
      <c r="Q1734" t="str">
        <f t="shared" si="166"/>
        <v>music</v>
      </c>
      <c r="R1734" t="str">
        <f t="shared" si="167"/>
        <v>faith</v>
      </c>
      <c r="S1734" s="13">
        <f t="shared" si="169"/>
        <v>42325.475474537037</v>
      </c>
      <c r="T1734" s="13">
        <f t="shared" si="168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4"/>
        <v>0</v>
      </c>
      <c r="P1735" s="10" t="e">
        <f t="shared" si="165"/>
        <v>#DIV/0!</v>
      </c>
      <c r="Q1735" t="str">
        <f t="shared" si="166"/>
        <v>music</v>
      </c>
      <c r="R1735" t="str">
        <f t="shared" si="167"/>
        <v>faith</v>
      </c>
      <c r="S1735" s="13">
        <f t="shared" si="169"/>
        <v>42614.467291666668</v>
      </c>
      <c r="T1735" s="13">
        <f t="shared" si="168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4"/>
        <v>2.2222222222222223E-4</v>
      </c>
      <c r="P1736" s="10">
        <f t="shared" si="165"/>
        <v>1</v>
      </c>
      <c r="Q1736" t="str">
        <f t="shared" si="166"/>
        <v>music</v>
      </c>
      <c r="R1736" t="str">
        <f t="shared" si="167"/>
        <v>faith</v>
      </c>
      <c r="S1736" s="13">
        <f t="shared" si="169"/>
        <v>42101.828194444439</v>
      </c>
      <c r="T1736" s="13">
        <f t="shared" si="168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4"/>
        <v>0.11</v>
      </c>
      <c r="P1737" s="10">
        <f t="shared" si="165"/>
        <v>55</v>
      </c>
      <c r="Q1737" t="str">
        <f t="shared" si="166"/>
        <v>music</v>
      </c>
      <c r="R1737" t="str">
        <f t="shared" si="167"/>
        <v>faith</v>
      </c>
      <c r="S1737" s="13">
        <f t="shared" si="169"/>
        <v>42559.605844907404</v>
      </c>
      <c r="T1737" s="13">
        <f t="shared" si="168"/>
        <v>42589.605844907404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4"/>
        <v>7.3333333333333332E-3</v>
      </c>
      <c r="P1738" s="10">
        <f t="shared" si="165"/>
        <v>22</v>
      </c>
      <c r="Q1738" t="str">
        <f t="shared" si="166"/>
        <v>music</v>
      </c>
      <c r="R1738" t="str">
        <f t="shared" si="167"/>
        <v>faith</v>
      </c>
      <c r="S1738" s="13">
        <f t="shared" si="169"/>
        <v>42286.65315972222</v>
      </c>
      <c r="T1738" s="13">
        <f t="shared" si="168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4"/>
        <v>0.21249999999999999</v>
      </c>
      <c r="P1739" s="10">
        <f t="shared" si="165"/>
        <v>56.666666666666664</v>
      </c>
      <c r="Q1739" t="str">
        <f t="shared" si="166"/>
        <v>music</v>
      </c>
      <c r="R1739" t="str">
        <f t="shared" si="167"/>
        <v>faith</v>
      </c>
      <c r="S1739" s="13">
        <f t="shared" si="169"/>
        <v>42175.740648148145</v>
      </c>
      <c r="T1739" s="13">
        <f t="shared" si="168"/>
        <v>42205.740648148145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4"/>
        <v>4.0000000000000001E-3</v>
      </c>
      <c r="P1740" s="10">
        <f t="shared" si="165"/>
        <v>20</v>
      </c>
      <c r="Q1740" t="str">
        <f t="shared" si="166"/>
        <v>music</v>
      </c>
      <c r="R1740" t="str">
        <f t="shared" si="167"/>
        <v>faith</v>
      </c>
      <c r="S1740" s="13">
        <f t="shared" si="169"/>
        <v>41884.665995370371</v>
      </c>
      <c r="T1740" s="13">
        <f t="shared" si="168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4"/>
        <v>1E-3</v>
      </c>
      <c r="P1741" s="10">
        <f t="shared" si="165"/>
        <v>1</v>
      </c>
      <c r="Q1741" t="str">
        <f t="shared" si="166"/>
        <v>music</v>
      </c>
      <c r="R1741" t="str">
        <f t="shared" si="167"/>
        <v>faith</v>
      </c>
      <c r="S1741" s="13">
        <f t="shared" si="169"/>
        <v>42435.665879629632</v>
      </c>
      <c r="T1741" s="13">
        <f t="shared" si="168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4"/>
        <v>0</v>
      </c>
      <c r="P1742" s="10" t="e">
        <f t="shared" si="165"/>
        <v>#DIV/0!</v>
      </c>
      <c r="Q1742" t="str">
        <f t="shared" si="166"/>
        <v>music</v>
      </c>
      <c r="R1742" t="str">
        <f t="shared" si="167"/>
        <v>faith</v>
      </c>
      <c r="S1742" s="13">
        <f t="shared" si="169"/>
        <v>42171.609050925923</v>
      </c>
      <c r="T1742" s="13">
        <f t="shared" si="168"/>
        <v>42201.609050925923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4"/>
        <v>1.1083333333333334</v>
      </c>
      <c r="P1743" s="10">
        <f t="shared" si="165"/>
        <v>25.576923076923077</v>
      </c>
      <c r="Q1743" t="str">
        <f t="shared" si="166"/>
        <v>photography</v>
      </c>
      <c r="R1743" t="str">
        <f t="shared" si="167"/>
        <v>photobooks</v>
      </c>
      <c r="S1743" s="13">
        <f t="shared" si="169"/>
        <v>42120.419803240737</v>
      </c>
      <c r="T1743" s="13">
        <f t="shared" si="168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4"/>
        <v>1.0874999999999999</v>
      </c>
      <c r="P1744" s="10">
        <f t="shared" si="165"/>
        <v>63.970588235294116</v>
      </c>
      <c r="Q1744" t="str">
        <f t="shared" si="166"/>
        <v>photography</v>
      </c>
      <c r="R1744" t="str">
        <f t="shared" si="167"/>
        <v>photobooks</v>
      </c>
      <c r="S1744" s="13">
        <f t="shared" si="169"/>
        <v>42710.668634259258</v>
      </c>
      <c r="T1744" s="13">
        <f t="shared" si="168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4"/>
        <v>1.0041666666666667</v>
      </c>
      <c r="P1745" s="10">
        <f t="shared" si="165"/>
        <v>89.925373134328353</v>
      </c>
      <c r="Q1745" t="str">
        <f t="shared" si="166"/>
        <v>photography</v>
      </c>
      <c r="R1745" t="str">
        <f t="shared" si="167"/>
        <v>photobooks</v>
      </c>
      <c r="S1745" s="13">
        <f t="shared" si="169"/>
        <v>42586.717303240737</v>
      </c>
      <c r="T1745" s="13">
        <f t="shared" si="168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4"/>
        <v>1.1845454545454546</v>
      </c>
      <c r="P1746" s="10">
        <f t="shared" si="165"/>
        <v>93.071428571428569</v>
      </c>
      <c r="Q1746" t="str">
        <f t="shared" si="166"/>
        <v>photography</v>
      </c>
      <c r="R1746" t="str">
        <f t="shared" si="167"/>
        <v>photobooks</v>
      </c>
      <c r="S1746" s="13">
        <f t="shared" si="169"/>
        <v>42026.396724537037</v>
      </c>
      <c r="T1746" s="13">
        <f t="shared" si="168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4"/>
        <v>1.1401428571428571</v>
      </c>
      <c r="P1747" s="10">
        <f t="shared" si="165"/>
        <v>89.674157303370791</v>
      </c>
      <c r="Q1747" t="str">
        <f t="shared" si="166"/>
        <v>photography</v>
      </c>
      <c r="R1747" t="str">
        <f t="shared" si="167"/>
        <v>photobooks</v>
      </c>
      <c r="S1747" s="13">
        <f t="shared" si="169"/>
        <v>42690.051365740735</v>
      </c>
      <c r="T1747" s="13">
        <f t="shared" si="168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4"/>
        <v>1.4810000000000001</v>
      </c>
      <c r="P1748" s="10">
        <f t="shared" si="165"/>
        <v>207.61682242990653</v>
      </c>
      <c r="Q1748" t="str">
        <f t="shared" si="166"/>
        <v>photography</v>
      </c>
      <c r="R1748" t="str">
        <f t="shared" si="167"/>
        <v>photobooks</v>
      </c>
      <c r="S1748" s="13">
        <f t="shared" si="169"/>
        <v>42667.968368055554</v>
      </c>
      <c r="T1748" s="13">
        <f t="shared" si="168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4"/>
        <v>1.0495555555555556</v>
      </c>
      <c r="P1749" s="10">
        <f t="shared" si="165"/>
        <v>59.408805031446541</v>
      </c>
      <c r="Q1749" t="str">
        <f t="shared" si="166"/>
        <v>photography</v>
      </c>
      <c r="R1749" t="str">
        <f t="shared" si="167"/>
        <v>photobooks</v>
      </c>
      <c r="S1749" s="13">
        <f t="shared" si="169"/>
        <v>42292.22719907407</v>
      </c>
      <c r="T1749" s="13">
        <f t="shared" si="168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4"/>
        <v>1.29948</v>
      </c>
      <c r="P1750" s="10">
        <f t="shared" si="165"/>
        <v>358.97237569060775</v>
      </c>
      <c r="Q1750" t="str">
        <f t="shared" si="166"/>
        <v>photography</v>
      </c>
      <c r="R1750" t="str">
        <f t="shared" si="167"/>
        <v>photobooks</v>
      </c>
      <c r="S1750" s="13">
        <f t="shared" si="169"/>
        <v>42219.742395833331</v>
      </c>
      <c r="T1750" s="13">
        <f t="shared" si="168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4"/>
        <v>1.2348756218905472</v>
      </c>
      <c r="P1751" s="10">
        <f t="shared" si="165"/>
        <v>94.736641221374043</v>
      </c>
      <c r="Q1751" t="str">
        <f t="shared" si="166"/>
        <v>photography</v>
      </c>
      <c r="R1751" t="str">
        <f t="shared" si="167"/>
        <v>photobooks</v>
      </c>
      <c r="S1751" s="13">
        <f t="shared" si="169"/>
        <v>42758.767604166664</v>
      </c>
      <c r="T1751" s="13">
        <f t="shared" si="168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4"/>
        <v>2.0162</v>
      </c>
      <c r="P1752" s="10">
        <f t="shared" si="165"/>
        <v>80.647999999999996</v>
      </c>
      <c r="Q1752" t="str">
        <f t="shared" si="166"/>
        <v>photography</v>
      </c>
      <c r="R1752" t="str">
        <f t="shared" si="167"/>
        <v>photobooks</v>
      </c>
      <c r="S1752" s="13">
        <f t="shared" si="169"/>
        <v>42454.628518518519</v>
      </c>
      <c r="T1752" s="13">
        <f t="shared" si="168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4"/>
        <v>1.0289999999999999</v>
      </c>
      <c r="P1753" s="10">
        <f t="shared" si="165"/>
        <v>168.68852459016392</v>
      </c>
      <c r="Q1753" t="str">
        <f t="shared" si="166"/>
        <v>photography</v>
      </c>
      <c r="R1753" t="str">
        <f t="shared" si="167"/>
        <v>photobooks</v>
      </c>
      <c r="S1753" s="13">
        <f t="shared" si="169"/>
        <v>42052.573182870365</v>
      </c>
      <c r="T1753" s="13">
        <f t="shared" si="168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4"/>
        <v>2.6016666666666666</v>
      </c>
      <c r="P1754" s="10">
        <f t="shared" si="165"/>
        <v>34.68888888888889</v>
      </c>
      <c r="Q1754" t="str">
        <f t="shared" si="166"/>
        <v>photography</v>
      </c>
      <c r="R1754" t="str">
        <f t="shared" si="167"/>
        <v>photobooks</v>
      </c>
      <c r="S1754" s="13">
        <f t="shared" si="169"/>
        <v>42627.044930555552</v>
      </c>
      <c r="T1754" s="13">
        <f t="shared" si="168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4"/>
        <v>1.08</v>
      </c>
      <c r="P1755" s="10">
        <f t="shared" si="165"/>
        <v>462.85714285714283</v>
      </c>
      <c r="Q1755" t="str">
        <f t="shared" si="166"/>
        <v>photography</v>
      </c>
      <c r="R1755" t="str">
        <f t="shared" si="167"/>
        <v>photobooks</v>
      </c>
      <c r="S1755" s="13">
        <f t="shared" si="169"/>
        <v>42420.541296296295</v>
      </c>
      <c r="T1755" s="13">
        <f t="shared" si="168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4"/>
        <v>1.1052941176470588</v>
      </c>
      <c r="P1756" s="10">
        <f t="shared" si="165"/>
        <v>104.38888888888889</v>
      </c>
      <c r="Q1756" t="str">
        <f t="shared" si="166"/>
        <v>photography</v>
      </c>
      <c r="R1756" t="str">
        <f t="shared" si="167"/>
        <v>photobooks</v>
      </c>
      <c r="S1756" s="13">
        <f t="shared" si="169"/>
        <v>42067.668437499997</v>
      </c>
      <c r="T1756" s="13">
        <f t="shared" si="168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4"/>
        <v>1.2</v>
      </c>
      <c r="P1757" s="10">
        <f t="shared" si="165"/>
        <v>7.5</v>
      </c>
      <c r="Q1757" t="str">
        <f t="shared" si="166"/>
        <v>photography</v>
      </c>
      <c r="R1757" t="str">
        <f t="shared" si="167"/>
        <v>photobooks</v>
      </c>
      <c r="S1757" s="13">
        <f t="shared" si="169"/>
        <v>42252.580567129626</v>
      </c>
      <c r="T1757" s="13">
        <f t="shared" si="168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4"/>
        <v>1.0282909090909091</v>
      </c>
      <c r="P1758" s="10">
        <f t="shared" si="165"/>
        <v>47.13</v>
      </c>
      <c r="Q1758" t="str">
        <f t="shared" si="166"/>
        <v>photography</v>
      </c>
      <c r="R1758" t="str">
        <f t="shared" si="167"/>
        <v>photobooks</v>
      </c>
      <c r="S1758" s="13">
        <f t="shared" si="169"/>
        <v>42570.959131944437</v>
      </c>
      <c r="T1758" s="13">
        <f t="shared" si="168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4"/>
        <v>1.1599999999999999</v>
      </c>
      <c r="P1759" s="10">
        <f t="shared" si="165"/>
        <v>414.28571428571428</v>
      </c>
      <c r="Q1759" t="str">
        <f t="shared" si="166"/>
        <v>photography</v>
      </c>
      <c r="R1759" t="str">
        <f t="shared" si="167"/>
        <v>photobooks</v>
      </c>
      <c r="S1759" s="13">
        <f t="shared" si="169"/>
        <v>42733.619016203702</v>
      </c>
      <c r="T1759" s="13">
        <f t="shared" si="168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4"/>
        <v>1.147</v>
      </c>
      <c r="P1760" s="10">
        <f t="shared" si="165"/>
        <v>42.481481481481481</v>
      </c>
      <c r="Q1760" t="str">
        <f t="shared" si="166"/>
        <v>photography</v>
      </c>
      <c r="R1760" t="str">
        <f t="shared" si="167"/>
        <v>photobooks</v>
      </c>
      <c r="S1760" s="13">
        <f t="shared" si="169"/>
        <v>42505.74759259259</v>
      </c>
      <c r="T1760" s="13">
        <f t="shared" si="168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4"/>
        <v>1.0660000000000001</v>
      </c>
      <c r="P1761" s="10">
        <f t="shared" si="165"/>
        <v>108.77551020408163</v>
      </c>
      <c r="Q1761" t="str">
        <f t="shared" si="166"/>
        <v>photography</v>
      </c>
      <c r="R1761" t="str">
        <f t="shared" si="167"/>
        <v>photobooks</v>
      </c>
      <c r="S1761" s="13">
        <f t="shared" si="169"/>
        <v>42068.620706018519</v>
      </c>
      <c r="T1761" s="13">
        <f t="shared" si="168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4"/>
        <v>1.6544000000000001</v>
      </c>
      <c r="P1762" s="10">
        <f t="shared" si="165"/>
        <v>81.098039215686271</v>
      </c>
      <c r="Q1762" t="str">
        <f t="shared" si="166"/>
        <v>photography</v>
      </c>
      <c r="R1762" t="str">
        <f t="shared" si="167"/>
        <v>photobooks</v>
      </c>
      <c r="S1762" s="13">
        <f t="shared" si="169"/>
        <v>42405.464270833334</v>
      </c>
      <c r="T1762" s="13">
        <f t="shared" si="168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4"/>
        <v>1.55</v>
      </c>
      <c r="P1763" s="10">
        <f t="shared" si="165"/>
        <v>51.666666666666664</v>
      </c>
      <c r="Q1763" t="str">
        <f t="shared" si="166"/>
        <v>photography</v>
      </c>
      <c r="R1763" t="str">
        <f t="shared" si="167"/>
        <v>photobooks</v>
      </c>
      <c r="S1763" s="13">
        <f t="shared" si="169"/>
        <v>42209.359490740739</v>
      </c>
      <c r="T1763" s="13">
        <f t="shared" si="168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4"/>
        <v>8.85</v>
      </c>
      <c r="P1764" s="10">
        <f t="shared" si="165"/>
        <v>35.4</v>
      </c>
      <c r="Q1764" t="str">
        <f t="shared" si="166"/>
        <v>photography</v>
      </c>
      <c r="R1764" t="str">
        <f t="shared" si="167"/>
        <v>photobooks</v>
      </c>
      <c r="S1764" s="13">
        <f t="shared" si="169"/>
        <v>42410.773668981477</v>
      </c>
      <c r="T1764" s="13">
        <f t="shared" si="168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4"/>
        <v>1.0190833333333333</v>
      </c>
      <c r="P1765" s="10">
        <f t="shared" si="165"/>
        <v>103.63559322033899</v>
      </c>
      <c r="Q1765" t="str">
        <f t="shared" si="166"/>
        <v>photography</v>
      </c>
      <c r="R1765" t="str">
        <f t="shared" si="167"/>
        <v>photobooks</v>
      </c>
      <c r="S1765" s="13">
        <f t="shared" si="169"/>
        <v>42636.660185185181</v>
      </c>
      <c r="T1765" s="13">
        <f t="shared" si="168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4"/>
        <v>0.19600000000000001</v>
      </c>
      <c r="P1766" s="10">
        <f t="shared" si="165"/>
        <v>55.282051282051285</v>
      </c>
      <c r="Q1766" t="str">
        <f t="shared" si="166"/>
        <v>photography</v>
      </c>
      <c r="R1766" t="str">
        <f t="shared" si="167"/>
        <v>photobooks</v>
      </c>
      <c r="S1766" s="13">
        <f t="shared" si="169"/>
        <v>41825.27753472222</v>
      </c>
      <c r="T1766" s="13">
        <f t="shared" si="168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4"/>
        <v>0.59467839999999994</v>
      </c>
      <c r="P1767" s="10">
        <f t="shared" si="165"/>
        <v>72.16970873786407</v>
      </c>
      <c r="Q1767" t="str">
        <f t="shared" si="166"/>
        <v>photography</v>
      </c>
      <c r="R1767" t="str">
        <f t="shared" si="167"/>
        <v>photobooks</v>
      </c>
      <c r="S1767" s="13">
        <f t="shared" si="169"/>
        <v>41834.772129629629</v>
      </c>
      <c r="T1767" s="13">
        <f t="shared" si="168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4"/>
        <v>0</v>
      </c>
      <c r="P1768" s="10" t="e">
        <f t="shared" si="165"/>
        <v>#DIV/0!</v>
      </c>
      <c r="Q1768" t="str">
        <f t="shared" si="166"/>
        <v>photography</v>
      </c>
      <c r="R1768" t="str">
        <f t="shared" si="167"/>
        <v>photobooks</v>
      </c>
      <c r="S1768" s="13">
        <f t="shared" si="169"/>
        <v>41855.65148148148</v>
      </c>
      <c r="T1768" s="13">
        <f t="shared" si="168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4"/>
        <v>0.4572</v>
      </c>
      <c r="P1769" s="10">
        <f t="shared" si="165"/>
        <v>58.615384615384613</v>
      </c>
      <c r="Q1769" t="str">
        <f t="shared" si="166"/>
        <v>photography</v>
      </c>
      <c r="R1769" t="str">
        <f t="shared" si="167"/>
        <v>photobooks</v>
      </c>
      <c r="S1769" s="13">
        <f t="shared" si="169"/>
        <v>41824.450046296297</v>
      </c>
      <c r="T1769" s="13">
        <f t="shared" si="168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4"/>
        <v>3.7400000000000003E-2</v>
      </c>
      <c r="P1770" s="10">
        <f t="shared" si="165"/>
        <v>12.466666666666667</v>
      </c>
      <c r="Q1770" t="str">
        <f t="shared" si="166"/>
        <v>photography</v>
      </c>
      <c r="R1770" t="str">
        <f t="shared" si="167"/>
        <v>photobooks</v>
      </c>
      <c r="S1770" s="13">
        <f t="shared" si="169"/>
        <v>41849.352361111109</v>
      </c>
      <c r="T1770" s="13">
        <f t="shared" si="168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4"/>
        <v>2.7025E-2</v>
      </c>
      <c r="P1771" s="10">
        <f t="shared" si="165"/>
        <v>49.136363636363633</v>
      </c>
      <c r="Q1771" t="str">
        <f t="shared" si="166"/>
        <v>photography</v>
      </c>
      <c r="R1771" t="str">
        <f t="shared" si="167"/>
        <v>photobooks</v>
      </c>
      <c r="S1771" s="13">
        <f t="shared" si="169"/>
        <v>41987.610636574071</v>
      </c>
      <c r="T1771" s="13">
        <f t="shared" si="168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4"/>
        <v>0.56514285714285717</v>
      </c>
      <c r="P1772" s="10">
        <f t="shared" si="165"/>
        <v>150.5</v>
      </c>
      <c r="Q1772" t="str">
        <f t="shared" si="166"/>
        <v>photography</v>
      </c>
      <c r="R1772" t="str">
        <f t="shared" si="167"/>
        <v>photobooks</v>
      </c>
      <c r="S1772" s="13">
        <f t="shared" si="169"/>
        <v>41891.571689814817</v>
      </c>
      <c r="T1772" s="13">
        <f t="shared" si="168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4"/>
        <v>0.21309523809523809</v>
      </c>
      <c r="P1773" s="10">
        <f t="shared" si="165"/>
        <v>35.799999999999997</v>
      </c>
      <c r="Q1773" t="str">
        <f t="shared" si="166"/>
        <v>photography</v>
      </c>
      <c r="R1773" t="str">
        <f t="shared" si="167"/>
        <v>photobooks</v>
      </c>
      <c r="S1773" s="13">
        <f t="shared" si="169"/>
        <v>41905.771296296291</v>
      </c>
      <c r="T1773" s="13">
        <f t="shared" si="168"/>
        <v>41935.771296296291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4"/>
        <v>0.156</v>
      </c>
      <c r="P1774" s="10">
        <f t="shared" si="165"/>
        <v>45.157894736842103</v>
      </c>
      <c r="Q1774" t="str">
        <f t="shared" si="166"/>
        <v>photography</v>
      </c>
      <c r="R1774" t="str">
        <f t="shared" si="167"/>
        <v>photobooks</v>
      </c>
      <c r="S1774" s="13">
        <f t="shared" si="169"/>
        <v>41766.509675925925</v>
      </c>
      <c r="T1774" s="13">
        <f t="shared" si="168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4"/>
        <v>6.2566666666666673E-2</v>
      </c>
      <c r="P1775" s="10">
        <f t="shared" si="165"/>
        <v>98.78947368421052</v>
      </c>
      <c r="Q1775" t="str">
        <f t="shared" si="166"/>
        <v>photography</v>
      </c>
      <c r="R1775" t="str">
        <f t="shared" si="167"/>
        <v>photobooks</v>
      </c>
      <c r="S1775" s="13">
        <f t="shared" si="169"/>
        <v>41978.552060185182</v>
      </c>
      <c r="T1775" s="13">
        <f t="shared" si="168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4"/>
        <v>0.4592</v>
      </c>
      <c r="P1776" s="10">
        <f t="shared" si="165"/>
        <v>88.307692307692307</v>
      </c>
      <c r="Q1776" t="str">
        <f t="shared" si="166"/>
        <v>photography</v>
      </c>
      <c r="R1776" t="str">
        <f t="shared" si="167"/>
        <v>photobooks</v>
      </c>
      <c r="S1776" s="13">
        <f t="shared" si="169"/>
        <v>41930.010324074072</v>
      </c>
      <c r="T1776" s="13">
        <f t="shared" si="168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4"/>
        <v>0.65101538461538466</v>
      </c>
      <c r="P1777" s="10">
        <f t="shared" si="165"/>
        <v>170.62903225806451</v>
      </c>
      <c r="Q1777" t="str">
        <f t="shared" si="166"/>
        <v>photography</v>
      </c>
      <c r="R1777" t="str">
        <f t="shared" si="167"/>
        <v>photobooks</v>
      </c>
      <c r="S1777" s="13">
        <f t="shared" si="169"/>
        <v>41891.768055555549</v>
      </c>
      <c r="T1777" s="13">
        <f t="shared" si="168"/>
        <v>41936.768055555549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4"/>
        <v>6.7000000000000004E-2</v>
      </c>
      <c r="P1778" s="10">
        <f t="shared" si="165"/>
        <v>83.75</v>
      </c>
      <c r="Q1778" t="str">
        <f t="shared" si="166"/>
        <v>photography</v>
      </c>
      <c r="R1778" t="str">
        <f t="shared" si="167"/>
        <v>photobooks</v>
      </c>
      <c r="S1778" s="13">
        <f t="shared" si="169"/>
        <v>41905.748506944445</v>
      </c>
      <c r="T1778" s="13">
        <f t="shared" si="168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4"/>
        <v>0.135625</v>
      </c>
      <c r="P1779" s="10">
        <f t="shared" si="165"/>
        <v>65.099999999999994</v>
      </c>
      <c r="Q1779" t="str">
        <f t="shared" si="166"/>
        <v>photography</v>
      </c>
      <c r="R1779" t="str">
        <f t="shared" si="167"/>
        <v>photobooks</v>
      </c>
      <c r="S1779" s="13">
        <f t="shared" si="169"/>
        <v>42025.14876157407</v>
      </c>
      <c r="T1779" s="13">
        <f t="shared" si="168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4"/>
        <v>1.9900000000000001E-2</v>
      </c>
      <c r="P1780" s="10">
        <f t="shared" si="165"/>
        <v>66.333333333333329</v>
      </c>
      <c r="Q1780" t="str">
        <f t="shared" si="166"/>
        <v>photography</v>
      </c>
      <c r="R1780" t="str">
        <f t="shared" si="167"/>
        <v>photobooks</v>
      </c>
      <c r="S1780" s="13">
        <f t="shared" si="169"/>
        <v>42045.655034722215</v>
      </c>
      <c r="T1780" s="13">
        <f t="shared" si="168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4"/>
        <v>0.36236363636363639</v>
      </c>
      <c r="P1781" s="10">
        <f t="shared" si="165"/>
        <v>104.89473684210526</v>
      </c>
      <c r="Q1781" t="str">
        <f t="shared" si="166"/>
        <v>photography</v>
      </c>
      <c r="R1781" t="str">
        <f t="shared" si="167"/>
        <v>photobooks</v>
      </c>
      <c r="S1781" s="13">
        <f t="shared" si="169"/>
        <v>42585.483564814807</v>
      </c>
      <c r="T1781" s="13">
        <f t="shared" si="168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4"/>
        <v>0.39743333333333336</v>
      </c>
      <c r="P1782" s="10">
        <f t="shared" si="165"/>
        <v>78.440789473684205</v>
      </c>
      <c r="Q1782" t="str">
        <f t="shared" si="166"/>
        <v>photography</v>
      </c>
      <c r="R1782" t="str">
        <f t="shared" si="167"/>
        <v>photobooks</v>
      </c>
      <c r="S1782" s="13">
        <f t="shared" si="169"/>
        <v>42493.392476851848</v>
      </c>
      <c r="T1782" s="13">
        <f t="shared" si="168"/>
        <v>42553.392476851848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4"/>
        <v>0.25763636363636366</v>
      </c>
      <c r="P1783" s="10">
        <f t="shared" si="165"/>
        <v>59.041666666666664</v>
      </c>
      <c r="Q1783" t="str">
        <f t="shared" si="166"/>
        <v>photography</v>
      </c>
      <c r="R1783" t="str">
        <f t="shared" si="167"/>
        <v>photobooks</v>
      </c>
      <c r="S1783" s="13">
        <f t="shared" si="169"/>
        <v>42597.409085648142</v>
      </c>
      <c r="T1783" s="13">
        <f t="shared" si="168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4"/>
        <v>0.15491428571428573</v>
      </c>
      <c r="P1784" s="10">
        <f t="shared" si="165"/>
        <v>71.34210526315789</v>
      </c>
      <c r="Q1784" t="str">
        <f t="shared" si="166"/>
        <v>photography</v>
      </c>
      <c r="R1784" t="str">
        <f t="shared" si="167"/>
        <v>photobooks</v>
      </c>
      <c r="S1784" s="13">
        <f t="shared" si="169"/>
        <v>42388.366770833331</v>
      </c>
      <c r="T1784" s="13">
        <f t="shared" si="168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4"/>
        <v>0.236925</v>
      </c>
      <c r="P1785" s="10">
        <f t="shared" si="165"/>
        <v>51.227027027027027</v>
      </c>
      <c r="Q1785" t="str">
        <f t="shared" si="166"/>
        <v>photography</v>
      </c>
      <c r="R1785" t="str">
        <f t="shared" si="167"/>
        <v>photobooks</v>
      </c>
      <c r="S1785" s="13">
        <f t="shared" si="169"/>
        <v>42115.741643518515</v>
      </c>
      <c r="T1785" s="13">
        <f t="shared" si="168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4"/>
        <v>0.39760000000000001</v>
      </c>
      <c r="P1786" s="10">
        <f t="shared" si="165"/>
        <v>60.242424242424242</v>
      </c>
      <c r="Q1786" t="str">
        <f t="shared" si="166"/>
        <v>photography</v>
      </c>
      <c r="R1786" t="str">
        <f t="shared" si="167"/>
        <v>photobooks</v>
      </c>
      <c r="S1786" s="13">
        <f t="shared" si="169"/>
        <v>42003.447222222218</v>
      </c>
      <c r="T1786" s="13">
        <f t="shared" si="168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4"/>
        <v>0.20220833333333332</v>
      </c>
      <c r="P1787" s="10">
        <f t="shared" si="165"/>
        <v>44.935185185185183</v>
      </c>
      <c r="Q1787" t="str">
        <f t="shared" si="166"/>
        <v>photography</v>
      </c>
      <c r="R1787" t="str">
        <f t="shared" si="167"/>
        <v>photobooks</v>
      </c>
      <c r="S1787" s="13">
        <f t="shared" si="169"/>
        <v>41896.926562499997</v>
      </c>
      <c r="T1787" s="13">
        <f t="shared" si="168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4"/>
        <v>0.47631578947368419</v>
      </c>
      <c r="P1788" s="10">
        <f t="shared" si="165"/>
        <v>31.206896551724139</v>
      </c>
      <c r="Q1788" t="str">
        <f t="shared" si="166"/>
        <v>photography</v>
      </c>
      <c r="R1788" t="str">
        <f t="shared" si="167"/>
        <v>photobooks</v>
      </c>
      <c r="S1788" s="13">
        <f t="shared" si="169"/>
        <v>41958.342326388891</v>
      </c>
      <c r="T1788" s="13">
        <f t="shared" si="168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4"/>
        <v>0.15329999999999999</v>
      </c>
      <c r="P1789" s="10">
        <f t="shared" si="165"/>
        <v>63.875</v>
      </c>
      <c r="Q1789" t="str">
        <f t="shared" si="166"/>
        <v>photography</v>
      </c>
      <c r="R1789" t="str">
        <f t="shared" si="167"/>
        <v>photobooks</v>
      </c>
      <c r="S1789" s="13">
        <f t="shared" si="169"/>
        <v>42068.447187499994</v>
      </c>
      <c r="T1789" s="13">
        <f t="shared" si="168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4"/>
        <v>1.3818181818181818E-2</v>
      </c>
      <c r="P1790" s="10">
        <f t="shared" si="165"/>
        <v>19</v>
      </c>
      <c r="Q1790" t="str">
        <f t="shared" si="166"/>
        <v>photography</v>
      </c>
      <c r="R1790" t="str">
        <f t="shared" si="167"/>
        <v>photobooks</v>
      </c>
      <c r="S1790" s="13">
        <f t="shared" si="169"/>
        <v>41913.740069444444</v>
      </c>
      <c r="T1790" s="13">
        <f t="shared" si="168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4"/>
        <v>5.0000000000000001E-3</v>
      </c>
      <c r="P1791" s="10">
        <f t="shared" si="165"/>
        <v>10</v>
      </c>
      <c r="Q1791" t="str">
        <f t="shared" si="166"/>
        <v>photography</v>
      </c>
      <c r="R1791" t="str">
        <f t="shared" si="167"/>
        <v>photobooks</v>
      </c>
      <c r="S1791" s="13">
        <f t="shared" si="169"/>
        <v>41956.041701388887</v>
      </c>
      <c r="T1791" s="13">
        <f t="shared" si="168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4"/>
        <v>4.9575757575757579E-2</v>
      </c>
      <c r="P1792" s="10">
        <f t="shared" si="165"/>
        <v>109.06666666666666</v>
      </c>
      <c r="Q1792" t="str">
        <f t="shared" si="166"/>
        <v>photography</v>
      </c>
      <c r="R1792" t="str">
        <f t="shared" si="167"/>
        <v>photobooks</v>
      </c>
      <c r="S1792" s="13">
        <f t="shared" si="169"/>
        <v>42010.466180555552</v>
      </c>
      <c r="T1792" s="13">
        <f t="shared" si="168"/>
        <v>42040.466180555552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4"/>
        <v>3.5666666666666666E-2</v>
      </c>
      <c r="P1793" s="10">
        <f t="shared" si="165"/>
        <v>26.75</v>
      </c>
      <c r="Q1793" t="str">
        <f t="shared" si="166"/>
        <v>photography</v>
      </c>
      <c r="R1793" t="str">
        <f t="shared" si="167"/>
        <v>photobooks</v>
      </c>
      <c r="S1793" s="13">
        <f t="shared" si="169"/>
        <v>41973.532002314816</v>
      </c>
      <c r="T1793" s="13">
        <f t="shared" si="168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4"/>
        <v>0.61124000000000001</v>
      </c>
      <c r="P1794" s="10">
        <f t="shared" si="165"/>
        <v>109.93525179856115</v>
      </c>
      <c r="Q1794" t="str">
        <f t="shared" si="166"/>
        <v>photography</v>
      </c>
      <c r="R1794" t="str">
        <f t="shared" si="167"/>
        <v>photobooks</v>
      </c>
      <c r="S1794" s="13">
        <f t="shared" si="169"/>
        <v>42188.822708333326</v>
      </c>
      <c r="T1794" s="13">
        <f t="shared" si="168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70">E1795/D1795</f>
        <v>1.3333333333333334E-2</v>
      </c>
      <c r="P1795" s="10">
        <f t="shared" ref="P1795:P1858" si="171">E1795/L1795</f>
        <v>20</v>
      </c>
      <c r="Q1795" t="str">
        <f t="shared" ref="Q1795:Q1858" si="172">LEFT(N1795,FIND("/",N1795)-1)</f>
        <v>photography</v>
      </c>
      <c r="R1795" t="str">
        <f t="shared" ref="R1795:R1858" si="173">RIGHT(N1795,LEN(N1795)-FIND("/",N1795))</f>
        <v>photobooks</v>
      </c>
      <c r="S1795" s="13">
        <f t="shared" si="169"/>
        <v>41940.683333333327</v>
      </c>
      <c r="T1795" s="13">
        <f t="shared" si="168"/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70"/>
        <v>0.11077777777777778</v>
      </c>
      <c r="P1796" s="10">
        <f t="shared" si="171"/>
        <v>55.388888888888886</v>
      </c>
      <c r="Q1796" t="str">
        <f t="shared" si="172"/>
        <v>photography</v>
      </c>
      <c r="R1796" t="str">
        <f t="shared" si="173"/>
        <v>photobooks</v>
      </c>
      <c r="S1796" s="13">
        <f t="shared" si="169"/>
        <v>42011.342847222222</v>
      </c>
      <c r="T1796" s="13">
        <f t="shared" ref="T1796:T1859" si="174">(I1796/86400)+25569+(-5/24)</f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70"/>
        <v>0.38735714285714284</v>
      </c>
      <c r="P1797" s="10">
        <f t="shared" si="171"/>
        <v>133.90123456790124</v>
      </c>
      <c r="Q1797" t="str">
        <f t="shared" si="172"/>
        <v>photography</v>
      </c>
      <c r="R1797" t="str">
        <f t="shared" si="173"/>
        <v>photobooks</v>
      </c>
      <c r="S1797" s="13">
        <f t="shared" ref="S1797:S1860" si="175">(J1797/86400)+25569+(-5/24)</f>
        <v>42628.080335648141</v>
      </c>
      <c r="T1797" s="13">
        <f t="shared" si="174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70"/>
        <v>0.22052631578947368</v>
      </c>
      <c r="P1798" s="10">
        <f t="shared" si="171"/>
        <v>48.720930232558139</v>
      </c>
      <c r="Q1798" t="str">
        <f t="shared" si="172"/>
        <v>photography</v>
      </c>
      <c r="R1798" t="str">
        <f t="shared" si="173"/>
        <v>photobooks</v>
      </c>
      <c r="S1798" s="13">
        <f t="shared" si="175"/>
        <v>42515.231087962959</v>
      </c>
      <c r="T1798" s="13">
        <f t="shared" si="174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70"/>
        <v>0.67549999999999999</v>
      </c>
      <c r="P1799" s="10">
        <f t="shared" si="171"/>
        <v>48.25</v>
      </c>
      <c r="Q1799" t="str">
        <f t="shared" si="172"/>
        <v>photography</v>
      </c>
      <c r="R1799" t="str">
        <f t="shared" si="173"/>
        <v>photobooks</v>
      </c>
      <c r="S1799" s="13">
        <f t="shared" si="175"/>
        <v>42689.360983796294</v>
      </c>
      <c r="T1799" s="13">
        <f t="shared" si="174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70"/>
        <v>0.136375</v>
      </c>
      <c r="P1800" s="10">
        <f t="shared" si="171"/>
        <v>58.972972972972975</v>
      </c>
      <c r="Q1800" t="str">
        <f t="shared" si="172"/>
        <v>photography</v>
      </c>
      <c r="R1800" t="str">
        <f t="shared" si="173"/>
        <v>photobooks</v>
      </c>
      <c r="S1800" s="13">
        <f t="shared" si="175"/>
        <v>42344.118437499994</v>
      </c>
      <c r="T1800" s="13">
        <f t="shared" si="174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70"/>
        <v>1.7457500000000001E-2</v>
      </c>
      <c r="P1801" s="10">
        <f t="shared" si="171"/>
        <v>11.638333333333334</v>
      </c>
      <c r="Q1801" t="str">
        <f t="shared" si="172"/>
        <v>photography</v>
      </c>
      <c r="R1801" t="str">
        <f t="shared" si="173"/>
        <v>photobooks</v>
      </c>
      <c r="S1801" s="13">
        <f t="shared" si="175"/>
        <v>41934.634351851848</v>
      </c>
      <c r="T1801" s="13">
        <f t="shared" si="174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70"/>
        <v>0.20449632511889321</v>
      </c>
      <c r="P1802" s="10">
        <f t="shared" si="171"/>
        <v>83.716814159292042</v>
      </c>
      <c r="Q1802" t="str">
        <f t="shared" si="172"/>
        <v>photography</v>
      </c>
      <c r="R1802" t="str">
        <f t="shared" si="173"/>
        <v>photobooks</v>
      </c>
      <c r="S1802" s="13">
        <f t="shared" si="175"/>
        <v>42623.397800925923</v>
      </c>
      <c r="T1802" s="13">
        <f t="shared" si="174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70"/>
        <v>0.13852941176470587</v>
      </c>
      <c r="P1803" s="10">
        <f t="shared" si="171"/>
        <v>63.648648648648646</v>
      </c>
      <c r="Q1803" t="str">
        <f t="shared" si="172"/>
        <v>photography</v>
      </c>
      <c r="R1803" t="str">
        <f t="shared" si="173"/>
        <v>photobooks</v>
      </c>
      <c r="S1803" s="13">
        <f t="shared" si="175"/>
        <v>42321.452175925922</v>
      </c>
      <c r="T1803" s="13">
        <f t="shared" si="174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70"/>
        <v>0.48485714285714288</v>
      </c>
      <c r="P1804" s="10">
        <f t="shared" si="171"/>
        <v>94.277777777777771</v>
      </c>
      <c r="Q1804" t="str">
        <f t="shared" si="172"/>
        <v>photography</v>
      </c>
      <c r="R1804" t="str">
        <f t="shared" si="173"/>
        <v>photobooks</v>
      </c>
      <c r="S1804" s="13">
        <f t="shared" si="175"/>
        <v>42159.264236111114</v>
      </c>
      <c r="T1804" s="13">
        <f t="shared" si="174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70"/>
        <v>0.308</v>
      </c>
      <c r="P1805" s="10">
        <f t="shared" si="171"/>
        <v>71.86666666666666</v>
      </c>
      <c r="Q1805" t="str">
        <f t="shared" si="172"/>
        <v>photography</v>
      </c>
      <c r="R1805" t="str">
        <f t="shared" si="173"/>
        <v>photobooks</v>
      </c>
      <c r="S1805" s="13">
        <f t="shared" si="175"/>
        <v>42017.863217592589</v>
      </c>
      <c r="T1805" s="13">
        <f t="shared" si="174"/>
        <v>42048.863217592589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70"/>
        <v>0.35174193548387095</v>
      </c>
      <c r="P1806" s="10">
        <f t="shared" si="171"/>
        <v>104.84615384615384</v>
      </c>
      <c r="Q1806" t="str">
        <f t="shared" si="172"/>
        <v>photography</v>
      </c>
      <c r="R1806" t="str">
        <f t="shared" si="173"/>
        <v>photobooks</v>
      </c>
      <c r="S1806" s="13">
        <f t="shared" si="175"/>
        <v>42282.469953703701</v>
      </c>
      <c r="T1806" s="13">
        <f t="shared" si="174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70"/>
        <v>0.36404444444444445</v>
      </c>
      <c r="P1807" s="10">
        <f t="shared" si="171"/>
        <v>67.139344262295083</v>
      </c>
      <c r="Q1807" t="str">
        <f t="shared" si="172"/>
        <v>photography</v>
      </c>
      <c r="R1807" t="str">
        <f t="shared" si="173"/>
        <v>photobooks</v>
      </c>
      <c r="S1807" s="13">
        <f t="shared" si="175"/>
        <v>42247.595578703702</v>
      </c>
      <c r="T1807" s="13">
        <f t="shared" si="174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70"/>
        <v>2.955E-2</v>
      </c>
      <c r="P1808" s="10">
        <f t="shared" si="171"/>
        <v>73.875</v>
      </c>
      <c r="Q1808" t="str">
        <f t="shared" si="172"/>
        <v>photography</v>
      </c>
      <c r="R1808" t="str">
        <f t="shared" si="173"/>
        <v>photobooks</v>
      </c>
      <c r="S1808" s="13">
        <f t="shared" si="175"/>
        <v>41877.429965277777</v>
      </c>
      <c r="T1808" s="13">
        <f t="shared" si="174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70"/>
        <v>0.1106</v>
      </c>
      <c r="P1809" s="10">
        <f t="shared" si="171"/>
        <v>69.125</v>
      </c>
      <c r="Q1809" t="str">
        <f t="shared" si="172"/>
        <v>photography</v>
      </c>
      <c r="R1809" t="str">
        <f t="shared" si="173"/>
        <v>photobooks</v>
      </c>
      <c r="S1809" s="13">
        <f t="shared" si="175"/>
        <v>41879.860104166662</v>
      </c>
      <c r="T1809" s="13">
        <f t="shared" si="174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70"/>
        <v>0.41407142857142859</v>
      </c>
      <c r="P1810" s="10">
        <f t="shared" si="171"/>
        <v>120.77083333333333</v>
      </c>
      <c r="Q1810" t="str">
        <f t="shared" si="172"/>
        <v>photography</v>
      </c>
      <c r="R1810" t="str">
        <f t="shared" si="173"/>
        <v>photobooks</v>
      </c>
      <c r="S1810" s="13">
        <f t="shared" si="175"/>
        <v>42742.472569444442</v>
      </c>
      <c r="T1810" s="13">
        <f t="shared" si="174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70"/>
        <v>0.10857142857142857</v>
      </c>
      <c r="P1811" s="10">
        <f t="shared" si="171"/>
        <v>42.222222222222221</v>
      </c>
      <c r="Q1811" t="str">
        <f t="shared" si="172"/>
        <v>photography</v>
      </c>
      <c r="R1811" t="str">
        <f t="shared" si="173"/>
        <v>photobooks</v>
      </c>
      <c r="S1811" s="13">
        <f t="shared" si="175"/>
        <v>42029.699525462966</v>
      </c>
      <c r="T1811" s="13">
        <f t="shared" si="174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70"/>
        <v>3.3333333333333333E-2</v>
      </c>
      <c r="P1812" s="10">
        <f t="shared" si="171"/>
        <v>7.5</v>
      </c>
      <c r="Q1812" t="str">
        <f t="shared" si="172"/>
        <v>photography</v>
      </c>
      <c r="R1812" t="str">
        <f t="shared" si="173"/>
        <v>photobooks</v>
      </c>
      <c r="S1812" s="13">
        <f t="shared" si="175"/>
        <v>41860.701689814814</v>
      </c>
      <c r="T1812" s="13">
        <f t="shared" si="174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70"/>
        <v>7.407407407407407E-4</v>
      </c>
      <c r="P1813" s="10">
        <f t="shared" si="171"/>
        <v>1.5384615384615385</v>
      </c>
      <c r="Q1813" t="str">
        <f t="shared" si="172"/>
        <v>photography</v>
      </c>
      <c r="R1813" t="str">
        <f t="shared" si="173"/>
        <v>photobooks</v>
      </c>
      <c r="S1813" s="13">
        <f t="shared" si="175"/>
        <v>41876.225347222222</v>
      </c>
      <c r="T1813" s="13">
        <f t="shared" si="174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70"/>
        <v>0.13307692307692306</v>
      </c>
      <c r="P1814" s="10">
        <f t="shared" si="171"/>
        <v>37.608695652173914</v>
      </c>
      <c r="Q1814" t="str">
        <f t="shared" si="172"/>
        <v>photography</v>
      </c>
      <c r="R1814" t="str">
        <f t="shared" si="173"/>
        <v>photobooks</v>
      </c>
      <c r="S1814" s="13">
        <f t="shared" si="175"/>
        <v>42524.110370370363</v>
      </c>
      <c r="T1814" s="13">
        <f t="shared" si="174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70"/>
        <v>0</v>
      </c>
      <c r="P1815" s="10" t="e">
        <f t="shared" si="171"/>
        <v>#DIV/0!</v>
      </c>
      <c r="Q1815" t="str">
        <f t="shared" si="172"/>
        <v>photography</v>
      </c>
      <c r="R1815" t="str">
        <f t="shared" si="173"/>
        <v>photobooks</v>
      </c>
      <c r="S1815" s="13">
        <f t="shared" si="175"/>
        <v>41829.68069444444</v>
      </c>
      <c r="T1815" s="13">
        <f t="shared" si="174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70"/>
        <v>0.49183333333333334</v>
      </c>
      <c r="P1816" s="10">
        <f t="shared" si="171"/>
        <v>42.157142857142858</v>
      </c>
      <c r="Q1816" t="str">
        <f t="shared" si="172"/>
        <v>photography</v>
      </c>
      <c r="R1816" t="str">
        <f t="shared" si="173"/>
        <v>photobooks</v>
      </c>
      <c r="S1816" s="13">
        <f t="shared" si="175"/>
        <v>42033.105740740742</v>
      </c>
      <c r="T1816" s="13">
        <f t="shared" si="174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70"/>
        <v>0</v>
      </c>
      <c r="P1817" s="10" t="e">
        <f t="shared" si="171"/>
        <v>#DIV/0!</v>
      </c>
      <c r="Q1817" t="str">
        <f t="shared" si="172"/>
        <v>photography</v>
      </c>
      <c r="R1817" t="str">
        <f t="shared" si="173"/>
        <v>photobooks</v>
      </c>
      <c r="S1817" s="13">
        <f t="shared" si="175"/>
        <v>42172.698344907403</v>
      </c>
      <c r="T1817" s="13">
        <f t="shared" si="174"/>
        <v>42186.698344907403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70"/>
        <v>2.036E-2</v>
      </c>
      <c r="P1818" s="10">
        <f t="shared" si="171"/>
        <v>84.833333333333329</v>
      </c>
      <c r="Q1818" t="str">
        <f t="shared" si="172"/>
        <v>photography</v>
      </c>
      <c r="R1818" t="str">
        <f t="shared" si="173"/>
        <v>photobooks</v>
      </c>
      <c r="S1818" s="13">
        <f t="shared" si="175"/>
        <v>42548.667858796289</v>
      </c>
      <c r="T1818" s="13">
        <f t="shared" si="174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70"/>
        <v>0.52327777777777773</v>
      </c>
      <c r="P1819" s="10">
        <f t="shared" si="171"/>
        <v>94.19</v>
      </c>
      <c r="Q1819" t="str">
        <f t="shared" si="172"/>
        <v>photography</v>
      </c>
      <c r="R1819" t="str">
        <f t="shared" si="173"/>
        <v>photobooks</v>
      </c>
      <c r="S1819" s="13">
        <f t="shared" si="175"/>
        <v>42705.453784722216</v>
      </c>
      <c r="T1819" s="13">
        <f t="shared" si="174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70"/>
        <v>0</v>
      </c>
      <c r="P1820" s="10" t="e">
        <f t="shared" si="171"/>
        <v>#DIV/0!</v>
      </c>
      <c r="Q1820" t="str">
        <f t="shared" si="172"/>
        <v>photography</v>
      </c>
      <c r="R1820" t="str">
        <f t="shared" si="173"/>
        <v>photobooks</v>
      </c>
      <c r="S1820" s="13">
        <f t="shared" si="175"/>
        <v>42067.026041666664</v>
      </c>
      <c r="T1820" s="13">
        <f t="shared" si="174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70"/>
        <v>2.0833333333333332E-2</v>
      </c>
      <c r="P1821" s="10">
        <f t="shared" si="171"/>
        <v>6.25</v>
      </c>
      <c r="Q1821" t="str">
        <f t="shared" si="172"/>
        <v>photography</v>
      </c>
      <c r="R1821" t="str">
        <f t="shared" si="173"/>
        <v>photobooks</v>
      </c>
      <c r="S1821" s="13">
        <f t="shared" si="175"/>
        <v>41820.543935185182</v>
      </c>
      <c r="T1821" s="13">
        <f t="shared" si="174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70"/>
        <v>6.565384615384616E-2</v>
      </c>
      <c r="P1822" s="10">
        <f t="shared" si="171"/>
        <v>213.375</v>
      </c>
      <c r="Q1822" t="str">
        <f t="shared" si="172"/>
        <v>photography</v>
      </c>
      <c r="R1822" t="str">
        <f t="shared" si="173"/>
        <v>photobooks</v>
      </c>
      <c r="S1822" s="13">
        <f t="shared" si="175"/>
        <v>42064.876041666663</v>
      </c>
      <c r="T1822" s="13">
        <f t="shared" si="174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70"/>
        <v>1.3489</v>
      </c>
      <c r="P1823" s="10">
        <f t="shared" si="171"/>
        <v>59.162280701754383</v>
      </c>
      <c r="Q1823" t="str">
        <f t="shared" si="172"/>
        <v>music</v>
      </c>
      <c r="R1823" t="str">
        <f t="shared" si="173"/>
        <v>rock</v>
      </c>
      <c r="S1823" s="13">
        <f t="shared" si="175"/>
        <v>40926.110729166663</v>
      </c>
      <c r="T1823" s="13">
        <f t="shared" si="174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70"/>
        <v>1</v>
      </c>
      <c r="P1824" s="10">
        <f t="shared" si="171"/>
        <v>27.272727272727273</v>
      </c>
      <c r="Q1824" t="str">
        <f t="shared" si="172"/>
        <v>music</v>
      </c>
      <c r="R1824" t="str">
        <f t="shared" si="173"/>
        <v>rock</v>
      </c>
      <c r="S1824" s="13">
        <f t="shared" si="175"/>
        <v>41634.588680555556</v>
      </c>
      <c r="T1824" s="13">
        <f t="shared" si="174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70"/>
        <v>1.1585714285714286</v>
      </c>
      <c r="P1825" s="10">
        <f t="shared" si="171"/>
        <v>24.575757575757574</v>
      </c>
      <c r="Q1825" t="str">
        <f t="shared" si="172"/>
        <v>music</v>
      </c>
      <c r="R1825" t="str">
        <f t="shared" si="173"/>
        <v>rock</v>
      </c>
      <c r="S1825" s="13">
        <f t="shared" si="175"/>
        <v>41176.47657407407</v>
      </c>
      <c r="T1825" s="13">
        <f t="shared" si="174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70"/>
        <v>1.0006666666666666</v>
      </c>
      <c r="P1826" s="10">
        <f t="shared" si="171"/>
        <v>75.05</v>
      </c>
      <c r="Q1826" t="str">
        <f t="shared" si="172"/>
        <v>music</v>
      </c>
      <c r="R1826" t="str">
        <f t="shared" si="173"/>
        <v>rock</v>
      </c>
      <c r="S1826" s="13">
        <f t="shared" si="175"/>
        <v>41626.707951388882</v>
      </c>
      <c r="T1826" s="13">
        <f t="shared" si="174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70"/>
        <v>1.0505</v>
      </c>
      <c r="P1827" s="10">
        <f t="shared" si="171"/>
        <v>42.02</v>
      </c>
      <c r="Q1827" t="str">
        <f t="shared" si="172"/>
        <v>music</v>
      </c>
      <c r="R1827" t="str">
        <f t="shared" si="173"/>
        <v>rock</v>
      </c>
      <c r="S1827" s="13">
        <f t="shared" si="175"/>
        <v>41443.626192129625</v>
      </c>
      <c r="T1827" s="13">
        <f t="shared" si="174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70"/>
        <v>1.01</v>
      </c>
      <c r="P1828" s="10">
        <f t="shared" si="171"/>
        <v>53.157894736842103</v>
      </c>
      <c r="Q1828" t="str">
        <f t="shared" si="172"/>
        <v>music</v>
      </c>
      <c r="R1828" t="str">
        <f t="shared" si="173"/>
        <v>rock</v>
      </c>
      <c r="S1828" s="13">
        <f t="shared" si="175"/>
        <v>41657.715474537035</v>
      </c>
      <c r="T1828" s="13">
        <f t="shared" si="174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70"/>
        <v>1.0066250000000001</v>
      </c>
      <c r="P1829" s="10">
        <f t="shared" si="171"/>
        <v>83.885416666666671</v>
      </c>
      <c r="Q1829" t="str">
        <f t="shared" si="172"/>
        <v>music</v>
      </c>
      <c r="R1829" t="str">
        <f t="shared" si="173"/>
        <v>rock</v>
      </c>
      <c r="S1829" s="13">
        <f t="shared" si="175"/>
        <v>40555.117604166662</v>
      </c>
      <c r="T1829" s="13">
        <f t="shared" si="174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70"/>
        <v>1.0016</v>
      </c>
      <c r="P1830" s="10">
        <f t="shared" si="171"/>
        <v>417.33333333333331</v>
      </c>
      <c r="Q1830" t="str">
        <f t="shared" si="172"/>
        <v>music</v>
      </c>
      <c r="R1830" t="str">
        <f t="shared" si="173"/>
        <v>rock</v>
      </c>
      <c r="S1830" s="13">
        <f t="shared" si="175"/>
        <v>41736.691319444442</v>
      </c>
      <c r="T1830" s="13">
        <f t="shared" si="174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70"/>
        <v>1.6668333333333334</v>
      </c>
      <c r="P1831" s="10">
        <f t="shared" si="171"/>
        <v>75.765151515151516</v>
      </c>
      <c r="Q1831" t="str">
        <f t="shared" si="172"/>
        <v>music</v>
      </c>
      <c r="R1831" t="str">
        <f t="shared" si="173"/>
        <v>rock</v>
      </c>
      <c r="S1831" s="13">
        <f t="shared" si="175"/>
        <v>40515.879293981481</v>
      </c>
      <c r="T1831" s="13">
        <f t="shared" si="174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70"/>
        <v>1.0153333333333334</v>
      </c>
      <c r="P1832" s="10">
        <f t="shared" si="171"/>
        <v>67.389380530973455</v>
      </c>
      <c r="Q1832" t="str">
        <f t="shared" si="172"/>
        <v>music</v>
      </c>
      <c r="R1832" t="str">
        <f t="shared" si="173"/>
        <v>rock</v>
      </c>
      <c r="S1832" s="13">
        <f t="shared" si="175"/>
        <v>41664.475775462961</v>
      </c>
      <c r="T1832" s="13">
        <f t="shared" si="174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70"/>
        <v>1.03</v>
      </c>
      <c r="P1833" s="10">
        <f t="shared" si="171"/>
        <v>73.571428571428569</v>
      </c>
      <c r="Q1833" t="str">
        <f t="shared" si="172"/>
        <v>music</v>
      </c>
      <c r="R1833" t="str">
        <f t="shared" si="173"/>
        <v>rock</v>
      </c>
      <c r="S1833" s="13">
        <f t="shared" si="175"/>
        <v>41026.787766203699</v>
      </c>
      <c r="T1833" s="13">
        <f t="shared" si="174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70"/>
        <v>1.4285714285714286</v>
      </c>
      <c r="P1834" s="10">
        <f t="shared" si="171"/>
        <v>25</v>
      </c>
      <c r="Q1834" t="str">
        <f t="shared" si="172"/>
        <v>music</v>
      </c>
      <c r="R1834" t="str">
        <f t="shared" si="173"/>
        <v>rock</v>
      </c>
      <c r="S1834" s="13">
        <f t="shared" si="175"/>
        <v>40576.331331018519</v>
      </c>
      <c r="T1834" s="13">
        <f t="shared" si="174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70"/>
        <v>2.625</v>
      </c>
      <c r="P1835" s="10">
        <f t="shared" si="171"/>
        <v>42</v>
      </c>
      <c r="Q1835" t="str">
        <f t="shared" si="172"/>
        <v>music</v>
      </c>
      <c r="R1835" t="str">
        <f t="shared" si="173"/>
        <v>rock</v>
      </c>
      <c r="S1835" s="13">
        <f t="shared" si="175"/>
        <v>41302.835682870369</v>
      </c>
      <c r="T1835" s="13">
        <f t="shared" si="174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70"/>
        <v>1.1805000000000001</v>
      </c>
      <c r="P1836" s="10">
        <f t="shared" si="171"/>
        <v>131.16666666666666</v>
      </c>
      <c r="Q1836" t="str">
        <f t="shared" si="172"/>
        <v>music</v>
      </c>
      <c r="R1836" t="str">
        <f t="shared" si="173"/>
        <v>rock</v>
      </c>
      <c r="S1836" s="13">
        <f t="shared" si="175"/>
        <v>41988.755729166667</v>
      </c>
      <c r="T1836" s="13">
        <f t="shared" si="174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70"/>
        <v>1.04</v>
      </c>
      <c r="P1837" s="10">
        <f t="shared" si="171"/>
        <v>47.272727272727273</v>
      </c>
      <c r="Q1837" t="str">
        <f t="shared" si="172"/>
        <v>music</v>
      </c>
      <c r="R1837" t="str">
        <f t="shared" si="173"/>
        <v>rock</v>
      </c>
      <c r="S1837" s="13">
        <f t="shared" si="175"/>
        <v>42430.49387731481</v>
      </c>
      <c r="T1837" s="13">
        <f t="shared" si="174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70"/>
        <v>2.0034000000000001</v>
      </c>
      <c r="P1838" s="10">
        <f t="shared" si="171"/>
        <v>182.12727272727273</v>
      </c>
      <c r="Q1838" t="str">
        <f t="shared" si="172"/>
        <v>music</v>
      </c>
      <c r="R1838" t="str">
        <f t="shared" si="173"/>
        <v>rock</v>
      </c>
      <c r="S1838" s="13">
        <f t="shared" si="175"/>
        <v>41305.601030092592</v>
      </c>
      <c r="T1838" s="13">
        <f t="shared" si="174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70"/>
        <v>3.0683333333333334</v>
      </c>
      <c r="P1839" s="10">
        <f t="shared" si="171"/>
        <v>61.366666666666667</v>
      </c>
      <c r="Q1839" t="str">
        <f t="shared" si="172"/>
        <v>music</v>
      </c>
      <c r="R1839" t="str">
        <f t="shared" si="173"/>
        <v>rock</v>
      </c>
      <c r="S1839" s="13">
        <f t="shared" si="175"/>
        <v>40925.839525462965</v>
      </c>
      <c r="T1839" s="13">
        <f t="shared" si="174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70"/>
        <v>1.00149</v>
      </c>
      <c r="P1840" s="10">
        <f t="shared" si="171"/>
        <v>35.767499999999998</v>
      </c>
      <c r="Q1840" t="str">
        <f t="shared" si="172"/>
        <v>music</v>
      </c>
      <c r="R1840" t="str">
        <f t="shared" si="173"/>
        <v>rock</v>
      </c>
      <c r="S1840" s="13">
        <f t="shared" si="175"/>
        <v>40788.578206018516</v>
      </c>
      <c r="T1840" s="13">
        <f t="shared" si="174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70"/>
        <v>2.0529999999999999</v>
      </c>
      <c r="P1841" s="10">
        <f t="shared" si="171"/>
        <v>45.62222222222222</v>
      </c>
      <c r="Q1841" t="str">
        <f t="shared" si="172"/>
        <v>music</v>
      </c>
      <c r="R1841" t="str">
        <f t="shared" si="173"/>
        <v>rock</v>
      </c>
      <c r="S1841" s="13">
        <f t="shared" si="175"/>
        <v>42614.513680555552</v>
      </c>
      <c r="T1841" s="13">
        <f t="shared" si="174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70"/>
        <v>1.0888888888888888</v>
      </c>
      <c r="P1842" s="10">
        <f t="shared" si="171"/>
        <v>75.384615384615387</v>
      </c>
      <c r="Q1842" t="str">
        <f t="shared" si="172"/>
        <v>music</v>
      </c>
      <c r="R1842" t="str">
        <f t="shared" si="173"/>
        <v>rock</v>
      </c>
      <c r="S1842" s="13">
        <f t="shared" si="175"/>
        <v>41381.88784722222</v>
      </c>
      <c r="T1842" s="13">
        <f t="shared" si="174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70"/>
        <v>1.0175000000000001</v>
      </c>
      <c r="P1843" s="10">
        <f t="shared" si="171"/>
        <v>50.875</v>
      </c>
      <c r="Q1843" t="str">
        <f t="shared" si="172"/>
        <v>music</v>
      </c>
      <c r="R1843" t="str">
        <f t="shared" si="173"/>
        <v>rock</v>
      </c>
      <c r="S1843" s="13">
        <f t="shared" si="175"/>
        <v>41745.637094907404</v>
      </c>
      <c r="T1843" s="13">
        <f t="shared" si="174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70"/>
        <v>1.2524999999999999</v>
      </c>
      <c r="P1844" s="10">
        <f t="shared" si="171"/>
        <v>119.28571428571429</v>
      </c>
      <c r="Q1844" t="str">
        <f t="shared" si="172"/>
        <v>music</v>
      </c>
      <c r="R1844" t="str">
        <f t="shared" si="173"/>
        <v>rock</v>
      </c>
      <c r="S1844" s="13">
        <f t="shared" si="175"/>
        <v>42031.423391203702</v>
      </c>
      <c r="T1844" s="13">
        <f t="shared" si="174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70"/>
        <v>1.2400610000000001</v>
      </c>
      <c r="P1845" s="10">
        <f t="shared" si="171"/>
        <v>92.541865671641801</v>
      </c>
      <c r="Q1845" t="str">
        <f t="shared" si="172"/>
        <v>music</v>
      </c>
      <c r="R1845" t="str">
        <f t="shared" si="173"/>
        <v>rock</v>
      </c>
      <c r="S1845" s="13">
        <f t="shared" si="175"/>
        <v>40564.786504629628</v>
      </c>
      <c r="T1845" s="13">
        <f t="shared" si="174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70"/>
        <v>1.014</v>
      </c>
      <c r="P1846" s="10">
        <f t="shared" si="171"/>
        <v>76.05</v>
      </c>
      <c r="Q1846" t="str">
        <f t="shared" si="172"/>
        <v>music</v>
      </c>
      <c r="R1846" t="str">
        <f t="shared" si="173"/>
        <v>rock</v>
      </c>
      <c r="S1846" s="13">
        <f t="shared" si="175"/>
        <v>40666.765208333331</v>
      </c>
      <c r="T1846" s="13">
        <f t="shared" si="174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70"/>
        <v>1</v>
      </c>
      <c r="P1847" s="10">
        <f t="shared" si="171"/>
        <v>52.631578947368418</v>
      </c>
      <c r="Q1847" t="str">
        <f t="shared" si="172"/>
        <v>music</v>
      </c>
      <c r="R1847" t="str">
        <f t="shared" si="173"/>
        <v>rock</v>
      </c>
      <c r="S1847" s="13">
        <f t="shared" si="175"/>
        <v>42523.124976851854</v>
      </c>
      <c r="T1847" s="13">
        <f t="shared" si="174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70"/>
        <v>1.3792666666666666</v>
      </c>
      <c r="P1848" s="10">
        <f t="shared" si="171"/>
        <v>98.990430622009569</v>
      </c>
      <c r="Q1848" t="str">
        <f t="shared" si="172"/>
        <v>music</v>
      </c>
      <c r="R1848" t="str">
        <f t="shared" si="173"/>
        <v>rock</v>
      </c>
      <c r="S1848" s="13">
        <f t="shared" si="175"/>
        <v>41228.441863425927</v>
      </c>
      <c r="T1848" s="13">
        <f t="shared" si="174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70"/>
        <v>1.2088000000000001</v>
      </c>
      <c r="P1849" s="10">
        <f t="shared" si="171"/>
        <v>79.526315789473685</v>
      </c>
      <c r="Q1849" t="str">
        <f t="shared" si="172"/>
        <v>music</v>
      </c>
      <c r="R1849" t="str">
        <f t="shared" si="173"/>
        <v>rock</v>
      </c>
      <c r="S1849" s="13">
        <f t="shared" si="175"/>
        <v>42094.028148148143</v>
      </c>
      <c r="T1849" s="13">
        <f t="shared" si="174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70"/>
        <v>1.0736666666666668</v>
      </c>
      <c r="P1850" s="10">
        <f t="shared" si="171"/>
        <v>134.20833333333334</v>
      </c>
      <c r="Q1850" t="str">
        <f t="shared" si="172"/>
        <v>music</v>
      </c>
      <c r="R1850" t="str">
        <f t="shared" si="173"/>
        <v>rock</v>
      </c>
      <c r="S1850" s="13">
        <f t="shared" si="175"/>
        <v>40691.579722222217</v>
      </c>
      <c r="T1850" s="13">
        <f t="shared" si="174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70"/>
        <v>1.0033333333333334</v>
      </c>
      <c r="P1851" s="10">
        <f t="shared" si="171"/>
        <v>37.625</v>
      </c>
      <c r="Q1851" t="str">
        <f t="shared" si="172"/>
        <v>music</v>
      </c>
      <c r="R1851" t="str">
        <f t="shared" si="173"/>
        <v>rock</v>
      </c>
      <c r="S1851" s="13">
        <f t="shared" si="175"/>
        <v>41169.637256944443</v>
      </c>
      <c r="T1851" s="13">
        <f t="shared" si="174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70"/>
        <v>1.0152222222222222</v>
      </c>
      <c r="P1852" s="10">
        <f t="shared" si="171"/>
        <v>51.044692737430168</v>
      </c>
      <c r="Q1852" t="str">
        <f t="shared" si="172"/>
        <v>music</v>
      </c>
      <c r="R1852" t="str">
        <f t="shared" si="173"/>
        <v>rock</v>
      </c>
      <c r="S1852" s="13">
        <f t="shared" si="175"/>
        <v>41800.751157407409</v>
      </c>
      <c r="T1852" s="13">
        <f t="shared" si="174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70"/>
        <v>1.0007692307692309</v>
      </c>
      <c r="P1853" s="10">
        <f t="shared" si="171"/>
        <v>50.03846153846154</v>
      </c>
      <c r="Q1853" t="str">
        <f t="shared" si="172"/>
        <v>music</v>
      </c>
      <c r="R1853" t="str">
        <f t="shared" si="173"/>
        <v>rock</v>
      </c>
      <c r="S1853" s="13">
        <f t="shared" si="175"/>
        <v>41827.69835648148</v>
      </c>
      <c r="T1853" s="13">
        <f t="shared" si="174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70"/>
        <v>1.1696666666666666</v>
      </c>
      <c r="P1854" s="10">
        <f t="shared" si="171"/>
        <v>133.93129770992365</v>
      </c>
      <c r="Q1854" t="str">
        <f t="shared" si="172"/>
        <v>music</v>
      </c>
      <c r="R1854" t="str">
        <f t="shared" si="173"/>
        <v>rock</v>
      </c>
      <c r="S1854" s="13">
        <f t="shared" si="175"/>
        <v>42081.563101851854</v>
      </c>
      <c r="T1854" s="13">
        <f t="shared" si="174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70"/>
        <v>1.01875</v>
      </c>
      <c r="P1855" s="10">
        <f t="shared" si="171"/>
        <v>58.214285714285715</v>
      </c>
      <c r="Q1855" t="str">
        <f t="shared" si="172"/>
        <v>music</v>
      </c>
      <c r="R1855" t="str">
        <f t="shared" si="173"/>
        <v>rock</v>
      </c>
      <c r="S1855" s="13">
        <f t="shared" si="175"/>
        <v>41176.852048611108</v>
      </c>
      <c r="T1855" s="13">
        <f t="shared" si="174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70"/>
        <v>1.0212366666666666</v>
      </c>
      <c r="P1856" s="10">
        <f t="shared" si="171"/>
        <v>88.037643678160919</v>
      </c>
      <c r="Q1856" t="str">
        <f t="shared" si="172"/>
        <v>music</v>
      </c>
      <c r="R1856" t="str">
        <f t="shared" si="173"/>
        <v>rock</v>
      </c>
      <c r="S1856" s="13">
        <f t="shared" si="175"/>
        <v>41387.812928240739</v>
      </c>
      <c r="T1856" s="13">
        <f t="shared" si="174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70"/>
        <v>1.5405897142857143</v>
      </c>
      <c r="P1857" s="10">
        <f t="shared" si="171"/>
        <v>70.576753926701571</v>
      </c>
      <c r="Q1857" t="str">
        <f t="shared" si="172"/>
        <v>music</v>
      </c>
      <c r="R1857" t="str">
        <f t="shared" si="173"/>
        <v>rock</v>
      </c>
      <c r="S1857" s="13">
        <f t="shared" si="175"/>
        <v>41600.330324074072</v>
      </c>
      <c r="T1857" s="13">
        <f t="shared" si="174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70"/>
        <v>1.0125</v>
      </c>
      <c r="P1858" s="10">
        <f t="shared" si="171"/>
        <v>53.289473684210527</v>
      </c>
      <c r="Q1858" t="str">
        <f t="shared" si="172"/>
        <v>music</v>
      </c>
      <c r="R1858" t="str">
        <f t="shared" si="173"/>
        <v>rock</v>
      </c>
      <c r="S1858" s="13">
        <f t="shared" si="175"/>
        <v>41817.64666666666</v>
      </c>
      <c r="T1858" s="13">
        <f t="shared" si="174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6">E1859/D1859</f>
        <v>1</v>
      </c>
      <c r="P1859" s="10">
        <f t="shared" ref="P1859:P1922" si="177">E1859/L1859</f>
        <v>136.36363636363637</v>
      </c>
      <c r="Q1859" t="str">
        <f t="shared" ref="Q1859:Q1922" si="178">LEFT(N1859,FIND("/",N1859)-1)</f>
        <v>music</v>
      </c>
      <c r="R1859" t="str">
        <f t="shared" ref="R1859:R1922" si="179">RIGHT(N1859,LEN(N1859)-FIND("/",N1859))</f>
        <v>rock</v>
      </c>
      <c r="S1859" s="13">
        <f t="shared" si="175"/>
        <v>41864.560335648144</v>
      </c>
      <c r="T1859" s="13">
        <f t="shared" si="174"/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6"/>
        <v>1.0874800874800874</v>
      </c>
      <c r="P1860" s="10">
        <f t="shared" si="177"/>
        <v>40.547315436241611</v>
      </c>
      <c r="Q1860" t="str">
        <f t="shared" si="178"/>
        <v>music</v>
      </c>
      <c r="R1860" t="str">
        <f t="shared" si="179"/>
        <v>rock</v>
      </c>
      <c r="S1860" s="13">
        <f t="shared" si="175"/>
        <v>40832.9921412037</v>
      </c>
      <c r="T1860" s="13">
        <f t="shared" ref="T1860:T1923" si="180">(I1860/86400)+25569+(-5/24)</f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6"/>
        <v>1.3183333333333334</v>
      </c>
      <c r="P1861" s="10">
        <f t="shared" si="177"/>
        <v>70.625</v>
      </c>
      <c r="Q1861" t="str">
        <f t="shared" si="178"/>
        <v>music</v>
      </c>
      <c r="R1861" t="str">
        <f t="shared" si="179"/>
        <v>rock</v>
      </c>
      <c r="S1861" s="13">
        <f t="shared" ref="S1861:S1924" si="181">(J1861/86400)+25569+(-5/24)</f>
        <v>40778.561678240738</v>
      </c>
      <c r="T1861" s="13">
        <f t="shared" si="180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6"/>
        <v>1.3346666666666667</v>
      </c>
      <c r="P1862" s="10">
        <f t="shared" si="177"/>
        <v>52.684210526315788</v>
      </c>
      <c r="Q1862" t="str">
        <f t="shared" si="178"/>
        <v>music</v>
      </c>
      <c r="R1862" t="str">
        <f t="shared" si="179"/>
        <v>rock</v>
      </c>
      <c r="S1862" s="13">
        <f t="shared" si="181"/>
        <v>41655.500972222224</v>
      </c>
      <c r="T1862" s="13">
        <f t="shared" si="180"/>
        <v>41676.500972222224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6"/>
        <v>0</v>
      </c>
      <c r="P1863" s="10" t="e">
        <f t="shared" si="177"/>
        <v>#DIV/0!</v>
      </c>
      <c r="Q1863" t="str">
        <f t="shared" si="178"/>
        <v>games</v>
      </c>
      <c r="R1863" t="str">
        <f t="shared" si="179"/>
        <v>mobile games</v>
      </c>
      <c r="S1863" s="13">
        <f t="shared" si="181"/>
        <v>42000.091909722221</v>
      </c>
      <c r="T1863" s="13">
        <f t="shared" si="180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6"/>
        <v>8.0833333333333326E-2</v>
      </c>
      <c r="P1864" s="10">
        <f t="shared" si="177"/>
        <v>90.9375</v>
      </c>
      <c r="Q1864" t="str">
        <f t="shared" si="178"/>
        <v>games</v>
      </c>
      <c r="R1864" t="str">
        <f t="shared" si="179"/>
        <v>mobile games</v>
      </c>
      <c r="S1864" s="13">
        <f t="shared" si="181"/>
        <v>42755.284421296295</v>
      </c>
      <c r="T1864" s="13">
        <f t="shared" si="180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6"/>
        <v>4.0000000000000001E-3</v>
      </c>
      <c r="P1865" s="10">
        <f t="shared" si="177"/>
        <v>5</v>
      </c>
      <c r="Q1865" t="str">
        <f t="shared" si="178"/>
        <v>games</v>
      </c>
      <c r="R1865" t="str">
        <f t="shared" si="179"/>
        <v>mobile games</v>
      </c>
      <c r="S1865" s="13">
        <f t="shared" si="181"/>
        <v>41772.588946759257</v>
      </c>
      <c r="T1865" s="13">
        <f t="shared" si="180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6"/>
        <v>0.42892307692307691</v>
      </c>
      <c r="P1866" s="10">
        <f t="shared" si="177"/>
        <v>58.083333333333336</v>
      </c>
      <c r="Q1866" t="str">
        <f t="shared" si="178"/>
        <v>games</v>
      </c>
      <c r="R1866" t="str">
        <f t="shared" si="179"/>
        <v>mobile games</v>
      </c>
      <c r="S1866" s="13">
        <f t="shared" si="181"/>
        <v>41733.508101851847</v>
      </c>
      <c r="T1866" s="13">
        <f t="shared" si="180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6"/>
        <v>3.6363636363636364E-5</v>
      </c>
      <c r="P1867" s="10">
        <f t="shared" si="177"/>
        <v>2</v>
      </c>
      <c r="Q1867" t="str">
        <f t="shared" si="178"/>
        <v>games</v>
      </c>
      <c r="R1867" t="str">
        <f t="shared" si="179"/>
        <v>mobile games</v>
      </c>
      <c r="S1867" s="13">
        <f t="shared" si="181"/>
        <v>42645.159108796295</v>
      </c>
      <c r="T1867" s="13">
        <f t="shared" si="180"/>
        <v>42680.200775462959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6"/>
        <v>5.0000000000000001E-3</v>
      </c>
      <c r="P1868" s="10">
        <f t="shared" si="177"/>
        <v>62.5</v>
      </c>
      <c r="Q1868" t="str">
        <f t="shared" si="178"/>
        <v>games</v>
      </c>
      <c r="R1868" t="str">
        <f t="shared" si="179"/>
        <v>mobile games</v>
      </c>
      <c r="S1868" s="13">
        <f t="shared" si="181"/>
        <v>42742.038159722222</v>
      </c>
      <c r="T1868" s="13">
        <f t="shared" si="180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6"/>
        <v>5.0000000000000001E-4</v>
      </c>
      <c r="P1869" s="10">
        <f t="shared" si="177"/>
        <v>10</v>
      </c>
      <c r="Q1869" t="str">
        <f t="shared" si="178"/>
        <v>games</v>
      </c>
      <c r="R1869" t="str">
        <f t="shared" si="179"/>
        <v>mobile games</v>
      </c>
      <c r="S1869" s="13">
        <f t="shared" si="181"/>
        <v>42649.716574074067</v>
      </c>
      <c r="T1869" s="13">
        <f t="shared" si="180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6"/>
        <v>4.8680000000000001E-2</v>
      </c>
      <c r="P1870" s="10">
        <f t="shared" si="177"/>
        <v>71.588235294117652</v>
      </c>
      <c r="Q1870" t="str">
        <f t="shared" si="178"/>
        <v>games</v>
      </c>
      <c r="R1870" t="str">
        <f t="shared" si="179"/>
        <v>mobile games</v>
      </c>
      <c r="S1870" s="13">
        <f t="shared" si="181"/>
        <v>42328.570891203701</v>
      </c>
      <c r="T1870" s="13">
        <f t="shared" si="180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6"/>
        <v>0</v>
      </c>
      <c r="P1871" s="10" t="e">
        <f t="shared" si="177"/>
        <v>#DIV/0!</v>
      </c>
      <c r="Q1871" t="str">
        <f t="shared" si="178"/>
        <v>games</v>
      </c>
      <c r="R1871" t="str">
        <f t="shared" si="179"/>
        <v>mobile games</v>
      </c>
      <c r="S1871" s="13">
        <f t="shared" si="181"/>
        <v>42708.794548611106</v>
      </c>
      <c r="T1871" s="13">
        <f t="shared" si="180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6"/>
        <v>0.10314285714285715</v>
      </c>
      <c r="P1872" s="10">
        <f t="shared" si="177"/>
        <v>32.81818181818182</v>
      </c>
      <c r="Q1872" t="str">
        <f t="shared" si="178"/>
        <v>games</v>
      </c>
      <c r="R1872" t="str">
        <f t="shared" si="179"/>
        <v>mobile games</v>
      </c>
      <c r="S1872" s="13">
        <f t="shared" si="181"/>
        <v>42371.14739583333</v>
      </c>
      <c r="T1872" s="13">
        <f t="shared" si="180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6"/>
        <v>0.7178461538461538</v>
      </c>
      <c r="P1873" s="10">
        <f t="shared" si="177"/>
        <v>49.11578947368421</v>
      </c>
      <c r="Q1873" t="str">
        <f t="shared" si="178"/>
        <v>games</v>
      </c>
      <c r="R1873" t="str">
        <f t="shared" si="179"/>
        <v>mobile games</v>
      </c>
      <c r="S1873" s="13">
        <f t="shared" si="181"/>
        <v>41923.575243055551</v>
      </c>
      <c r="T1873" s="13">
        <f t="shared" si="180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6"/>
        <v>1.06E-2</v>
      </c>
      <c r="P1874" s="10">
        <f t="shared" si="177"/>
        <v>16.307692307692307</v>
      </c>
      <c r="Q1874" t="str">
        <f t="shared" si="178"/>
        <v>games</v>
      </c>
      <c r="R1874" t="str">
        <f t="shared" si="179"/>
        <v>mobile games</v>
      </c>
      <c r="S1874" s="13">
        <f t="shared" si="181"/>
        <v>42154.921319444438</v>
      </c>
      <c r="T1874" s="13">
        <f t="shared" si="180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6"/>
        <v>4.4999999999999997E-3</v>
      </c>
      <c r="P1875" s="10">
        <f t="shared" si="177"/>
        <v>18</v>
      </c>
      <c r="Q1875" t="str">
        <f t="shared" si="178"/>
        <v>games</v>
      </c>
      <c r="R1875" t="str">
        <f t="shared" si="179"/>
        <v>mobile games</v>
      </c>
      <c r="S1875" s="13">
        <f t="shared" si="181"/>
        <v>42164.407523148147</v>
      </c>
      <c r="T1875" s="13">
        <f t="shared" si="180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6"/>
        <v>1.6249999999999999E-4</v>
      </c>
      <c r="P1876" s="10">
        <f t="shared" si="177"/>
        <v>13</v>
      </c>
      <c r="Q1876" t="str">
        <f t="shared" si="178"/>
        <v>games</v>
      </c>
      <c r="R1876" t="str">
        <f t="shared" si="179"/>
        <v>mobile games</v>
      </c>
      <c r="S1876" s="13">
        <f t="shared" si="181"/>
        <v>42529.760798611103</v>
      </c>
      <c r="T1876" s="13">
        <f t="shared" si="180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6"/>
        <v>5.1000000000000004E-3</v>
      </c>
      <c r="P1877" s="10">
        <f t="shared" si="177"/>
        <v>17</v>
      </c>
      <c r="Q1877" t="str">
        <f t="shared" si="178"/>
        <v>games</v>
      </c>
      <c r="R1877" t="str">
        <f t="shared" si="179"/>
        <v>mobile games</v>
      </c>
      <c r="S1877" s="13">
        <f t="shared" si="181"/>
        <v>42528.691064814811</v>
      </c>
      <c r="T1877" s="13">
        <f t="shared" si="180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6"/>
        <v>0</v>
      </c>
      <c r="P1878" s="10" t="e">
        <f t="shared" si="177"/>
        <v>#DIV/0!</v>
      </c>
      <c r="Q1878" t="str">
        <f t="shared" si="178"/>
        <v>games</v>
      </c>
      <c r="R1878" t="str">
        <f t="shared" si="179"/>
        <v>mobile games</v>
      </c>
      <c r="S1878" s="13">
        <f t="shared" si="181"/>
        <v>41776.07644675926</v>
      </c>
      <c r="T1878" s="13">
        <f t="shared" si="180"/>
        <v>41806.07644675926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6"/>
        <v>0</v>
      </c>
      <c r="P1879" s="10" t="e">
        <f t="shared" si="177"/>
        <v>#DIV/0!</v>
      </c>
      <c r="Q1879" t="str">
        <f t="shared" si="178"/>
        <v>games</v>
      </c>
      <c r="R1879" t="str">
        <f t="shared" si="179"/>
        <v>mobile games</v>
      </c>
      <c r="S1879" s="13">
        <f t="shared" si="181"/>
        <v>42034.820891203701</v>
      </c>
      <c r="T1879" s="13">
        <f t="shared" si="180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6"/>
        <v>0</v>
      </c>
      <c r="P1880" s="10" t="e">
        <f t="shared" si="177"/>
        <v>#DIV/0!</v>
      </c>
      <c r="Q1880" t="str">
        <f t="shared" si="178"/>
        <v>games</v>
      </c>
      <c r="R1880" t="str">
        <f t="shared" si="179"/>
        <v>mobile games</v>
      </c>
      <c r="S1880" s="13">
        <f t="shared" si="181"/>
        <v>41772.800405092588</v>
      </c>
      <c r="T1880" s="13">
        <f t="shared" si="180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6"/>
        <v>1.1999999999999999E-3</v>
      </c>
      <c r="P1881" s="10">
        <f t="shared" si="177"/>
        <v>3</v>
      </c>
      <c r="Q1881" t="str">
        <f t="shared" si="178"/>
        <v>games</v>
      </c>
      <c r="R1881" t="str">
        <f t="shared" si="179"/>
        <v>mobile games</v>
      </c>
      <c r="S1881" s="13">
        <f t="shared" si="181"/>
        <v>42413.441307870373</v>
      </c>
      <c r="T1881" s="13">
        <f t="shared" si="180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6"/>
        <v>0.20080000000000001</v>
      </c>
      <c r="P1882" s="10">
        <f t="shared" si="177"/>
        <v>41.833333333333336</v>
      </c>
      <c r="Q1882" t="str">
        <f t="shared" si="178"/>
        <v>games</v>
      </c>
      <c r="R1882" t="str">
        <f t="shared" si="179"/>
        <v>mobile games</v>
      </c>
      <c r="S1882" s="13">
        <f t="shared" si="181"/>
        <v>42430.358564814807</v>
      </c>
      <c r="T1882" s="13">
        <f t="shared" si="180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6"/>
        <v>1.726845</v>
      </c>
      <c r="P1883" s="10">
        <f t="shared" si="177"/>
        <v>49.338428571428572</v>
      </c>
      <c r="Q1883" t="str">
        <f t="shared" si="178"/>
        <v>music</v>
      </c>
      <c r="R1883" t="str">
        <f t="shared" si="179"/>
        <v>indie rock</v>
      </c>
      <c r="S1883" s="13">
        <f t="shared" si="181"/>
        <v>42042.944317129623</v>
      </c>
      <c r="T1883" s="13">
        <f t="shared" si="180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6"/>
        <v>1.008955223880597</v>
      </c>
      <c r="P1884" s="10">
        <f t="shared" si="177"/>
        <v>41.728395061728392</v>
      </c>
      <c r="Q1884" t="str">
        <f t="shared" si="178"/>
        <v>music</v>
      </c>
      <c r="R1884" t="str">
        <f t="shared" si="179"/>
        <v>indie rock</v>
      </c>
      <c r="S1884" s="13">
        <f t="shared" si="181"/>
        <v>41067.740879629629</v>
      </c>
      <c r="T1884" s="13">
        <f t="shared" si="180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6"/>
        <v>1.0480480480480481</v>
      </c>
      <c r="P1885" s="10">
        <f t="shared" si="177"/>
        <v>32.71875</v>
      </c>
      <c r="Q1885" t="str">
        <f t="shared" si="178"/>
        <v>music</v>
      </c>
      <c r="R1885" t="str">
        <f t="shared" si="179"/>
        <v>indie rock</v>
      </c>
      <c r="S1885" s="13">
        <f t="shared" si="181"/>
        <v>40977.739675925921</v>
      </c>
      <c r="T1885" s="13">
        <f t="shared" si="180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6"/>
        <v>1.351</v>
      </c>
      <c r="P1886" s="10">
        <f t="shared" si="177"/>
        <v>51.96153846153846</v>
      </c>
      <c r="Q1886" t="str">
        <f t="shared" si="178"/>
        <v>music</v>
      </c>
      <c r="R1886" t="str">
        <f t="shared" si="179"/>
        <v>indie rock</v>
      </c>
      <c r="S1886" s="13">
        <f t="shared" si="181"/>
        <v>41204.989988425921</v>
      </c>
      <c r="T1886" s="13">
        <f t="shared" si="180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6"/>
        <v>1.1632786885245903</v>
      </c>
      <c r="P1887" s="10">
        <f t="shared" si="177"/>
        <v>50.685714285714283</v>
      </c>
      <c r="Q1887" t="str">
        <f t="shared" si="178"/>
        <v>music</v>
      </c>
      <c r="R1887" t="str">
        <f t="shared" si="179"/>
        <v>indie rock</v>
      </c>
      <c r="S1887" s="13">
        <f t="shared" si="181"/>
        <v>41098.885532407403</v>
      </c>
      <c r="T1887" s="13">
        <f t="shared" si="180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6"/>
        <v>1.0208333333333333</v>
      </c>
      <c r="P1888" s="10">
        <f t="shared" si="177"/>
        <v>42.241379310344826</v>
      </c>
      <c r="Q1888" t="str">
        <f t="shared" si="178"/>
        <v>music</v>
      </c>
      <c r="R1888" t="str">
        <f t="shared" si="179"/>
        <v>indie rock</v>
      </c>
      <c r="S1888" s="13">
        <f t="shared" si="181"/>
        <v>41925.69835648148</v>
      </c>
      <c r="T1888" s="13">
        <f t="shared" si="180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6"/>
        <v>1.1116666666666666</v>
      </c>
      <c r="P1889" s="10">
        <f t="shared" si="177"/>
        <v>416.875</v>
      </c>
      <c r="Q1889" t="str">
        <f t="shared" si="178"/>
        <v>music</v>
      </c>
      <c r="R1889" t="str">
        <f t="shared" si="179"/>
        <v>indie rock</v>
      </c>
      <c r="S1889" s="13">
        <f t="shared" si="181"/>
        <v>42323.591805555552</v>
      </c>
      <c r="T1889" s="13">
        <f t="shared" si="180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6"/>
        <v>1.6608000000000001</v>
      </c>
      <c r="P1890" s="10">
        <f t="shared" si="177"/>
        <v>46.651685393258425</v>
      </c>
      <c r="Q1890" t="str">
        <f t="shared" si="178"/>
        <v>music</v>
      </c>
      <c r="R1890" t="str">
        <f t="shared" si="179"/>
        <v>indie rock</v>
      </c>
      <c r="S1890" s="13">
        <f t="shared" si="181"/>
        <v>40299.03162037037</v>
      </c>
      <c r="T1890" s="13">
        <f t="shared" si="180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6"/>
        <v>1.0660000000000001</v>
      </c>
      <c r="P1891" s="10">
        <f t="shared" si="177"/>
        <v>48.454545454545453</v>
      </c>
      <c r="Q1891" t="str">
        <f t="shared" si="178"/>
        <v>music</v>
      </c>
      <c r="R1891" t="str">
        <f t="shared" si="179"/>
        <v>indie rock</v>
      </c>
      <c r="S1891" s="13">
        <f t="shared" si="181"/>
        <v>41299.585023148145</v>
      </c>
      <c r="T1891" s="13">
        <f t="shared" si="180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6"/>
        <v>1.4458441666666668</v>
      </c>
      <c r="P1892" s="10">
        <f t="shared" si="177"/>
        <v>70.5289837398374</v>
      </c>
      <c r="Q1892" t="str">
        <f t="shared" si="178"/>
        <v>music</v>
      </c>
      <c r="R1892" t="str">
        <f t="shared" si="179"/>
        <v>indie rock</v>
      </c>
      <c r="S1892" s="13">
        <f t="shared" si="181"/>
        <v>41228.577870370369</v>
      </c>
      <c r="T1892" s="13">
        <f t="shared" si="180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6"/>
        <v>1.0555000000000001</v>
      </c>
      <c r="P1893" s="10">
        <f t="shared" si="177"/>
        <v>87.958333333333329</v>
      </c>
      <c r="Q1893" t="str">
        <f t="shared" si="178"/>
        <v>music</v>
      </c>
      <c r="R1893" t="str">
        <f t="shared" si="179"/>
        <v>indie rock</v>
      </c>
      <c r="S1893" s="13">
        <f t="shared" si="181"/>
        <v>40335.589745370366</v>
      </c>
      <c r="T1893" s="13">
        <f t="shared" si="180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6"/>
        <v>1.3660000000000001</v>
      </c>
      <c r="P1894" s="10">
        <f t="shared" si="177"/>
        <v>26.26923076923077</v>
      </c>
      <c r="Q1894" t="str">
        <f t="shared" si="178"/>
        <v>music</v>
      </c>
      <c r="R1894" t="str">
        <f t="shared" si="179"/>
        <v>indie rock</v>
      </c>
      <c r="S1894" s="13">
        <f t="shared" si="181"/>
        <v>40671.429178240738</v>
      </c>
      <c r="T1894" s="13">
        <f t="shared" si="180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6"/>
        <v>1.04</v>
      </c>
      <c r="P1895" s="10">
        <f t="shared" si="177"/>
        <v>57.777777777777779</v>
      </c>
      <c r="Q1895" t="str">
        <f t="shared" si="178"/>
        <v>music</v>
      </c>
      <c r="R1895" t="str">
        <f t="shared" si="179"/>
        <v>indie rock</v>
      </c>
      <c r="S1895" s="13">
        <f t="shared" si="181"/>
        <v>40632.733622685184</v>
      </c>
      <c r="T1895" s="13">
        <f t="shared" si="180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6"/>
        <v>1.145</v>
      </c>
      <c r="P1896" s="10">
        <f t="shared" si="177"/>
        <v>57.25</v>
      </c>
      <c r="Q1896" t="str">
        <f t="shared" si="178"/>
        <v>music</v>
      </c>
      <c r="R1896" t="str">
        <f t="shared" si="179"/>
        <v>indie rock</v>
      </c>
      <c r="S1896" s="13">
        <f t="shared" si="181"/>
        <v>40920.696562499994</v>
      </c>
      <c r="T1896" s="13">
        <f t="shared" si="180"/>
        <v>40951.696562499994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6"/>
        <v>1.0171957671957672</v>
      </c>
      <c r="P1897" s="10">
        <f t="shared" si="177"/>
        <v>196.34042553191489</v>
      </c>
      <c r="Q1897" t="str">
        <f t="shared" si="178"/>
        <v>music</v>
      </c>
      <c r="R1897" t="str">
        <f t="shared" si="179"/>
        <v>indie rock</v>
      </c>
      <c r="S1897" s="13">
        <f t="shared" si="181"/>
        <v>42267.538449074076</v>
      </c>
      <c r="T1897" s="13">
        <f t="shared" si="180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6"/>
        <v>1.2394678492239468</v>
      </c>
      <c r="P1898" s="10">
        <f t="shared" si="177"/>
        <v>43</v>
      </c>
      <c r="Q1898" t="str">
        <f t="shared" si="178"/>
        <v>music</v>
      </c>
      <c r="R1898" t="str">
        <f t="shared" si="179"/>
        <v>indie rock</v>
      </c>
      <c r="S1898" s="13">
        <f t="shared" si="181"/>
        <v>40981.501909722218</v>
      </c>
      <c r="T1898" s="13">
        <f t="shared" si="180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6"/>
        <v>1.0245669291338582</v>
      </c>
      <c r="P1899" s="10">
        <f t="shared" si="177"/>
        <v>35.551912568306008</v>
      </c>
      <c r="Q1899" t="str">
        <f t="shared" si="178"/>
        <v>music</v>
      </c>
      <c r="R1899" t="str">
        <f t="shared" si="179"/>
        <v>indie rock</v>
      </c>
      <c r="S1899" s="13">
        <f t="shared" si="181"/>
        <v>41680.375069444439</v>
      </c>
      <c r="T1899" s="13">
        <f t="shared" si="180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6"/>
        <v>1.4450000000000001</v>
      </c>
      <c r="P1900" s="10">
        <f t="shared" si="177"/>
        <v>68.80952380952381</v>
      </c>
      <c r="Q1900" t="str">
        <f t="shared" si="178"/>
        <v>music</v>
      </c>
      <c r="R1900" t="str">
        <f t="shared" si="179"/>
        <v>indie rock</v>
      </c>
      <c r="S1900" s="13">
        <f t="shared" si="181"/>
        <v>42365.9846412037</v>
      </c>
      <c r="T1900" s="13">
        <f t="shared" si="180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6"/>
        <v>1.3333333333333333</v>
      </c>
      <c r="P1901" s="10">
        <f t="shared" si="177"/>
        <v>28.571428571428573</v>
      </c>
      <c r="Q1901" t="str">
        <f t="shared" si="178"/>
        <v>music</v>
      </c>
      <c r="R1901" t="str">
        <f t="shared" si="179"/>
        <v>indie rock</v>
      </c>
      <c r="S1901" s="13">
        <f t="shared" si="181"/>
        <v>42058.733402777776</v>
      </c>
      <c r="T1901" s="13">
        <f t="shared" si="180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6"/>
        <v>1.0936440000000001</v>
      </c>
      <c r="P1902" s="10">
        <f t="shared" si="177"/>
        <v>50.631666666666668</v>
      </c>
      <c r="Q1902" t="str">
        <f t="shared" si="178"/>
        <v>music</v>
      </c>
      <c r="R1902" t="str">
        <f t="shared" si="179"/>
        <v>indie rock</v>
      </c>
      <c r="S1902" s="13">
        <f t="shared" si="181"/>
        <v>41160.663553240738</v>
      </c>
      <c r="T1902" s="13">
        <f t="shared" si="180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6"/>
        <v>2.696969696969697E-2</v>
      </c>
      <c r="P1903" s="10">
        <f t="shared" si="177"/>
        <v>106.8</v>
      </c>
      <c r="Q1903" t="str">
        <f t="shared" si="178"/>
        <v>technology</v>
      </c>
      <c r="R1903" t="str">
        <f t="shared" si="179"/>
        <v>gadgets</v>
      </c>
      <c r="S1903" s="13">
        <f t="shared" si="181"/>
        <v>42116.334826388884</v>
      </c>
      <c r="T1903" s="13">
        <f t="shared" si="180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6"/>
        <v>1.2E-2</v>
      </c>
      <c r="P1904" s="10">
        <f t="shared" si="177"/>
        <v>4</v>
      </c>
      <c r="Q1904" t="str">
        <f t="shared" si="178"/>
        <v>technology</v>
      </c>
      <c r="R1904" t="str">
        <f t="shared" si="179"/>
        <v>gadgets</v>
      </c>
      <c r="S1904" s="13">
        <f t="shared" si="181"/>
        <v>42037.581562499996</v>
      </c>
      <c r="T1904" s="13">
        <f t="shared" si="180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6"/>
        <v>0.46600000000000003</v>
      </c>
      <c r="P1905" s="10">
        <f t="shared" si="177"/>
        <v>34.097560975609753</v>
      </c>
      <c r="Q1905" t="str">
        <f t="shared" si="178"/>
        <v>technology</v>
      </c>
      <c r="R1905" t="str">
        <f t="shared" si="179"/>
        <v>gadgets</v>
      </c>
      <c r="S1905" s="13">
        <f t="shared" si="181"/>
        <v>42702.562395833331</v>
      </c>
      <c r="T1905" s="13">
        <f t="shared" si="180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6"/>
        <v>1E-3</v>
      </c>
      <c r="P1906" s="10">
        <f t="shared" si="177"/>
        <v>25</v>
      </c>
      <c r="Q1906" t="str">
        <f t="shared" si="178"/>
        <v>technology</v>
      </c>
      <c r="R1906" t="str">
        <f t="shared" si="179"/>
        <v>gadgets</v>
      </c>
      <c r="S1906" s="13">
        <f t="shared" si="181"/>
        <v>42326.477094907408</v>
      </c>
      <c r="T1906" s="13">
        <f t="shared" si="180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6"/>
        <v>1.6800000000000001E-3</v>
      </c>
      <c r="P1907" s="10">
        <f t="shared" si="177"/>
        <v>10.5</v>
      </c>
      <c r="Q1907" t="str">
        <f t="shared" si="178"/>
        <v>technology</v>
      </c>
      <c r="R1907" t="str">
        <f t="shared" si="179"/>
        <v>gadgets</v>
      </c>
      <c r="S1907" s="13">
        <f t="shared" si="181"/>
        <v>41859.717523148145</v>
      </c>
      <c r="T1907" s="13">
        <f t="shared" si="180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6"/>
        <v>0.42759999999999998</v>
      </c>
      <c r="P1908" s="10">
        <f t="shared" si="177"/>
        <v>215.95959595959596</v>
      </c>
      <c r="Q1908" t="str">
        <f t="shared" si="178"/>
        <v>technology</v>
      </c>
      <c r="R1908" t="str">
        <f t="shared" si="179"/>
        <v>gadgets</v>
      </c>
      <c r="S1908" s="13">
        <f t="shared" si="181"/>
        <v>42514.462766203702</v>
      </c>
      <c r="T1908" s="13">
        <f t="shared" si="180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6"/>
        <v>2.8333333333333335E-3</v>
      </c>
      <c r="P1909" s="10">
        <f t="shared" si="177"/>
        <v>21.25</v>
      </c>
      <c r="Q1909" t="str">
        <f t="shared" si="178"/>
        <v>technology</v>
      </c>
      <c r="R1909" t="str">
        <f t="shared" si="179"/>
        <v>gadgets</v>
      </c>
      <c r="S1909" s="13">
        <f t="shared" si="181"/>
        <v>41767.378761574073</v>
      </c>
      <c r="T1909" s="13">
        <f t="shared" si="180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6"/>
        <v>1.7319999999999999E-2</v>
      </c>
      <c r="P1910" s="10">
        <f t="shared" si="177"/>
        <v>108.25</v>
      </c>
      <c r="Q1910" t="str">
        <f t="shared" si="178"/>
        <v>technology</v>
      </c>
      <c r="R1910" t="str">
        <f t="shared" si="179"/>
        <v>gadgets</v>
      </c>
      <c r="S1910" s="13">
        <f t="shared" si="181"/>
        <v>42703.709490740737</v>
      </c>
      <c r="T1910" s="13">
        <f t="shared" si="180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6"/>
        <v>0.14111428571428572</v>
      </c>
      <c r="P1911" s="10">
        <f t="shared" si="177"/>
        <v>129.97368421052633</v>
      </c>
      <c r="Q1911" t="str">
        <f t="shared" si="178"/>
        <v>technology</v>
      </c>
      <c r="R1911" t="str">
        <f t="shared" si="179"/>
        <v>gadgets</v>
      </c>
      <c r="S1911" s="13">
        <f t="shared" si="181"/>
        <v>41905.220821759256</v>
      </c>
      <c r="T1911" s="13">
        <f t="shared" si="180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6"/>
        <v>0.39395294117647056</v>
      </c>
      <c r="P1912" s="10">
        <f t="shared" si="177"/>
        <v>117.49473684210527</v>
      </c>
      <c r="Q1912" t="str">
        <f t="shared" si="178"/>
        <v>technology</v>
      </c>
      <c r="R1912" t="str">
        <f t="shared" si="179"/>
        <v>gadgets</v>
      </c>
      <c r="S1912" s="13">
        <f t="shared" si="181"/>
        <v>42264.754826388882</v>
      </c>
      <c r="T1912" s="13">
        <f t="shared" si="180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6"/>
        <v>2.3529411764705883E-4</v>
      </c>
      <c r="P1913" s="10">
        <f t="shared" si="177"/>
        <v>10</v>
      </c>
      <c r="Q1913" t="str">
        <f t="shared" si="178"/>
        <v>technology</v>
      </c>
      <c r="R1913" t="str">
        <f t="shared" si="179"/>
        <v>gadgets</v>
      </c>
      <c r="S1913" s="13">
        <f t="shared" si="181"/>
        <v>41829.825624999998</v>
      </c>
      <c r="T1913" s="13">
        <f t="shared" si="180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6"/>
        <v>0.59299999999999997</v>
      </c>
      <c r="P1914" s="10">
        <f t="shared" si="177"/>
        <v>70.595238095238102</v>
      </c>
      <c r="Q1914" t="str">
        <f t="shared" si="178"/>
        <v>technology</v>
      </c>
      <c r="R1914" t="str">
        <f t="shared" si="179"/>
        <v>gadgets</v>
      </c>
      <c r="S1914" s="13">
        <f t="shared" si="181"/>
        <v>42129.018055555549</v>
      </c>
      <c r="T1914" s="13">
        <f t="shared" si="180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6"/>
        <v>1.3270833333333334E-2</v>
      </c>
      <c r="P1915" s="10">
        <f t="shared" si="177"/>
        <v>24.5</v>
      </c>
      <c r="Q1915" t="str">
        <f t="shared" si="178"/>
        <v>technology</v>
      </c>
      <c r="R1915" t="str">
        <f t="shared" si="179"/>
        <v>gadgets</v>
      </c>
      <c r="S1915" s="13">
        <f t="shared" si="181"/>
        <v>41890.302986111106</v>
      </c>
      <c r="T1915" s="13">
        <f t="shared" si="180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6"/>
        <v>9.0090090090090086E-2</v>
      </c>
      <c r="P1916" s="10">
        <f t="shared" si="177"/>
        <v>30</v>
      </c>
      <c r="Q1916" t="str">
        <f t="shared" si="178"/>
        <v>technology</v>
      </c>
      <c r="R1916" t="str">
        <f t="shared" si="179"/>
        <v>gadgets</v>
      </c>
      <c r="S1916" s="13">
        <f t="shared" si="181"/>
        <v>41928.966122685182</v>
      </c>
      <c r="T1916" s="13">
        <f t="shared" si="180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6"/>
        <v>1.6E-2</v>
      </c>
      <c r="P1917" s="10">
        <f t="shared" si="177"/>
        <v>2</v>
      </c>
      <c r="Q1917" t="str">
        <f t="shared" si="178"/>
        <v>technology</v>
      </c>
      <c r="R1917" t="str">
        <f t="shared" si="179"/>
        <v>gadgets</v>
      </c>
      <c r="S1917" s="13">
        <f t="shared" si="181"/>
        <v>41863.840532407405</v>
      </c>
      <c r="T1917" s="13">
        <f t="shared" si="180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6"/>
        <v>5.1000000000000004E-3</v>
      </c>
      <c r="P1918" s="10">
        <f t="shared" si="177"/>
        <v>17</v>
      </c>
      <c r="Q1918" t="str">
        <f t="shared" si="178"/>
        <v>technology</v>
      </c>
      <c r="R1918" t="str">
        <f t="shared" si="179"/>
        <v>gadgets</v>
      </c>
      <c r="S1918" s="13">
        <f t="shared" si="181"/>
        <v>42656.508969907409</v>
      </c>
      <c r="T1918" s="13">
        <f t="shared" si="180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6"/>
        <v>0.52570512820512816</v>
      </c>
      <c r="P1919" s="10">
        <f t="shared" si="177"/>
        <v>2928.9285714285716</v>
      </c>
      <c r="Q1919" t="str">
        <f t="shared" si="178"/>
        <v>technology</v>
      </c>
      <c r="R1919" t="str">
        <f t="shared" si="179"/>
        <v>gadgets</v>
      </c>
      <c r="S1919" s="13">
        <f t="shared" si="181"/>
        <v>42746.06172453703</v>
      </c>
      <c r="T1919" s="13">
        <f t="shared" si="180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6"/>
        <v>1.04E-2</v>
      </c>
      <c r="P1920" s="10">
        <f t="shared" si="177"/>
        <v>28.888888888888889</v>
      </c>
      <c r="Q1920" t="str">
        <f t="shared" si="178"/>
        <v>technology</v>
      </c>
      <c r="R1920" t="str">
        <f t="shared" si="179"/>
        <v>gadgets</v>
      </c>
      <c r="S1920" s="13">
        <f t="shared" si="181"/>
        <v>41828.581608796296</v>
      </c>
      <c r="T1920" s="13">
        <f t="shared" si="180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6"/>
        <v>0.47399999999999998</v>
      </c>
      <c r="P1921" s="10">
        <f t="shared" si="177"/>
        <v>29.625</v>
      </c>
      <c r="Q1921" t="str">
        <f t="shared" si="178"/>
        <v>technology</v>
      </c>
      <c r="R1921" t="str">
        <f t="shared" si="179"/>
        <v>gadgets</v>
      </c>
      <c r="S1921" s="13">
        <f t="shared" si="181"/>
        <v>42113.667233796295</v>
      </c>
      <c r="T1921" s="13">
        <f t="shared" si="180"/>
        <v>42143.667233796295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6"/>
        <v>0.43030000000000002</v>
      </c>
      <c r="P1922" s="10">
        <f t="shared" si="177"/>
        <v>40.980952380952381</v>
      </c>
      <c r="Q1922" t="str">
        <f t="shared" si="178"/>
        <v>technology</v>
      </c>
      <c r="R1922" t="str">
        <f t="shared" si="179"/>
        <v>gadgets</v>
      </c>
      <c r="S1922" s="13">
        <f t="shared" si="181"/>
        <v>42270.66737268518</v>
      </c>
      <c r="T1922" s="13">
        <f t="shared" si="180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2">E1923/D1923</f>
        <v>1.3680000000000001</v>
      </c>
      <c r="P1923" s="10">
        <f t="shared" ref="P1923:P1986" si="183">E1923/L1923</f>
        <v>54</v>
      </c>
      <c r="Q1923" t="str">
        <f t="shared" ref="Q1923:Q1986" si="184">LEFT(N1923,FIND("/",N1923)-1)</f>
        <v>music</v>
      </c>
      <c r="R1923" t="str">
        <f t="shared" ref="R1923:R1986" si="185">RIGHT(N1923,LEN(N1923)-FIND("/",N1923))</f>
        <v>indie rock</v>
      </c>
      <c r="S1923" s="13">
        <f t="shared" si="181"/>
        <v>41074.013229166667</v>
      </c>
      <c r="T1923" s="13">
        <f t="shared" si="180"/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2"/>
        <v>1.1555</v>
      </c>
      <c r="P1924" s="10">
        <f t="shared" si="183"/>
        <v>36.109375</v>
      </c>
      <c r="Q1924" t="str">
        <f t="shared" si="184"/>
        <v>music</v>
      </c>
      <c r="R1924" t="str">
        <f t="shared" si="185"/>
        <v>indie rock</v>
      </c>
      <c r="S1924" s="13">
        <f t="shared" si="181"/>
        <v>41590.047534722216</v>
      </c>
      <c r="T1924" s="13">
        <f t="shared" ref="T1924:T1987" si="186">(I1924/86400)+25569+(-5/24)</f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2"/>
        <v>2.4079999999999999</v>
      </c>
      <c r="P1925" s="10">
        <f t="shared" si="183"/>
        <v>23.153846153846153</v>
      </c>
      <c r="Q1925" t="str">
        <f t="shared" si="184"/>
        <v>music</v>
      </c>
      <c r="R1925" t="str">
        <f t="shared" si="185"/>
        <v>indie rock</v>
      </c>
      <c r="S1925" s="13">
        <f t="shared" ref="S1925:S1988" si="187">(J1925/86400)+25569+(-5/24)</f>
        <v>40772.640416666662</v>
      </c>
      <c r="T1925" s="13">
        <f t="shared" si="186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2"/>
        <v>1.1439999999999999</v>
      </c>
      <c r="P1926" s="10">
        <f t="shared" si="183"/>
        <v>104</v>
      </c>
      <c r="Q1926" t="str">
        <f t="shared" si="184"/>
        <v>music</v>
      </c>
      <c r="R1926" t="str">
        <f t="shared" si="185"/>
        <v>indie rock</v>
      </c>
      <c r="S1926" s="13">
        <f t="shared" si="187"/>
        <v>41626.552719907406</v>
      </c>
      <c r="T1926" s="13">
        <f t="shared" si="186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2"/>
        <v>1.1033333333333333</v>
      </c>
      <c r="P1927" s="10">
        <f t="shared" si="183"/>
        <v>31.826923076923077</v>
      </c>
      <c r="Q1927" t="str">
        <f t="shared" si="184"/>
        <v>music</v>
      </c>
      <c r="R1927" t="str">
        <f t="shared" si="185"/>
        <v>indie rock</v>
      </c>
      <c r="S1927" s="13">
        <f t="shared" si="187"/>
        <v>41535.693148148144</v>
      </c>
      <c r="T1927" s="13">
        <f t="shared" si="186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2"/>
        <v>1.9537933333333333</v>
      </c>
      <c r="P1928" s="10">
        <f t="shared" si="183"/>
        <v>27.3896261682243</v>
      </c>
      <c r="Q1928" t="str">
        <f t="shared" si="184"/>
        <v>music</v>
      </c>
      <c r="R1928" t="str">
        <f t="shared" si="185"/>
        <v>indie rock</v>
      </c>
      <c r="S1928" s="13">
        <f t="shared" si="187"/>
        <v>40456.746018518512</v>
      </c>
      <c r="T1928" s="13">
        <f t="shared" si="186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2"/>
        <v>1.0333333333333334</v>
      </c>
      <c r="P1929" s="10">
        <f t="shared" si="183"/>
        <v>56.363636363636367</v>
      </c>
      <c r="Q1929" t="str">
        <f t="shared" si="184"/>
        <v>music</v>
      </c>
      <c r="R1929" t="str">
        <f t="shared" si="185"/>
        <v>indie rock</v>
      </c>
      <c r="S1929" s="13">
        <f t="shared" si="187"/>
        <v>40960.653229166666</v>
      </c>
      <c r="T1929" s="13">
        <f t="shared" si="186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2"/>
        <v>1.031372549019608</v>
      </c>
      <c r="P1930" s="10">
        <f t="shared" si="183"/>
        <v>77.352941176470594</v>
      </c>
      <c r="Q1930" t="str">
        <f t="shared" si="184"/>
        <v>music</v>
      </c>
      <c r="R1930" t="str">
        <f t="shared" si="185"/>
        <v>indie rock</v>
      </c>
      <c r="S1930" s="13">
        <f t="shared" si="187"/>
        <v>41371.439745370364</v>
      </c>
      <c r="T1930" s="13">
        <f t="shared" si="186"/>
        <v>41401.439745370364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2"/>
        <v>1.003125</v>
      </c>
      <c r="P1931" s="10">
        <f t="shared" si="183"/>
        <v>42.8</v>
      </c>
      <c r="Q1931" t="str">
        <f t="shared" si="184"/>
        <v>music</v>
      </c>
      <c r="R1931" t="str">
        <f t="shared" si="185"/>
        <v>indie rock</v>
      </c>
      <c r="S1931" s="13">
        <f t="shared" si="187"/>
        <v>40686.813263888886</v>
      </c>
      <c r="T1931" s="13">
        <f t="shared" si="186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2"/>
        <v>1.27</v>
      </c>
      <c r="P1932" s="10">
        <f t="shared" si="183"/>
        <v>48.846153846153847</v>
      </c>
      <c r="Q1932" t="str">
        <f t="shared" si="184"/>
        <v>music</v>
      </c>
      <c r="R1932" t="str">
        <f t="shared" si="185"/>
        <v>indie rock</v>
      </c>
      <c r="S1932" s="13">
        <f t="shared" si="187"/>
        <v>41402.350486111107</v>
      </c>
      <c r="T1932" s="13">
        <f t="shared" si="186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2"/>
        <v>1.20601</v>
      </c>
      <c r="P1933" s="10">
        <f t="shared" si="183"/>
        <v>48.240400000000001</v>
      </c>
      <c r="Q1933" t="str">
        <f t="shared" si="184"/>
        <v>music</v>
      </c>
      <c r="R1933" t="str">
        <f t="shared" si="185"/>
        <v>indie rock</v>
      </c>
      <c r="S1933" s="13">
        <f t="shared" si="187"/>
        <v>41037.684131944443</v>
      </c>
      <c r="T1933" s="13">
        <f t="shared" si="186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2"/>
        <v>1.0699047619047619</v>
      </c>
      <c r="P1934" s="10">
        <f t="shared" si="183"/>
        <v>70.212500000000006</v>
      </c>
      <c r="Q1934" t="str">
        <f t="shared" si="184"/>
        <v>music</v>
      </c>
      <c r="R1934" t="str">
        <f t="shared" si="185"/>
        <v>indie rock</v>
      </c>
      <c r="S1934" s="13">
        <f t="shared" si="187"/>
        <v>40911.601539351854</v>
      </c>
      <c r="T1934" s="13">
        <f t="shared" si="186"/>
        <v>40932.601539351854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2"/>
        <v>1.7243333333333333</v>
      </c>
      <c r="P1935" s="10">
        <f t="shared" si="183"/>
        <v>94.054545454545448</v>
      </c>
      <c r="Q1935" t="str">
        <f t="shared" si="184"/>
        <v>music</v>
      </c>
      <c r="R1935" t="str">
        <f t="shared" si="185"/>
        <v>indie rock</v>
      </c>
      <c r="S1935" s="13">
        <f t="shared" si="187"/>
        <v>41878.922534722216</v>
      </c>
      <c r="T1935" s="13">
        <f t="shared" si="186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2"/>
        <v>1.2362</v>
      </c>
      <c r="P1936" s="10">
        <f t="shared" si="183"/>
        <v>80.272727272727266</v>
      </c>
      <c r="Q1936" t="str">
        <f t="shared" si="184"/>
        <v>music</v>
      </c>
      <c r="R1936" t="str">
        <f t="shared" si="185"/>
        <v>indie rock</v>
      </c>
      <c r="S1936" s="13">
        <f t="shared" si="187"/>
        <v>40865.658807870372</v>
      </c>
      <c r="T1936" s="13">
        <f t="shared" si="186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2"/>
        <v>1.0840000000000001</v>
      </c>
      <c r="P1937" s="10">
        <f t="shared" si="183"/>
        <v>54.2</v>
      </c>
      <c r="Q1937" t="str">
        <f t="shared" si="184"/>
        <v>music</v>
      </c>
      <c r="R1937" t="str">
        <f t="shared" si="185"/>
        <v>indie rock</v>
      </c>
      <c r="S1937" s="13">
        <f t="shared" si="187"/>
        <v>41773.724201388883</v>
      </c>
      <c r="T1937" s="13">
        <f t="shared" si="186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2"/>
        <v>1.1652013333333333</v>
      </c>
      <c r="P1938" s="10">
        <f t="shared" si="183"/>
        <v>60.26903448275862</v>
      </c>
      <c r="Q1938" t="str">
        <f t="shared" si="184"/>
        <v>music</v>
      </c>
      <c r="R1938" t="str">
        <f t="shared" si="185"/>
        <v>indie rock</v>
      </c>
      <c r="S1938" s="13">
        <f t="shared" si="187"/>
        <v>40852.68136574074</v>
      </c>
      <c r="T1938" s="13">
        <f t="shared" si="186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2"/>
        <v>1.8724499999999999</v>
      </c>
      <c r="P1939" s="10">
        <f t="shared" si="183"/>
        <v>38.740344827586206</v>
      </c>
      <c r="Q1939" t="str">
        <f t="shared" si="184"/>
        <v>music</v>
      </c>
      <c r="R1939" t="str">
        <f t="shared" si="185"/>
        <v>indie rock</v>
      </c>
      <c r="S1939" s="13">
        <f t="shared" si="187"/>
        <v>41058.91065972222</v>
      </c>
      <c r="T1939" s="13">
        <f t="shared" si="186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2"/>
        <v>1.1593333333333333</v>
      </c>
      <c r="P1940" s="10">
        <f t="shared" si="183"/>
        <v>152.54385964912279</v>
      </c>
      <c r="Q1940" t="str">
        <f t="shared" si="184"/>
        <v>music</v>
      </c>
      <c r="R1940" t="str">
        <f t="shared" si="185"/>
        <v>indie rock</v>
      </c>
      <c r="S1940" s="13">
        <f t="shared" si="187"/>
        <v>41426.05128472222</v>
      </c>
      <c r="T1940" s="13">
        <f t="shared" si="186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2"/>
        <v>1.107</v>
      </c>
      <c r="P1941" s="10">
        <f t="shared" si="183"/>
        <v>115.3125</v>
      </c>
      <c r="Q1941" t="str">
        <f t="shared" si="184"/>
        <v>music</v>
      </c>
      <c r="R1941" t="str">
        <f t="shared" si="185"/>
        <v>indie rock</v>
      </c>
      <c r="S1941" s="13">
        <f t="shared" si="187"/>
        <v>41313.776712962957</v>
      </c>
      <c r="T1941" s="13">
        <f t="shared" si="186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2"/>
        <v>1.7092307692307693</v>
      </c>
      <c r="P1942" s="10">
        <f t="shared" si="183"/>
        <v>35.838709677419352</v>
      </c>
      <c r="Q1942" t="str">
        <f t="shared" si="184"/>
        <v>music</v>
      </c>
      <c r="R1942" t="str">
        <f t="shared" si="185"/>
        <v>indie rock</v>
      </c>
      <c r="S1942" s="13">
        <f t="shared" si="187"/>
        <v>40670.298993055556</v>
      </c>
      <c r="T1942" s="13">
        <f t="shared" si="186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2"/>
        <v>1.2611835600000001</v>
      </c>
      <c r="P1943" s="10">
        <f t="shared" si="183"/>
        <v>64.570118779438872</v>
      </c>
      <c r="Q1943" t="str">
        <f t="shared" si="184"/>
        <v>technology</v>
      </c>
      <c r="R1943" t="str">
        <f t="shared" si="185"/>
        <v>hardware</v>
      </c>
      <c r="S1943" s="13">
        <f t="shared" si="187"/>
        <v>41744.08253472222</v>
      </c>
      <c r="T1943" s="13">
        <f t="shared" si="186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2"/>
        <v>1.3844033333333334</v>
      </c>
      <c r="P1944" s="10">
        <f t="shared" si="183"/>
        <v>87.436000000000007</v>
      </c>
      <c r="Q1944" t="str">
        <f t="shared" si="184"/>
        <v>technology</v>
      </c>
      <c r="R1944" t="str">
        <f t="shared" si="185"/>
        <v>hardware</v>
      </c>
      <c r="S1944" s="13">
        <f t="shared" si="187"/>
        <v>40638.619675925926</v>
      </c>
      <c r="T1944" s="13">
        <f t="shared" si="186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2"/>
        <v>17.052499999999998</v>
      </c>
      <c r="P1945" s="10">
        <f t="shared" si="183"/>
        <v>68.815577078288939</v>
      </c>
      <c r="Q1945" t="str">
        <f t="shared" si="184"/>
        <v>technology</v>
      </c>
      <c r="R1945" t="str">
        <f t="shared" si="185"/>
        <v>hardware</v>
      </c>
      <c r="S1945" s="13">
        <f t="shared" si="187"/>
        <v>42548.061527777776</v>
      </c>
      <c r="T1945" s="13">
        <f t="shared" si="186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2"/>
        <v>7.8805550000000002</v>
      </c>
      <c r="P1946" s="10">
        <f t="shared" si="183"/>
        <v>176.200223588597</v>
      </c>
      <c r="Q1946" t="str">
        <f t="shared" si="184"/>
        <v>technology</v>
      </c>
      <c r="R1946" t="str">
        <f t="shared" si="185"/>
        <v>hardware</v>
      </c>
      <c r="S1946" s="13">
        <f t="shared" si="187"/>
        <v>41730.376041666663</v>
      </c>
      <c r="T1946" s="13">
        <f t="shared" si="186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2"/>
        <v>3.4801799999999998</v>
      </c>
      <c r="P1947" s="10">
        <f t="shared" si="183"/>
        <v>511.79117647058825</v>
      </c>
      <c r="Q1947" t="str">
        <f t="shared" si="184"/>
        <v>technology</v>
      </c>
      <c r="R1947" t="str">
        <f t="shared" si="185"/>
        <v>hardware</v>
      </c>
      <c r="S1947" s="13">
        <f t="shared" si="187"/>
        <v>42157.043495370366</v>
      </c>
      <c r="T1947" s="13">
        <f t="shared" si="186"/>
        <v>42197.043495370366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2"/>
        <v>1.4974666666666667</v>
      </c>
      <c r="P1948" s="10">
        <f t="shared" si="183"/>
        <v>160.44285714285715</v>
      </c>
      <c r="Q1948" t="str">
        <f t="shared" si="184"/>
        <v>technology</v>
      </c>
      <c r="R1948" t="str">
        <f t="shared" si="185"/>
        <v>hardware</v>
      </c>
      <c r="S1948" s="13">
        <f t="shared" si="187"/>
        <v>41688.941678240742</v>
      </c>
      <c r="T1948" s="13">
        <f t="shared" si="186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2"/>
        <v>1.0063375000000001</v>
      </c>
      <c r="P1949" s="10">
        <f t="shared" si="183"/>
        <v>35.003043478260871</v>
      </c>
      <c r="Q1949" t="str">
        <f t="shared" si="184"/>
        <v>technology</v>
      </c>
      <c r="R1949" t="str">
        <f t="shared" si="185"/>
        <v>hardware</v>
      </c>
      <c r="S1949" s="13">
        <f t="shared" si="187"/>
        <v>40102.709722222222</v>
      </c>
      <c r="T1949" s="13">
        <f t="shared" si="186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2"/>
        <v>8.0021100000000001</v>
      </c>
      <c r="P1950" s="10">
        <f t="shared" si="183"/>
        <v>188.50671378091872</v>
      </c>
      <c r="Q1950" t="str">
        <f t="shared" si="184"/>
        <v>technology</v>
      </c>
      <c r="R1950" t="str">
        <f t="shared" si="185"/>
        <v>hardware</v>
      </c>
      <c r="S1950" s="13">
        <f t="shared" si="187"/>
        <v>42473.395937499998</v>
      </c>
      <c r="T1950" s="13">
        <f t="shared" si="186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2"/>
        <v>1.0600260000000001</v>
      </c>
      <c r="P1951" s="10">
        <f t="shared" si="183"/>
        <v>56.204984093319197</v>
      </c>
      <c r="Q1951" t="str">
        <f t="shared" si="184"/>
        <v>technology</v>
      </c>
      <c r="R1951" t="str">
        <f t="shared" si="185"/>
        <v>hardware</v>
      </c>
      <c r="S1951" s="13">
        <f t="shared" si="187"/>
        <v>41800.21471064815</v>
      </c>
      <c r="T1951" s="13">
        <f t="shared" si="186"/>
        <v>41830.21471064815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2"/>
        <v>2.0051866666666669</v>
      </c>
      <c r="P1952" s="10">
        <f t="shared" si="183"/>
        <v>51.3054157782516</v>
      </c>
      <c r="Q1952" t="str">
        <f t="shared" si="184"/>
        <v>technology</v>
      </c>
      <c r="R1952" t="str">
        <f t="shared" si="185"/>
        <v>hardware</v>
      </c>
      <c r="S1952" s="13">
        <f t="shared" si="187"/>
        <v>40623.973067129627</v>
      </c>
      <c r="T1952" s="13">
        <f t="shared" si="186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2"/>
        <v>2.1244399999999999</v>
      </c>
      <c r="P1953" s="10">
        <f t="shared" si="183"/>
        <v>127.36450839328538</v>
      </c>
      <c r="Q1953" t="str">
        <f t="shared" si="184"/>
        <v>technology</v>
      </c>
      <c r="R1953" t="str">
        <f t="shared" si="185"/>
        <v>hardware</v>
      </c>
      <c r="S1953" s="13">
        <f t="shared" si="187"/>
        <v>42651.212233796294</v>
      </c>
      <c r="T1953" s="13">
        <f t="shared" si="186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2"/>
        <v>1.9847237142857144</v>
      </c>
      <c r="P1954" s="10">
        <f t="shared" si="183"/>
        <v>101.85532258064516</v>
      </c>
      <c r="Q1954" t="str">
        <f t="shared" si="184"/>
        <v>technology</v>
      </c>
      <c r="R1954" t="str">
        <f t="shared" si="185"/>
        <v>hardware</v>
      </c>
      <c r="S1954" s="13">
        <f t="shared" si="187"/>
        <v>41526.398321759254</v>
      </c>
      <c r="T1954" s="13">
        <f t="shared" si="186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2"/>
        <v>2.2594666666666665</v>
      </c>
      <c r="P1955" s="10">
        <f t="shared" si="183"/>
        <v>230.55782312925169</v>
      </c>
      <c r="Q1955" t="str">
        <f t="shared" si="184"/>
        <v>technology</v>
      </c>
      <c r="R1955" t="str">
        <f t="shared" si="185"/>
        <v>hardware</v>
      </c>
      <c r="S1955" s="13">
        <f t="shared" si="187"/>
        <v>40940.991493055553</v>
      </c>
      <c r="T1955" s="13">
        <f t="shared" si="186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2"/>
        <v>6.9894800000000004</v>
      </c>
      <c r="P1956" s="10">
        <f t="shared" si="183"/>
        <v>842.10602409638557</v>
      </c>
      <c r="Q1956" t="str">
        <f t="shared" si="184"/>
        <v>technology</v>
      </c>
      <c r="R1956" t="str">
        <f t="shared" si="185"/>
        <v>hardware</v>
      </c>
      <c r="S1956" s="13">
        <f t="shared" si="187"/>
        <v>42394.372407407405</v>
      </c>
      <c r="T1956" s="13">
        <f t="shared" si="186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2"/>
        <v>3.9859528571428569</v>
      </c>
      <c r="P1957" s="10">
        <f t="shared" si="183"/>
        <v>577.27593103448271</v>
      </c>
      <c r="Q1957" t="str">
        <f t="shared" si="184"/>
        <v>technology</v>
      </c>
      <c r="R1957" t="str">
        <f t="shared" si="185"/>
        <v>hardware</v>
      </c>
      <c r="S1957" s="13">
        <f t="shared" si="187"/>
        <v>41020.063437500001</v>
      </c>
      <c r="T1957" s="13">
        <f t="shared" si="186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2"/>
        <v>2.9403333333333332</v>
      </c>
      <c r="P1958" s="10">
        <f t="shared" si="183"/>
        <v>483.34246575342468</v>
      </c>
      <c r="Q1958" t="str">
        <f t="shared" si="184"/>
        <v>technology</v>
      </c>
      <c r="R1958" t="str">
        <f t="shared" si="185"/>
        <v>hardware</v>
      </c>
      <c r="S1958" s="13">
        <f t="shared" si="187"/>
        <v>42067.71533564815</v>
      </c>
      <c r="T1958" s="13">
        <f t="shared" si="186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2"/>
        <v>1.6750470000000002</v>
      </c>
      <c r="P1959" s="10">
        <f t="shared" si="183"/>
        <v>76.138500000000008</v>
      </c>
      <c r="Q1959" t="str">
        <f t="shared" si="184"/>
        <v>technology</v>
      </c>
      <c r="R1959" t="str">
        <f t="shared" si="185"/>
        <v>hardware</v>
      </c>
      <c r="S1959" s="13">
        <f t="shared" si="187"/>
        <v>41178.890196759261</v>
      </c>
      <c r="T1959" s="13">
        <f t="shared" si="186"/>
        <v>41208.890196759261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2"/>
        <v>14.355717142857143</v>
      </c>
      <c r="P1960" s="10">
        <f t="shared" si="183"/>
        <v>74.107684365781708</v>
      </c>
      <c r="Q1960" t="str">
        <f t="shared" si="184"/>
        <v>technology</v>
      </c>
      <c r="R1960" t="str">
        <f t="shared" si="185"/>
        <v>hardware</v>
      </c>
      <c r="S1960" s="13">
        <f t="shared" si="187"/>
        <v>41326.779641203699</v>
      </c>
      <c r="T1960" s="13">
        <f t="shared" si="186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2"/>
        <v>1.5673440000000001</v>
      </c>
      <c r="P1961" s="10">
        <f t="shared" si="183"/>
        <v>36.965660377358489</v>
      </c>
      <c r="Q1961" t="str">
        <f t="shared" si="184"/>
        <v>technology</v>
      </c>
      <c r="R1961" t="str">
        <f t="shared" si="185"/>
        <v>hardware</v>
      </c>
      <c r="S1961" s="13">
        <f t="shared" si="187"/>
        <v>41871.637268518512</v>
      </c>
      <c r="T1961" s="13">
        <f t="shared" si="186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2"/>
        <v>1.1790285714285715</v>
      </c>
      <c r="P1962" s="10">
        <f t="shared" si="183"/>
        <v>2500.969696969697</v>
      </c>
      <c r="Q1962" t="str">
        <f t="shared" si="184"/>
        <v>technology</v>
      </c>
      <c r="R1962" t="str">
        <f t="shared" si="185"/>
        <v>hardware</v>
      </c>
      <c r="S1962" s="13">
        <f t="shared" si="187"/>
        <v>41964.154409722221</v>
      </c>
      <c r="T1962" s="13">
        <f t="shared" si="186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2"/>
        <v>11.053811999999999</v>
      </c>
      <c r="P1963" s="10">
        <f t="shared" si="183"/>
        <v>67.690214329454989</v>
      </c>
      <c r="Q1963" t="str">
        <f t="shared" si="184"/>
        <v>technology</v>
      </c>
      <c r="R1963" t="str">
        <f t="shared" si="185"/>
        <v>hardware</v>
      </c>
      <c r="S1963" s="13">
        <f t="shared" si="187"/>
        <v>41147.986307870371</v>
      </c>
      <c r="T1963" s="13">
        <f t="shared" si="186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2"/>
        <v>1.9292499999999999</v>
      </c>
      <c r="P1964" s="10">
        <f t="shared" si="183"/>
        <v>63.04738562091503</v>
      </c>
      <c r="Q1964" t="str">
        <f t="shared" si="184"/>
        <v>technology</v>
      </c>
      <c r="R1964" t="str">
        <f t="shared" si="185"/>
        <v>hardware</v>
      </c>
      <c r="S1964" s="13">
        <f t="shared" si="187"/>
        <v>41742.572175925925</v>
      </c>
      <c r="T1964" s="13">
        <f t="shared" si="186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2"/>
        <v>1.268842105263158</v>
      </c>
      <c r="P1965" s="10">
        <f t="shared" si="183"/>
        <v>117.6</v>
      </c>
      <c r="Q1965" t="str">
        <f t="shared" si="184"/>
        <v>technology</v>
      </c>
      <c r="R1965" t="str">
        <f t="shared" si="185"/>
        <v>hardware</v>
      </c>
      <c r="S1965" s="13">
        <f t="shared" si="187"/>
        <v>41863.221458333333</v>
      </c>
      <c r="T1965" s="13">
        <f t="shared" si="186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2"/>
        <v>2.5957748878923765</v>
      </c>
      <c r="P1966" s="10">
        <f t="shared" si="183"/>
        <v>180.75185011709601</v>
      </c>
      <c r="Q1966" t="str">
        <f t="shared" si="184"/>
        <v>technology</v>
      </c>
      <c r="R1966" t="str">
        <f t="shared" si="185"/>
        <v>hardware</v>
      </c>
      <c r="S1966" s="13">
        <f t="shared" si="187"/>
        <v>42452.064490740733</v>
      </c>
      <c r="T1966" s="13">
        <f t="shared" si="186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2"/>
        <v>2.6227999999999998</v>
      </c>
      <c r="P1967" s="10">
        <f t="shared" si="183"/>
        <v>127.32038834951456</v>
      </c>
      <c r="Q1967" t="str">
        <f t="shared" si="184"/>
        <v>technology</v>
      </c>
      <c r="R1967" t="str">
        <f t="shared" si="185"/>
        <v>hardware</v>
      </c>
      <c r="S1967" s="13">
        <f t="shared" si="187"/>
        <v>40897.880902777775</v>
      </c>
      <c r="T1967" s="13">
        <f t="shared" si="186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2"/>
        <v>2.0674309000000002</v>
      </c>
      <c r="P1968" s="10">
        <f t="shared" si="183"/>
        <v>136.6444745538665</v>
      </c>
      <c r="Q1968" t="str">
        <f t="shared" si="184"/>
        <v>technology</v>
      </c>
      <c r="R1968" t="str">
        <f t="shared" si="185"/>
        <v>hardware</v>
      </c>
      <c r="S1968" s="13">
        <f t="shared" si="187"/>
        <v>41835.332152777773</v>
      </c>
      <c r="T1968" s="13">
        <f t="shared" si="186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2"/>
        <v>3.7012999999999998</v>
      </c>
      <c r="P1969" s="10">
        <f t="shared" si="183"/>
        <v>182.78024691358024</v>
      </c>
      <c r="Q1969" t="str">
        <f t="shared" si="184"/>
        <v>technology</v>
      </c>
      <c r="R1969" t="str">
        <f t="shared" si="185"/>
        <v>hardware</v>
      </c>
      <c r="S1969" s="13">
        <f t="shared" si="187"/>
        <v>41730.455196759256</v>
      </c>
      <c r="T1969" s="13">
        <f t="shared" si="186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2"/>
        <v>2.8496600000000001</v>
      </c>
      <c r="P1970" s="10">
        <f t="shared" si="183"/>
        <v>279.37843137254902</v>
      </c>
      <c r="Q1970" t="str">
        <f t="shared" si="184"/>
        <v>technology</v>
      </c>
      <c r="R1970" t="str">
        <f t="shared" si="185"/>
        <v>hardware</v>
      </c>
      <c r="S1970" s="13">
        <f t="shared" si="187"/>
        <v>42676.378645833327</v>
      </c>
      <c r="T1970" s="13">
        <f t="shared" si="186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2"/>
        <v>5.7907999999999999</v>
      </c>
      <c r="P1971" s="10">
        <f t="shared" si="183"/>
        <v>61.375728669846318</v>
      </c>
      <c r="Q1971" t="str">
        <f t="shared" si="184"/>
        <v>technology</v>
      </c>
      <c r="R1971" t="str">
        <f t="shared" si="185"/>
        <v>hardware</v>
      </c>
      <c r="S1971" s="13">
        <f t="shared" si="187"/>
        <v>42557.584120370368</v>
      </c>
      <c r="T1971" s="13">
        <f t="shared" si="186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2"/>
        <v>11.318</v>
      </c>
      <c r="P1972" s="10">
        <f t="shared" si="183"/>
        <v>80.727532097004286</v>
      </c>
      <c r="Q1972" t="str">
        <f t="shared" si="184"/>
        <v>technology</v>
      </c>
      <c r="R1972" t="str">
        <f t="shared" si="185"/>
        <v>hardware</v>
      </c>
      <c r="S1972" s="13">
        <f t="shared" si="187"/>
        <v>41323.984965277778</v>
      </c>
      <c r="T1972" s="13">
        <f t="shared" si="186"/>
        <v>41383.943298611106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2"/>
        <v>2.6302771750000002</v>
      </c>
      <c r="P1973" s="10">
        <f t="shared" si="183"/>
        <v>272.35590732591254</v>
      </c>
      <c r="Q1973" t="str">
        <f t="shared" si="184"/>
        <v>technology</v>
      </c>
      <c r="R1973" t="str">
        <f t="shared" si="185"/>
        <v>hardware</v>
      </c>
      <c r="S1973" s="13">
        <f t="shared" si="187"/>
        <v>41561.29237268518</v>
      </c>
      <c r="T1973" s="13">
        <f t="shared" si="186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2"/>
        <v>6.7447999999999997</v>
      </c>
      <c r="P1974" s="10">
        <f t="shared" si="183"/>
        <v>70.848739495798313</v>
      </c>
      <c r="Q1974" t="str">
        <f t="shared" si="184"/>
        <v>technology</v>
      </c>
      <c r="R1974" t="str">
        <f t="shared" si="185"/>
        <v>hardware</v>
      </c>
      <c r="S1974" s="13">
        <f t="shared" si="187"/>
        <v>41200.803749999999</v>
      </c>
      <c r="T1974" s="13">
        <f t="shared" si="186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2"/>
        <v>2.5683081313131315</v>
      </c>
      <c r="P1975" s="10">
        <f t="shared" si="183"/>
        <v>247.94003412969283</v>
      </c>
      <c r="Q1975" t="str">
        <f t="shared" si="184"/>
        <v>technology</v>
      </c>
      <c r="R1975" t="str">
        <f t="shared" si="185"/>
        <v>hardware</v>
      </c>
      <c r="S1975" s="13">
        <f t="shared" si="187"/>
        <v>42549.514629629623</v>
      </c>
      <c r="T1975" s="13">
        <f t="shared" si="186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2"/>
        <v>3.7549600000000001</v>
      </c>
      <c r="P1976" s="10">
        <f t="shared" si="183"/>
        <v>186.81393034825871</v>
      </c>
      <c r="Q1976" t="str">
        <f t="shared" si="184"/>
        <v>technology</v>
      </c>
      <c r="R1976" t="str">
        <f t="shared" si="185"/>
        <v>hardware</v>
      </c>
      <c r="S1976" s="13">
        <f t="shared" si="187"/>
        <v>41445.125798611109</v>
      </c>
      <c r="T1976" s="13">
        <f t="shared" si="186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2"/>
        <v>2.0870837499999997</v>
      </c>
      <c r="P1977" s="10">
        <f t="shared" si="183"/>
        <v>131.98948616600788</v>
      </c>
      <c r="Q1977" t="str">
        <f t="shared" si="184"/>
        <v>technology</v>
      </c>
      <c r="R1977" t="str">
        <f t="shared" si="185"/>
        <v>hardware</v>
      </c>
      <c r="S1977" s="13">
        <f t="shared" si="187"/>
        <v>41313.54688657407</v>
      </c>
      <c r="T1977" s="13">
        <f t="shared" si="186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2"/>
        <v>3.4660000000000002</v>
      </c>
      <c r="P1978" s="10">
        <f t="shared" si="183"/>
        <v>29.310782241014799</v>
      </c>
      <c r="Q1978" t="str">
        <f t="shared" si="184"/>
        <v>technology</v>
      </c>
      <c r="R1978" t="str">
        <f t="shared" si="185"/>
        <v>hardware</v>
      </c>
      <c r="S1978" s="13">
        <f t="shared" si="187"/>
        <v>41438.691261574073</v>
      </c>
      <c r="T1978" s="13">
        <f t="shared" si="186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2"/>
        <v>4.0232999999999999</v>
      </c>
      <c r="P1979" s="10">
        <f t="shared" si="183"/>
        <v>245.02436053593178</v>
      </c>
      <c r="Q1979" t="str">
        <f t="shared" si="184"/>
        <v>technology</v>
      </c>
      <c r="R1979" t="str">
        <f t="shared" si="185"/>
        <v>hardware</v>
      </c>
      <c r="S1979" s="13">
        <f t="shared" si="187"/>
        <v>42311.008564814816</v>
      </c>
      <c r="T1979" s="13">
        <f t="shared" si="186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2"/>
        <v>10.2684514</v>
      </c>
      <c r="P1980" s="10">
        <f t="shared" si="183"/>
        <v>1323.2540463917526</v>
      </c>
      <c r="Q1980" t="str">
        <f t="shared" si="184"/>
        <v>technology</v>
      </c>
      <c r="R1980" t="str">
        <f t="shared" si="185"/>
        <v>hardware</v>
      </c>
      <c r="S1980" s="13">
        <f t="shared" si="187"/>
        <v>41039.017268518517</v>
      </c>
      <c r="T1980" s="13">
        <f t="shared" si="186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2"/>
        <v>1.14901155</v>
      </c>
      <c r="P1981" s="10">
        <f t="shared" si="183"/>
        <v>282.65966789667897</v>
      </c>
      <c r="Q1981" t="str">
        <f t="shared" si="184"/>
        <v>technology</v>
      </c>
      <c r="R1981" t="str">
        <f t="shared" si="185"/>
        <v>hardware</v>
      </c>
      <c r="S1981" s="13">
        <f t="shared" si="187"/>
        <v>42290.25168981481</v>
      </c>
      <c r="T1981" s="13">
        <f t="shared" si="186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2"/>
        <v>3.5482402000000004</v>
      </c>
      <c r="P1982" s="10">
        <f t="shared" si="183"/>
        <v>91.214401028277635</v>
      </c>
      <c r="Q1982" t="str">
        <f t="shared" si="184"/>
        <v>technology</v>
      </c>
      <c r="R1982" t="str">
        <f t="shared" si="185"/>
        <v>hardware</v>
      </c>
      <c r="S1982" s="13">
        <f t="shared" si="187"/>
        <v>42423.334050925921</v>
      </c>
      <c r="T1982" s="13">
        <f t="shared" si="186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2"/>
        <v>5.0799999999999998E-2</v>
      </c>
      <c r="P1983" s="10">
        <f t="shared" si="183"/>
        <v>31.75</v>
      </c>
      <c r="Q1983" t="str">
        <f t="shared" si="184"/>
        <v>photography</v>
      </c>
      <c r="R1983" t="str">
        <f t="shared" si="185"/>
        <v>people</v>
      </c>
      <c r="S1983" s="13">
        <f t="shared" si="187"/>
        <v>41799.516956018517</v>
      </c>
      <c r="T1983" s="13">
        <f t="shared" si="186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2"/>
        <v>0</v>
      </c>
      <c r="P1984" s="10" t="e">
        <f t="shared" si="183"/>
        <v>#DIV/0!</v>
      </c>
      <c r="Q1984" t="str">
        <f t="shared" si="184"/>
        <v>photography</v>
      </c>
      <c r="R1984" t="str">
        <f t="shared" si="185"/>
        <v>people</v>
      </c>
      <c r="S1984" s="13">
        <f t="shared" si="187"/>
        <v>42678.378321759257</v>
      </c>
      <c r="T1984" s="13">
        <f t="shared" si="186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2"/>
        <v>4.2999999999999997E-2</v>
      </c>
      <c r="P1985" s="10">
        <f t="shared" si="183"/>
        <v>88.6875</v>
      </c>
      <c r="Q1985" t="str">
        <f t="shared" si="184"/>
        <v>photography</v>
      </c>
      <c r="R1985" t="str">
        <f t="shared" si="185"/>
        <v>people</v>
      </c>
      <c r="S1985" s="13">
        <f t="shared" si="187"/>
        <v>42592.803449074076</v>
      </c>
      <c r="T1985" s="13">
        <f t="shared" si="186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2"/>
        <v>0.21146666666666666</v>
      </c>
      <c r="P1986" s="10">
        <f t="shared" si="183"/>
        <v>453.14285714285717</v>
      </c>
      <c r="Q1986" t="str">
        <f t="shared" si="184"/>
        <v>photography</v>
      </c>
      <c r="R1986" t="str">
        <f t="shared" si="185"/>
        <v>people</v>
      </c>
      <c r="S1986" s="13">
        <f t="shared" si="187"/>
        <v>41913.581956018512</v>
      </c>
      <c r="T1986" s="13">
        <f t="shared" si="186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8">E1987/D1987</f>
        <v>3.1875000000000001E-2</v>
      </c>
      <c r="P1987" s="10">
        <f t="shared" ref="P1987:P2050" si="189">E1987/L1987</f>
        <v>12.75</v>
      </c>
      <c r="Q1987" t="str">
        <f t="shared" ref="Q1987:Q2050" si="190">LEFT(N1987,FIND("/",N1987)-1)</f>
        <v>photography</v>
      </c>
      <c r="R1987" t="str">
        <f t="shared" ref="R1987:R2050" si="191">RIGHT(N1987,LEN(N1987)-FIND("/",N1987))</f>
        <v>people</v>
      </c>
      <c r="S1987" s="13">
        <f t="shared" si="187"/>
        <v>42555.490405092591</v>
      </c>
      <c r="T1987" s="13">
        <f t="shared" si="186"/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8"/>
        <v>5.0000000000000001E-4</v>
      </c>
      <c r="P1988" s="10">
        <f t="shared" si="189"/>
        <v>1</v>
      </c>
      <c r="Q1988" t="str">
        <f t="shared" si="190"/>
        <v>photography</v>
      </c>
      <c r="R1988" t="str">
        <f t="shared" si="191"/>
        <v>people</v>
      </c>
      <c r="S1988" s="13">
        <f t="shared" si="187"/>
        <v>42413.225497685184</v>
      </c>
      <c r="T1988" s="13">
        <f t="shared" ref="T1988:T2051" si="192">(I1988/86400)+25569+(-5/24)</f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8"/>
        <v>0.42472727272727273</v>
      </c>
      <c r="P1989" s="10">
        <f t="shared" si="189"/>
        <v>83.428571428571431</v>
      </c>
      <c r="Q1989" t="str">
        <f t="shared" si="190"/>
        <v>photography</v>
      </c>
      <c r="R1989" t="str">
        <f t="shared" si="191"/>
        <v>people</v>
      </c>
      <c r="S1989" s="13">
        <f t="shared" ref="S1989:S2052" si="193">(J1989/86400)+25569+(-5/24)</f>
        <v>42034.431435185186</v>
      </c>
      <c r="T1989" s="13">
        <f t="shared" si="192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8"/>
        <v>4.1666666666666666E-3</v>
      </c>
      <c r="P1990" s="10">
        <f t="shared" si="189"/>
        <v>25</v>
      </c>
      <c r="Q1990" t="str">
        <f t="shared" si="190"/>
        <v>photography</v>
      </c>
      <c r="R1990" t="str">
        <f t="shared" si="191"/>
        <v>people</v>
      </c>
      <c r="S1990" s="13">
        <f t="shared" si="193"/>
        <v>42206.554884259262</v>
      </c>
      <c r="T1990" s="13">
        <f t="shared" si="192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8"/>
        <v>0.01</v>
      </c>
      <c r="P1991" s="10">
        <f t="shared" si="189"/>
        <v>50</v>
      </c>
      <c r="Q1991" t="str">
        <f t="shared" si="190"/>
        <v>photography</v>
      </c>
      <c r="R1991" t="str">
        <f t="shared" si="191"/>
        <v>people</v>
      </c>
      <c r="S1991" s="13">
        <f t="shared" si="193"/>
        <v>42685.472314814811</v>
      </c>
      <c r="T1991" s="13">
        <f t="shared" si="192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8"/>
        <v>0.16966666666666666</v>
      </c>
      <c r="P1992" s="10">
        <f t="shared" si="189"/>
        <v>101.8</v>
      </c>
      <c r="Q1992" t="str">
        <f t="shared" si="190"/>
        <v>photography</v>
      </c>
      <c r="R1992" t="str">
        <f t="shared" si="191"/>
        <v>people</v>
      </c>
      <c r="S1992" s="13">
        <f t="shared" si="193"/>
        <v>42397.987638888888</v>
      </c>
      <c r="T1992" s="13">
        <f t="shared" si="192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8"/>
        <v>7.0000000000000007E-2</v>
      </c>
      <c r="P1993" s="10">
        <f t="shared" si="189"/>
        <v>46.666666666666664</v>
      </c>
      <c r="Q1993" t="str">
        <f t="shared" si="190"/>
        <v>photography</v>
      </c>
      <c r="R1993" t="str">
        <f t="shared" si="191"/>
        <v>people</v>
      </c>
      <c r="S1993" s="13">
        <f t="shared" si="193"/>
        <v>42167.685023148144</v>
      </c>
      <c r="T1993" s="13">
        <f t="shared" si="192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8"/>
        <v>1.3333333333333333E-3</v>
      </c>
      <c r="P1994" s="10">
        <f t="shared" si="189"/>
        <v>1</v>
      </c>
      <c r="Q1994" t="str">
        <f t="shared" si="190"/>
        <v>photography</v>
      </c>
      <c r="R1994" t="str">
        <f t="shared" si="191"/>
        <v>people</v>
      </c>
      <c r="S1994" s="13">
        <f t="shared" si="193"/>
        <v>42022.935081018521</v>
      </c>
      <c r="T1994" s="13">
        <f t="shared" si="192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8"/>
        <v>0</v>
      </c>
      <c r="P1995" s="10" t="e">
        <f t="shared" si="189"/>
        <v>#DIV/0!</v>
      </c>
      <c r="Q1995" t="str">
        <f t="shared" si="190"/>
        <v>photography</v>
      </c>
      <c r="R1995" t="str">
        <f t="shared" si="191"/>
        <v>people</v>
      </c>
      <c r="S1995" s="13">
        <f t="shared" si="193"/>
        <v>42329.380057870367</v>
      </c>
      <c r="T1995" s="13">
        <f t="shared" si="192"/>
        <v>42359.380057870367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8"/>
        <v>0</v>
      </c>
      <c r="P1996" s="10" t="e">
        <f t="shared" si="189"/>
        <v>#DIV/0!</v>
      </c>
      <c r="Q1996" t="str">
        <f t="shared" si="190"/>
        <v>photography</v>
      </c>
      <c r="R1996" t="str">
        <f t="shared" si="191"/>
        <v>people</v>
      </c>
      <c r="S1996" s="13">
        <f t="shared" si="193"/>
        <v>42650.797939814809</v>
      </c>
      <c r="T1996" s="13">
        <f t="shared" si="192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8"/>
        <v>7.8E-2</v>
      </c>
      <c r="P1997" s="10">
        <f t="shared" si="189"/>
        <v>26</v>
      </c>
      <c r="Q1997" t="str">
        <f t="shared" si="190"/>
        <v>photography</v>
      </c>
      <c r="R1997" t="str">
        <f t="shared" si="191"/>
        <v>people</v>
      </c>
      <c r="S1997" s="13">
        <f t="shared" si="193"/>
        <v>42181.693703703706</v>
      </c>
      <c r="T1997" s="13">
        <f t="shared" si="192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8"/>
        <v>0</v>
      </c>
      <c r="P1998" s="10" t="e">
        <f t="shared" si="189"/>
        <v>#DIV/0!</v>
      </c>
      <c r="Q1998" t="str">
        <f t="shared" si="190"/>
        <v>photography</v>
      </c>
      <c r="R1998" t="str">
        <f t="shared" si="191"/>
        <v>people</v>
      </c>
      <c r="S1998" s="13">
        <f t="shared" si="193"/>
        <v>41800.611238425925</v>
      </c>
      <c r="T1998" s="13">
        <f t="shared" si="192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8"/>
        <v>0</v>
      </c>
      <c r="P1999" s="10" t="e">
        <f t="shared" si="189"/>
        <v>#DIV/0!</v>
      </c>
      <c r="Q1999" t="str">
        <f t="shared" si="190"/>
        <v>photography</v>
      </c>
      <c r="R1999" t="str">
        <f t="shared" si="191"/>
        <v>people</v>
      </c>
      <c r="S1999" s="13">
        <f t="shared" si="193"/>
        <v>41847.722361111111</v>
      </c>
      <c r="T1999" s="13">
        <f t="shared" si="192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8"/>
        <v>0.26200000000000001</v>
      </c>
      <c r="P2000" s="10">
        <f t="shared" si="189"/>
        <v>218.33333333333334</v>
      </c>
      <c r="Q2000" t="str">
        <f t="shared" si="190"/>
        <v>photography</v>
      </c>
      <c r="R2000" t="str">
        <f t="shared" si="191"/>
        <v>people</v>
      </c>
      <c r="S2000" s="13">
        <f t="shared" si="193"/>
        <v>41806.910162037035</v>
      </c>
      <c r="T2000" s="13">
        <f t="shared" si="192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8"/>
        <v>7.6129032258064515E-3</v>
      </c>
      <c r="P2001" s="10">
        <f t="shared" si="189"/>
        <v>33.714285714285715</v>
      </c>
      <c r="Q2001" t="str">
        <f t="shared" si="190"/>
        <v>photography</v>
      </c>
      <c r="R2001" t="str">
        <f t="shared" si="191"/>
        <v>people</v>
      </c>
      <c r="S2001" s="13">
        <f t="shared" si="193"/>
        <v>41926.274398148147</v>
      </c>
      <c r="T2001" s="13">
        <f t="shared" si="192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8"/>
        <v>0.125</v>
      </c>
      <c r="P2002" s="10">
        <f t="shared" si="189"/>
        <v>25</v>
      </c>
      <c r="Q2002" t="str">
        <f t="shared" si="190"/>
        <v>photography</v>
      </c>
      <c r="R2002" t="str">
        <f t="shared" si="191"/>
        <v>people</v>
      </c>
      <c r="S2002" s="13">
        <f t="shared" si="193"/>
        <v>42345.743206018517</v>
      </c>
      <c r="T2002" s="13">
        <f t="shared" si="192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8"/>
        <v>3.8212909090909091</v>
      </c>
      <c r="P2003" s="10">
        <f t="shared" si="189"/>
        <v>128.38790470372632</v>
      </c>
      <c r="Q2003" t="str">
        <f t="shared" si="190"/>
        <v>technology</v>
      </c>
      <c r="R2003" t="str">
        <f t="shared" si="191"/>
        <v>hardware</v>
      </c>
      <c r="S2003" s="13">
        <f t="shared" si="193"/>
        <v>42136.001342592594</v>
      </c>
      <c r="T2003" s="13">
        <f t="shared" si="192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8"/>
        <v>2.1679422000000002</v>
      </c>
      <c r="P2004" s="10">
        <f t="shared" si="189"/>
        <v>78.834261818181815</v>
      </c>
      <c r="Q2004" t="str">
        <f t="shared" si="190"/>
        <v>technology</v>
      </c>
      <c r="R2004" t="str">
        <f t="shared" si="191"/>
        <v>hardware</v>
      </c>
      <c r="S2004" s="13">
        <f t="shared" si="193"/>
        <v>42728.503969907404</v>
      </c>
      <c r="T2004" s="13">
        <f t="shared" si="192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8"/>
        <v>3.12</v>
      </c>
      <c r="P2005" s="10">
        <f t="shared" si="189"/>
        <v>91.764705882352942</v>
      </c>
      <c r="Q2005" t="str">
        <f t="shared" si="190"/>
        <v>technology</v>
      </c>
      <c r="R2005" t="str">
        <f t="shared" si="191"/>
        <v>hardware</v>
      </c>
      <c r="S2005" s="13">
        <f t="shared" si="193"/>
        <v>40346.917268518519</v>
      </c>
      <c r="T2005" s="13">
        <f t="shared" si="192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8"/>
        <v>2.3442048</v>
      </c>
      <c r="P2006" s="10">
        <f t="shared" si="189"/>
        <v>331.10237288135596</v>
      </c>
      <c r="Q2006" t="str">
        <f t="shared" si="190"/>
        <v>technology</v>
      </c>
      <c r="R2006" t="str">
        <f t="shared" si="191"/>
        <v>hardware</v>
      </c>
      <c r="S2006" s="13">
        <f t="shared" si="193"/>
        <v>41800.396562499998</v>
      </c>
      <c r="T2006" s="13">
        <f t="shared" si="192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8"/>
        <v>1.236801</v>
      </c>
      <c r="P2007" s="10">
        <f t="shared" si="189"/>
        <v>194.26193717277485</v>
      </c>
      <c r="Q2007" t="str">
        <f t="shared" si="190"/>
        <v>technology</v>
      </c>
      <c r="R2007" t="str">
        <f t="shared" si="191"/>
        <v>hardware</v>
      </c>
      <c r="S2007" s="13">
        <f t="shared" si="193"/>
        <v>41535.604374999995</v>
      </c>
      <c r="T2007" s="13">
        <f t="shared" si="192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8"/>
        <v>2.4784000000000002</v>
      </c>
      <c r="P2008" s="10">
        <f t="shared" si="189"/>
        <v>408.97689768976898</v>
      </c>
      <c r="Q2008" t="str">
        <f t="shared" si="190"/>
        <v>technology</v>
      </c>
      <c r="R2008" t="str">
        <f t="shared" si="191"/>
        <v>hardware</v>
      </c>
      <c r="S2008" s="13">
        <f t="shared" si="193"/>
        <v>41941.292187499996</v>
      </c>
      <c r="T2008" s="13">
        <f t="shared" si="192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8"/>
        <v>1.157092</v>
      </c>
      <c r="P2009" s="10">
        <f t="shared" si="189"/>
        <v>84.459270072992695</v>
      </c>
      <c r="Q2009" t="str">
        <f t="shared" si="190"/>
        <v>technology</v>
      </c>
      <c r="R2009" t="str">
        <f t="shared" si="191"/>
        <v>hardware</v>
      </c>
      <c r="S2009" s="13">
        <f t="shared" si="193"/>
        <v>40347.629467592589</v>
      </c>
      <c r="T2009" s="13">
        <f t="shared" si="192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8"/>
        <v>1.1707484768810599</v>
      </c>
      <c r="P2010" s="10">
        <f t="shared" si="189"/>
        <v>44.853658536585364</v>
      </c>
      <c r="Q2010" t="str">
        <f t="shared" si="190"/>
        <v>technology</v>
      </c>
      <c r="R2010" t="str">
        <f t="shared" si="191"/>
        <v>hardware</v>
      </c>
      <c r="S2010" s="13">
        <f t="shared" si="193"/>
        <v>40761.396087962959</v>
      </c>
      <c r="T2010" s="13">
        <f t="shared" si="192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8"/>
        <v>3.05158</v>
      </c>
      <c r="P2011" s="10">
        <f t="shared" si="189"/>
        <v>383.3643216080402</v>
      </c>
      <c r="Q2011" t="str">
        <f t="shared" si="190"/>
        <v>technology</v>
      </c>
      <c r="R2011" t="str">
        <f t="shared" si="191"/>
        <v>hardware</v>
      </c>
      <c r="S2011" s="13">
        <f t="shared" si="193"/>
        <v>42661.115081018514</v>
      </c>
      <c r="T2011" s="13">
        <f t="shared" si="192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8"/>
        <v>3.2005299999999997</v>
      </c>
      <c r="P2012" s="10">
        <f t="shared" si="189"/>
        <v>55.276856649395505</v>
      </c>
      <c r="Q2012" t="str">
        <f t="shared" si="190"/>
        <v>technology</v>
      </c>
      <c r="R2012" t="str">
        <f t="shared" si="191"/>
        <v>hardware</v>
      </c>
      <c r="S2012" s="13">
        <f t="shared" si="193"/>
        <v>42570.788090277776</v>
      </c>
      <c r="T2012" s="13">
        <f t="shared" si="192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8"/>
        <v>8.1956399999999991</v>
      </c>
      <c r="P2013" s="10">
        <f t="shared" si="189"/>
        <v>422.02059732234807</v>
      </c>
      <c r="Q2013" t="str">
        <f t="shared" si="190"/>
        <v>technology</v>
      </c>
      <c r="R2013" t="str">
        <f t="shared" si="191"/>
        <v>hardware</v>
      </c>
      <c r="S2013" s="13">
        <f t="shared" si="193"/>
        <v>42347.150150462963</v>
      </c>
      <c r="T2013" s="13">
        <f t="shared" si="192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8"/>
        <v>2.3490000000000002</v>
      </c>
      <c r="P2014" s="10">
        <f t="shared" si="189"/>
        <v>64.180327868852459</v>
      </c>
      <c r="Q2014" t="str">
        <f t="shared" si="190"/>
        <v>technology</v>
      </c>
      <c r="R2014" t="str">
        <f t="shared" si="191"/>
        <v>hardware</v>
      </c>
      <c r="S2014" s="13">
        <f t="shared" si="193"/>
        <v>42010.613900462959</v>
      </c>
      <c r="T2014" s="13">
        <f t="shared" si="192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8"/>
        <v>4.9491375</v>
      </c>
      <c r="P2015" s="10">
        <f t="shared" si="189"/>
        <v>173.57781674704077</v>
      </c>
      <c r="Q2015" t="str">
        <f t="shared" si="190"/>
        <v>technology</v>
      </c>
      <c r="R2015" t="str">
        <f t="shared" si="191"/>
        <v>hardware</v>
      </c>
      <c r="S2015" s="13">
        <f t="shared" si="193"/>
        <v>42499.752476851849</v>
      </c>
      <c r="T2015" s="13">
        <f t="shared" si="192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8"/>
        <v>78.137822333333332</v>
      </c>
      <c r="P2016" s="10">
        <f t="shared" si="189"/>
        <v>88.601680840609291</v>
      </c>
      <c r="Q2016" t="str">
        <f t="shared" si="190"/>
        <v>technology</v>
      </c>
      <c r="R2016" t="str">
        <f t="shared" si="191"/>
        <v>hardware</v>
      </c>
      <c r="S2016" s="13">
        <f t="shared" si="193"/>
        <v>41324.006238425922</v>
      </c>
      <c r="T2016" s="13">
        <f t="shared" si="192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8"/>
        <v>1.1300013888888889</v>
      </c>
      <c r="P2017" s="10">
        <f t="shared" si="189"/>
        <v>50.222283950617282</v>
      </c>
      <c r="Q2017" t="str">
        <f t="shared" si="190"/>
        <v>technology</v>
      </c>
      <c r="R2017" t="str">
        <f t="shared" si="191"/>
        <v>hardware</v>
      </c>
      <c r="S2017" s="13">
        <f t="shared" si="193"/>
        <v>40765.668553240735</v>
      </c>
      <c r="T2017" s="13">
        <f t="shared" si="192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8"/>
        <v>9.2154220000000002</v>
      </c>
      <c r="P2018" s="10">
        <f t="shared" si="189"/>
        <v>192.38876826722338</v>
      </c>
      <c r="Q2018" t="str">
        <f t="shared" si="190"/>
        <v>technology</v>
      </c>
      <c r="R2018" t="str">
        <f t="shared" si="191"/>
        <v>hardware</v>
      </c>
      <c r="S2018" s="13">
        <f t="shared" si="193"/>
        <v>41312.672442129631</v>
      </c>
      <c r="T2018" s="13">
        <f t="shared" si="192"/>
        <v>41342.672442129631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8"/>
        <v>1.2510239999999999</v>
      </c>
      <c r="P2019" s="10">
        <f t="shared" si="189"/>
        <v>73.416901408450698</v>
      </c>
      <c r="Q2019" t="str">
        <f t="shared" si="190"/>
        <v>technology</v>
      </c>
      <c r="R2019" t="str">
        <f t="shared" si="191"/>
        <v>hardware</v>
      </c>
      <c r="S2019" s="13">
        <f t="shared" si="193"/>
        <v>40960.849016203698</v>
      </c>
      <c r="T2019" s="13">
        <f t="shared" si="192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8"/>
        <v>1.0224343076923077</v>
      </c>
      <c r="P2020" s="10">
        <f t="shared" si="189"/>
        <v>147.68495555555555</v>
      </c>
      <c r="Q2020" t="str">
        <f t="shared" si="190"/>
        <v>technology</v>
      </c>
      <c r="R2020" t="str">
        <f t="shared" si="191"/>
        <v>hardware</v>
      </c>
      <c r="S2020" s="13">
        <f t="shared" si="193"/>
        <v>42199.157511574071</v>
      </c>
      <c r="T2020" s="13">
        <f t="shared" si="192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8"/>
        <v>4.8490975000000001</v>
      </c>
      <c r="P2021" s="10">
        <f t="shared" si="189"/>
        <v>108.96848314606741</v>
      </c>
      <c r="Q2021" t="str">
        <f t="shared" si="190"/>
        <v>technology</v>
      </c>
      <c r="R2021" t="str">
        <f t="shared" si="191"/>
        <v>hardware</v>
      </c>
      <c r="S2021" s="13">
        <f t="shared" si="193"/>
        <v>42605.500243055554</v>
      </c>
      <c r="T2021" s="13">
        <f t="shared" si="192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8"/>
        <v>1.9233333333333333</v>
      </c>
      <c r="P2022" s="10">
        <f t="shared" si="189"/>
        <v>23.647540983606557</v>
      </c>
      <c r="Q2022" t="str">
        <f t="shared" si="190"/>
        <v>technology</v>
      </c>
      <c r="R2022" t="str">
        <f t="shared" si="191"/>
        <v>hardware</v>
      </c>
      <c r="S2022" s="13">
        <f t="shared" si="193"/>
        <v>41736.889166666668</v>
      </c>
      <c r="T2022" s="13">
        <f t="shared" si="192"/>
        <v>41773.75277777778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8"/>
        <v>2.8109999999999999</v>
      </c>
      <c r="P2023" s="10">
        <f t="shared" si="189"/>
        <v>147.94736842105263</v>
      </c>
      <c r="Q2023" t="str">
        <f t="shared" si="190"/>
        <v>technology</v>
      </c>
      <c r="R2023" t="str">
        <f t="shared" si="191"/>
        <v>hardware</v>
      </c>
      <c r="S2023" s="13">
        <f t="shared" si="193"/>
        <v>41860.862233796295</v>
      </c>
      <c r="T2023" s="13">
        <f t="shared" si="192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8"/>
        <v>1.2513700000000001</v>
      </c>
      <c r="P2024" s="10">
        <f t="shared" si="189"/>
        <v>385.03692307692307</v>
      </c>
      <c r="Q2024" t="str">
        <f t="shared" si="190"/>
        <v>technology</v>
      </c>
      <c r="R2024" t="str">
        <f t="shared" si="191"/>
        <v>hardware</v>
      </c>
      <c r="S2024" s="13">
        <f t="shared" si="193"/>
        <v>42502.36078703704</v>
      </c>
      <c r="T2024" s="13">
        <f t="shared" si="192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8"/>
        <v>1.61459</v>
      </c>
      <c r="P2025" s="10">
        <f t="shared" si="189"/>
        <v>457.39093484419266</v>
      </c>
      <c r="Q2025" t="str">
        <f t="shared" si="190"/>
        <v>technology</v>
      </c>
      <c r="R2025" t="str">
        <f t="shared" si="191"/>
        <v>hardware</v>
      </c>
      <c r="S2025" s="13">
        <f t="shared" si="193"/>
        <v>42136.212418981479</v>
      </c>
      <c r="T2025" s="13">
        <f t="shared" si="192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8"/>
        <v>5.8535000000000004</v>
      </c>
      <c r="P2026" s="10">
        <f t="shared" si="189"/>
        <v>222.99047619047619</v>
      </c>
      <c r="Q2026" t="str">
        <f t="shared" si="190"/>
        <v>technology</v>
      </c>
      <c r="R2026" t="str">
        <f t="shared" si="191"/>
        <v>hardware</v>
      </c>
      <c r="S2026" s="13">
        <f t="shared" si="193"/>
        <v>41099.758611111109</v>
      </c>
      <c r="T2026" s="13">
        <f t="shared" si="192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8"/>
        <v>2.0114999999999998</v>
      </c>
      <c r="P2027" s="10">
        <f t="shared" si="189"/>
        <v>220.74074074074073</v>
      </c>
      <c r="Q2027" t="str">
        <f t="shared" si="190"/>
        <v>technology</v>
      </c>
      <c r="R2027" t="str">
        <f t="shared" si="191"/>
        <v>hardware</v>
      </c>
      <c r="S2027" s="13">
        <f t="shared" si="193"/>
        <v>42135.976226851846</v>
      </c>
      <c r="T2027" s="13">
        <f t="shared" si="192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8"/>
        <v>1.3348307999999998</v>
      </c>
      <c r="P2028" s="10">
        <f t="shared" si="189"/>
        <v>73.503898678414089</v>
      </c>
      <c r="Q2028" t="str">
        <f t="shared" si="190"/>
        <v>technology</v>
      </c>
      <c r="R2028" t="str">
        <f t="shared" si="191"/>
        <v>hardware</v>
      </c>
      <c r="S2028" s="13">
        <f t="shared" si="193"/>
        <v>41704.527604166666</v>
      </c>
      <c r="T2028" s="13">
        <f t="shared" si="192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8"/>
        <v>1.2024900000000001</v>
      </c>
      <c r="P2029" s="10">
        <f t="shared" si="189"/>
        <v>223.09647495361781</v>
      </c>
      <c r="Q2029" t="str">
        <f t="shared" si="190"/>
        <v>technology</v>
      </c>
      <c r="R2029" t="str">
        <f t="shared" si="191"/>
        <v>hardware</v>
      </c>
      <c r="S2029" s="13">
        <f t="shared" si="193"/>
        <v>42048.605543981474</v>
      </c>
      <c r="T2029" s="13">
        <f t="shared" si="192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8"/>
        <v>1.2616666666666667</v>
      </c>
      <c r="P2030" s="10">
        <f t="shared" si="189"/>
        <v>47.911392405063289</v>
      </c>
      <c r="Q2030" t="str">
        <f t="shared" si="190"/>
        <v>technology</v>
      </c>
      <c r="R2030" t="str">
        <f t="shared" si="191"/>
        <v>hardware</v>
      </c>
      <c r="S2030" s="13">
        <f t="shared" si="193"/>
        <v>40215.710717592592</v>
      </c>
      <c r="T2030" s="13">
        <f t="shared" si="192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8"/>
        <v>3.6120000000000001</v>
      </c>
      <c r="P2031" s="10">
        <f t="shared" si="189"/>
        <v>96.063829787234042</v>
      </c>
      <c r="Q2031" t="str">
        <f t="shared" si="190"/>
        <v>technology</v>
      </c>
      <c r="R2031" t="str">
        <f t="shared" si="191"/>
        <v>hardware</v>
      </c>
      <c r="S2031" s="13">
        <f t="shared" si="193"/>
        <v>41847.813437500001</v>
      </c>
      <c r="T2031" s="13">
        <f t="shared" si="192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8"/>
        <v>2.26239013671875</v>
      </c>
      <c r="P2032" s="10">
        <f t="shared" si="189"/>
        <v>118.6144</v>
      </c>
      <c r="Q2032" t="str">
        <f t="shared" si="190"/>
        <v>technology</v>
      </c>
      <c r="R2032" t="str">
        <f t="shared" si="191"/>
        <v>hardware</v>
      </c>
      <c r="S2032" s="13">
        <f t="shared" si="193"/>
        <v>41212.788148148145</v>
      </c>
      <c r="T2032" s="13">
        <f t="shared" si="192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8"/>
        <v>1.2035</v>
      </c>
      <c r="P2033" s="10">
        <f t="shared" si="189"/>
        <v>118.45472440944881</v>
      </c>
      <c r="Q2033" t="str">
        <f t="shared" si="190"/>
        <v>technology</v>
      </c>
      <c r="R2033" t="str">
        <f t="shared" si="191"/>
        <v>hardware</v>
      </c>
      <c r="S2033" s="13">
        <f t="shared" si="193"/>
        <v>41975.120983796289</v>
      </c>
      <c r="T2033" s="13">
        <f t="shared" si="192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8"/>
        <v>3.0418799999999999</v>
      </c>
      <c r="P2034" s="10">
        <f t="shared" si="189"/>
        <v>143.21468926553672</v>
      </c>
      <c r="Q2034" t="str">
        <f t="shared" si="190"/>
        <v>technology</v>
      </c>
      <c r="R2034" t="str">
        <f t="shared" si="191"/>
        <v>hardware</v>
      </c>
      <c r="S2034" s="13">
        <f t="shared" si="193"/>
        <v>42689.35733796296</v>
      </c>
      <c r="T2034" s="13">
        <f t="shared" si="192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8"/>
        <v>1.7867599999999999</v>
      </c>
      <c r="P2035" s="10">
        <f t="shared" si="189"/>
        <v>282.71518987341773</v>
      </c>
      <c r="Q2035" t="str">
        <f t="shared" si="190"/>
        <v>technology</v>
      </c>
      <c r="R2035" t="str">
        <f t="shared" si="191"/>
        <v>hardware</v>
      </c>
      <c r="S2035" s="13">
        <f t="shared" si="193"/>
        <v>41724.874050925922</v>
      </c>
      <c r="T2035" s="13">
        <f t="shared" si="192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8"/>
        <v>3.868199871794872</v>
      </c>
      <c r="P2036" s="10">
        <f t="shared" si="189"/>
        <v>593.93620078740162</v>
      </c>
      <c r="Q2036" t="str">
        <f t="shared" si="190"/>
        <v>technology</v>
      </c>
      <c r="R2036" t="str">
        <f t="shared" si="191"/>
        <v>hardware</v>
      </c>
      <c r="S2036" s="13">
        <f t="shared" si="193"/>
        <v>42075.921678240738</v>
      </c>
      <c r="T2036" s="13">
        <f t="shared" si="192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8"/>
        <v>2.1103642500000004</v>
      </c>
      <c r="P2037" s="10">
        <f t="shared" si="189"/>
        <v>262.15704968944101</v>
      </c>
      <c r="Q2037" t="str">
        <f t="shared" si="190"/>
        <v>technology</v>
      </c>
      <c r="R2037" t="str">
        <f t="shared" si="191"/>
        <v>hardware</v>
      </c>
      <c r="S2037" s="13">
        <f t="shared" si="193"/>
        <v>42311.41674768518</v>
      </c>
      <c r="T2037" s="13">
        <f t="shared" si="192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8"/>
        <v>1.3166833333333334</v>
      </c>
      <c r="P2038" s="10">
        <f t="shared" si="189"/>
        <v>46.580778301886795</v>
      </c>
      <c r="Q2038" t="str">
        <f t="shared" si="190"/>
        <v>technology</v>
      </c>
      <c r="R2038" t="str">
        <f t="shared" si="191"/>
        <v>hardware</v>
      </c>
      <c r="S2038" s="13">
        <f t="shared" si="193"/>
        <v>41738.656469907401</v>
      </c>
      <c r="T2038" s="13">
        <f t="shared" si="192"/>
        <v>41768.656469907401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8"/>
        <v>3.0047639999999998</v>
      </c>
      <c r="P2039" s="10">
        <f t="shared" si="189"/>
        <v>70.041118881118877</v>
      </c>
      <c r="Q2039" t="str">
        <f t="shared" si="190"/>
        <v>technology</v>
      </c>
      <c r="R2039" t="str">
        <f t="shared" si="191"/>
        <v>hardware</v>
      </c>
      <c r="S2039" s="13">
        <f t="shared" si="193"/>
        <v>41578.001770833333</v>
      </c>
      <c r="T2039" s="13">
        <f t="shared" si="192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8"/>
        <v>4.2051249999999998</v>
      </c>
      <c r="P2040" s="10">
        <f t="shared" si="189"/>
        <v>164.90686274509804</v>
      </c>
      <c r="Q2040" t="str">
        <f t="shared" si="190"/>
        <v>technology</v>
      </c>
      <c r="R2040" t="str">
        <f t="shared" si="191"/>
        <v>hardware</v>
      </c>
      <c r="S2040" s="13">
        <f t="shared" si="193"/>
        <v>41424.062743055554</v>
      </c>
      <c r="T2040" s="13">
        <f t="shared" si="192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8"/>
        <v>1.362168</v>
      </c>
      <c r="P2041" s="10">
        <f t="shared" si="189"/>
        <v>449.26385224274406</v>
      </c>
      <c r="Q2041" t="str">
        <f t="shared" si="190"/>
        <v>technology</v>
      </c>
      <c r="R2041" t="str">
        <f t="shared" si="191"/>
        <v>hardware</v>
      </c>
      <c r="S2041" s="13">
        <f t="shared" si="193"/>
        <v>42675.23061342592</v>
      </c>
      <c r="T2041" s="13">
        <f t="shared" si="192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8"/>
        <v>2.4817133333333334</v>
      </c>
      <c r="P2042" s="10">
        <f t="shared" si="189"/>
        <v>27.472841328413285</v>
      </c>
      <c r="Q2042" t="str">
        <f t="shared" si="190"/>
        <v>technology</v>
      </c>
      <c r="R2042" t="str">
        <f t="shared" si="191"/>
        <v>hardware</v>
      </c>
      <c r="S2042" s="13">
        <f t="shared" si="193"/>
        <v>41578.718784722216</v>
      </c>
      <c r="T2042" s="13">
        <f t="shared" si="192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8"/>
        <v>1.8186315789473684</v>
      </c>
      <c r="P2043" s="10">
        <f t="shared" si="189"/>
        <v>143.97499999999999</v>
      </c>
      <c r="Q2043" t="str">
        <f t="shared" si="190"/>
        <v>technology</v>
      </c>
      <c r="R2043" t="str">
        <f t="shared" si="191"/>
        <v>hardware</v>
      </c>
      <c r="S2043" s="13">
        <f t="shared" si="193"/>
        <v>42654.317442129628</v>
      </c>
      <c r="T2043" s="13">
        <f t="shared" si="192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8"/>
        <v>1.2353000000000001</v>
      </c>
      <c r="P2044" s="10">
        <f t="shared" si="189"/>
        <v>88.23571428571428</v>
      </c>
      <c r="Q2044" t="str">
        <f t="shared" si="190"/>
        <v>technology</v>
      </c>
      <c r="R2044" t="str">
        <f t="shared" si="191"/>
        <v>hardware</v>
      </c>
      <c r="S2044" s="13">
        <f t="shared" si="193"/>
        <v>42331.499699074069</v>
      </c>
      <c r="T2044" s="13">
        <f t="shared" si="192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8"/>
        <v>5.0620938628158845</v>
      </c>
      <c r="P2045" s="10">
        <f t="shared" si="189"/>
        <v>36.326424870466319</v>
      </c>
      <c r="Q2045" t="str">
        <f t="shared" si="190"/>
        <v>technology</v>
      </c>
      <c r="R2045" t="str">
        <f t="shared" si="191"/>
        <v>hardware</v>
      </c>
      <c r="S2045" s="13">
        <f t="shared" si="193"/>
        <v>42660.968483796292</v>
      </c>
      <c r="T2045" s="13">
        <f t="shared" si="192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8"/>
        <v>1.0821333333333334</v>
      </c>
      <c r="P2046" s="10">
        <f t="shared" si="189"/>
        <v>90.177777777777777</v>
      </c>
      <c r="Q2046" t="str">
        <f t="shared" si="190"/>
        <v>technology</v>
      </c>
      <c r="R2046" t="str">
        <f t="shared" si="191"/>
        <v>hardware</v>
      </c>
      <c r="S2046" s="13">
        <f t="shared" si="193"/>
        <v>42138.475856481477</v>
      </c>
      <c r="T2046" s="13">
        <f t="shared" si="192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8"/>
        <v>8.1918387755102042</v>
      </c>
      <c r="P2047" s="10">
        <f t="shared" si="189"/>
        <v>152.62361216730039</v>
      </c>
      <c r="Q2047" t="str">
        <f t="shared" si="190"/>
        <v>technology</v>
      </c>
      <c r="R2047" t="str">
        <f t="shared" si="191"/>
        <v>hardware</v>
      </c>
      <c r="S2047" s="13">
        <f t="shared" si="193"/>
        <v>41068.880173611113</v>
      </c>
      <c r="T2047" s="13">
        <f t="shared" si="192"/>
        <v>41098.880173611113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8"/>
        <v>1.2110000000000001</v>
      </c>
      <c r="P2048" s="10">
        <f t="shared" si="189"/>
        <v>55.806451612903224</v>
      </c>
      <c r="Q2048" t="str">
        <f t="shared" si="190"/>
        <v>technology</v>
      </c>
      <c r="R2048" t="str">
        <f t="shared" si="191"/>
        <v>hardware</v>
      </c>
      <c r="S2048" s="13">
        <f t="shared" si="193"/>
        <v>41386.963472222218</v>
      </c>
      <c r="T2048" s="13">
        <f t="shared" si="192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8"/>
        <v>1.0299897959183673</v>
      </c>
      <c r="P2049" s="10">
        <f t="shared" si="189"/>
        <v>227.85327313769753</v>
      </c>
      <c r="Q2049" t="str">
        <f t="shared" si="190"/>
        <v>technology</v>
      </c>
      <c r="R2049" t="str">
        <f t="shared" si="191"/>
        <v>hardware</v>
      </c>
      <c r="S2049" s="13">
        <f t="shared" si="193"/>
        <v>42081.695254629631</v>
      </c>
      <c r="T2049" s="13">
        <f t="shared" si="192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8"/>
        <v>1.4833229411764706</v>
      </c>
      <c r="P2050" s="10">
        <f t="shared" si="189"/>
        <v>91.82989803350327</v>
      </c>
      <c r="Q2050" t="str">
        <f t="shared" si="190"/>
        <v>technology</v>
      </c>
      <c r="R2050" t="str">
        <f t="shared" si="191"/>
        <v>hardware</v>
      </c>
      <c r="S2050" s="13">
        <f t="shared" si="193"/>
        <v>41387.443182870367</v>
      </c>
      <c r="T2050" s="13">
        <f t="shared" si="192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4">E2051/D2051</f>
        <v>1.2019070000000001</v>
      </c>
      <c r="P2051" s="10">
        <f t="shared" ref="P2051:P2114" si="195">E2051/L2051</f>
        <v>80.991037735849048</v>
      </c>
      <c r="Q2051" t="str">
        <f t="shared" ref="Q2051:Q2114" si="196">LEFT(N2051,FIND("/",N2051)-1)</f>
        <v>technology</v>
      </c>
      <c r="R2051" t="str">
        <f t="shared" ref="R2051:R2114" si="197">RIGHT(N2051,LEN(N2051)-FIND("/",N2051))</f>
        <v>hardware</v>
      </c>
      <c r="S2051" s="13">
        <f t="shared" si="193"/>
        <v>41575.319016203699</v>
      </c>
      <c r="T2051" s="13">
        <f t="shared" si="192"/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4"/>
        <v>4.7327000000000004</v>
      </c>
      <c r="P2052" s="10">
        <f t="shared" si="195"/>
        <v>278.39411764705881</v>
      </c>
      <c r="Q2052" t="str">
        <f t="shared" si="196"/>
        <v>technology</v>
      </c>
      <c r="R2052" t="str">
        <f t="shared" si="197"/>
        <v>hardware</v>
      </c>
      <c r="S2052" s="13">
        <f t="shared" si="193"/>
        <v>42114.863171296289</v>
      </c>
      <c r="T2052" s="13">
        <f t="shared" ref="T2052:T2115" si="198">(I2052/86400)+25569+(-5/24)</f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4"/>
        <v>1.303625</v>
      </c>
      <c r="P2053" s="10">
        <f t="shared" si="195"/>
        <v>43.095041322314053</v>
      </c>
      <c r="Q2053" t="str">
        <f t="shared" si="196"/>
        <v>technology</v>
      </c>
      <c r="R2053" t="str">
        <f t="shared" si="197"/>
        <v>hardware</v>
      </c>
      <c r="S2053" s="13">
        <f t="shared" ref="S2053:S2116" si="199">(J2053/86400)+25569+(-5/24)</f>
        <v>41603.814085648148</v>
      </c>
      <c r="T2053" s="13">
        <f t="shared" si="198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4"/>
        <v>3.5304799999999998</v>
      </c>
      <c r="P2054" s="10">
        <f t="shared" si="195"/>
        <v>326.29205175600737</v>
      </c>
      <c r="Q2054" t="str">
        <f t="shared" si="196"/>
        <v>technology</v>
      </c>
      <c r="R2054" t="str">
        <f t="shared" si="197"/>
        <v>hardware</v>
      </c>
      <c r="S2054" s="13">
        <f t="shared" si="199"/>
        <v>42374.875613425924</v>
      </c>
      <c r="T2054" s="13">
        <f t="shared" si="198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4"/>
        <v>1.0102</v>
      </c>
      <c r="P2055" s="10">
        <f t="shared" si="195"/>
        <v>41.743801652892564</v>
      </c>
      <c r="Q2055" t="str">
        <f t="shared" si="196"/>
        <v>technology</v>
      </c>
      <c r="R2055" t="str">
        <f t="shared" si="197"/>
        <v>hardware</v>
      </c>
      <c r="S2055" s="13">
        <f t="shared" si="199"/>
        <v>42303.409155092588</v>
      </c>
      <c r="T2055" s="13">
        <f t="shared" si="198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4"/>
        <v>1.1359142857142857</v>
      </c>
      <c r="P2056" s="10">
        <f t="shared" si="195"/>
        <v>64.020933977455712</v>
      </c>
      <c r="Q2056" t="str">
        <f t="shared" si="196"/>
        <v>technology</v>
      </c>
      <c r="R2056" t="str">
        <f t="shared" si="197"/>
        <v>hardware</v>
      </c>
      <c r="S2056" s="13">
        <f t="shared" si="199"/>
        <v>41731.312615740739</v>
      </c>
      <c r="T2056" s="13">
        <f t="shared" si="198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4"/>
        <v>1.6741666666666666</v>
      </c>
      <c r="P2057" s="10">
        <f t="shared" si="195"/>
        <v>99.455445544554451</v>
      </c>
      <c r="Q2057" t="str">
        <f t="shared" si="196"/>
        <v>technology</v>
      </c>
      <c r="R2057" t="str">
        <f t="shared" si="197"/>
        <v>hardware</v>
      </c>
      <c r="S2057" s="13">
        <f t="shared" si="199"/>
        <v>41946.465775462959</v>
      </c>
      <c r="T2057" s="13">
        <f t="shared" si="198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4"/>
        <v>1.5345200000000001</v>
      </c>
      <c r="P2058" s="10">
        <f t="shared" si="195"/>
        <v>138.49458483754512</v>
      </c>
      <c r="Q2058" t="str">
        <f t="shared" si="196"/>
        <v>technology</v>
      </c>
      <c r="R2058" t="str">
        <f t="shared" si="197"/>
        <v>hardware</v>
      </c>
      <c r="S2058" s="13">
        <f t="shared" si="199"/>
        <v>41351.552569444444</v>
      </c>
      <c r="T2058" s="13">
        <f t="shared" si="198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4"/>
        <v>2.022322</v>
      </c>
      <c r="P2059" s="10">
        <f t="shared" si="195"/>
        <v>45.547792792792798</v>
      </c>
      <c r="Q2059" t="str">
        <f t="shared" si="196"/>
        <v>technology</v>
      </c>
      <c r="R2059" t="str">
        <f t="shared" si="197"/>
        <v>hardware</v>
      </c>
      <c r="S2059" s="13">
        <f t="shared" si="199"/>
        <v>42396.286249999997</v>
      </c>
      <c r="T2059" s="13">
        <f t="shared" si="198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4"/>
        <v>1.6828125</v>
      </c>
      <c r="P2060" s="10">
        <f t="shared" si="195"/>
        <v>10.507317073170732</v>
      </c>
      <c r="Q2060" t="str">
        <f t="shared" si="196"/>
        <v>technology</v>
      </c>
      <c r="R2060" t="str">
        <f t="shared" si="197"/>
        <v>hardware</v>
      </c>
      <c r="S2060" s="13">
        <f t="shared" si="199"/>
        <v>42026.16238425926</v>
      </c>
      <c r="T2060" s="13">
        <f t="shared" si="198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4"/>
        <v>1.4345666666666668</v>
      </c>
      <c r="P2061" s="10">
        <f t="shared" si="195"/>
        <v>114.76533333333333</v>
      </c>
      <c r="Q2061" t="str">
        <f t="shared" si="196"/>
        <v>technology</v>
      </c>
      <c r="R2061" t="str">
        <f t="shared" si="197"/>
        <v>hardware</v>
      </c>
      <c r="S2061" s="13">
        <f t="shared" si="199"/>
        <v>42361.394143518519</v>
      </c>
      <c r="T2061" s="13">
        <f t="shared" si="198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4"/>
        <v>1.964</v>
      </c>
      <c r="P2062" s="10">
        <f t="shared" si="195"/>
        <v>35.997067448680355</v>
      </c>
      <c r="Q2062" t="str">
        <f t="shared" si="196"/>
        <v>technology</v>
      </c>
      <c r="R2062" t="str">
        <f t="shared" si="197"/>
        <v>hardware</v>
      </c>
      <c r="S2062" s="13">
        <f t="shared" si="199"/>
        <v>41783.434606481482</v>
      </c>
      <c r="T2062" s="13">
        <f t="shared" si="198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4"/>
        <v>1.0791999999999999</v>
      </c>
      <c r="P2063" s="10">
        <f t="shared" si="195"/>
        <v>154.17142857142858</v>
      </c>
      <c r="Q2063" t="str">
        <f t="shared" si="196"/>
        <v>technology</v>
      </c>
      <c r="R2063" t="str">
        <f t="shared" si="197"/>
        <v>hardware</v>
      </c>
      <c r="S2063" s="13">
        <f t="shared" si="199"/>
        <v>42705.556180555555</v>
      </c>
      <c r="T2063" s="13">
        <f t="shared" si="198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4"/>
        <v>1.14977</v>
      </c>
      <c r="P2064" s="10">
        <f t="shared" si="195"/>
        <v>566.38916256157631</v>
      </c>
      <c r="Q2064" t="str">
        <f t="shared" si="196"/>
        <v>technology</v>
      </c>
      <c r="R2064" t="str">
        <f t="shared" si="197"/>
        <v>hardware</v>
      </c>
      <c r="S2064" s="13">
        <f t="shared" si="199"/>
        <v>42423.174745370365</v>
      </c>
      <c r="T2064" s="13">
        <f t="shared" si="198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4"/>
        <v>1.4804999999999999</v>
      </c>
      <c r="P2065" s="10">
        <f t="shared" si="195"/>
        <v>120.85714285714286</v>
      </c>
      <c r="Q2065" t="str">
        <f t="shared" si="196"/>
        <v>technology</v>
      </c>
      <c r="R2065" t="str">
        <f t="shared" si="197"/>
        <v>hardware</v>
      </c>
      <c r="S2065" s="13">
        <f t="shared" si="199"/>
        <v>42472.524317129624</v>
      </c>
      <c r="T2065" s="13">
        <f t="shared" si="198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4"/>
        <v>1.9116676082790633</v>
      </c>
      <c r="P2066" s="10">
        <f t="shared" si="195"/>
        <v>86.163845492085343</v>
      </c>
      <c r="Q2066" t="str">
        <f t="shared" si="196"/>
        <v>technology</v>
      </c>
      <c r="R2066" t="str">
        <f t="shared" si="197"/>
        <v>hardware</v>
      </c>
      <c r="S2066" s="13">
        <f t="shared" si="199"/>
        <v>41389.1565162037</v>
      </c>
      <c r="T2066" s="13">
        <f t="shared" si="198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4"/>
        <v>1.99215125</v>
      </c>
      <c r="P2067" s="10">
        <f t="shared" si="195"/>
        <v>51.212114395886893</v>
      </c>
      <c r="Q2067" t="str">
        <f t="shared" si="196"/>
        <v>technology</v>
      </c>
      <c r="R2067" t="str">
        <f t="shared" si="197"/>
        <v>hardware</v>
      </c>
      <c r="S2067" s="13">
        <f t="shared" si="199"/>
        <v>41603.125335648147</v>
      </c>
      <c r="T2067" s="13">
        <f t="shared" si="198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4"/>
        <v>2.1859999999999999</v>
      </c>
      <c r="P2068" s="10">
        <f t="shared" si="195"/>
        <v>67.261538461538464</v>
      </c>
      <c r="Q2068" t="str">
        <f t="shared" si="196"/>
        <v>technology</v>
      </c>
      <c r="R2068" t="str">
        <f t="shared" si="197"/>
        <v>hardware</v>
      </c>
      <c r="S2068" s="13">
        <f t="shared" si="199"/>
        <v>41844.563460648147</v>
      </c>
      <c r="T2068" s="13">
        <f t="shared" si="198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4"/>
        <v>1.2686868686868686</v>
      </c>
      <c r="P2069" s="10">
        <f t="shared" si="195"/>
        <v>62.8</v>
      </c>
      <c r="Q2069" t="str">
        <f t="shared" si="196"/>
        <v>technology</v>
      </c>
      <c r="R2069" t="str">
        <f t="shared" si="197"/>
        <v>hardware</v>
      </c>
      <c r="S2069" s="13">
        <f t="shared" si="199"/>
        <v>42115.645555555551</v>
      </c>
      <c r="T2069" s="13">
        <f t="shared" si="198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4"/>
        <v>1.0522388</v>
      </c>
      <c r="P2070" s="10">
        <f t="shared" si="195"/>
        <v>346.13118421052633</v>
      </c>
      <c r="Q2070" t="str">
        <f t="shared" si="196"/>
        <v>technology</v>
      </c>
      <c r="R2070" t="str">
        <f t="shared" si="197"/>
        <v>hardware</v>
      </c>
      <c r="S2070" s="13">
        <f t="shared" si="199"/>
        <v>42633.633275462962</v>
      </c>
      <c r="T2070" s="13">
        <f t="shared" si="198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4"/>
        <v>1.2840666000000001</v>
      </c>
      <c r="P2071" s="10">
        <f t="shared" si="195"/>
        <v>244.11912547528519</v>
      </c>
      <c r="Q2071" t="str">
        <f t="shared" si="196"/>
        <v>technology</v>
      </c>
      <c r="R2071" t="str">
        <f t="shared" si="197"/>
        <v>hardware</v>
      </c>
      <c r="S2071" s="13">
        <f t="shared" si="199"/>
        <v>42340.763784722221</v>
      </c>
      <c r="T2071" s="13">
        <f t="shared" si="198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4"/>
        <v>3.1732719999999999</v>
      </c>
      <c r="P2072" s="10">
        <f t="shared" si="195"/>
        <v>259.25424836601309</v>
      </c>
      <c r="Q2072" t="str">
        <f t="shared" si="196"/>
        <v>technology</v>
      </c>
      <c r="R2072" t="str">
        <f t="shared" si="197"/>
        <v>hardware</v>
      </c>
      <c r="S2072" s="13">
        <f t="shared" si="199"/>
        <v>42519.448182870365</v>
      </c>
      <c r="T2072" s="13">
        <f t="shared" si="198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4"/>
        <v>2.8073000000000001</v>
      </c>
      <c r="P2073" s="10">
        <f t="shared" si="195"/>
        <v>201.96402877697841</v>
      </c>
      <c r="Q2073" t="str">
        <f t="shared" si="196"/>
        <v>technology</v>
      </c>
      <c r="R2073" t="str">
        <f t="shared" si="197"/>
        <v>hardware</v>
      </c>
      <c r="S2073" s="13">
        <f t="shared" si="199"/>
        <v>42600.070416666662</v>
      </c>
      <c r="T2073" s="13">
        <f t="shared" si="198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4"/>
        <v>1.1073146853146854</v>
      </c>
      <c r="P2074" s="10">
        <f t="shared" si="195"/>
        <v>226.20857142857142</v>
      </c>
      <c r="Q2074" t="str">
        <f t="shared" si="196"/>
        <v>technology</v>
      </c>
      <c r="R2074" t="str">
        <f t="shared" si="197"/>
        <v>hardware</v>
      </c>
      <c r="S2074" s="13">
        <f t="shared" si="199"/>
        <v>42467.373055555552</v>
      </c>
      <c r="T2074" s="13">
        <f t="shared" si="198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4"/>
        <v>1.5260429999999998</v>
      </c>
      <c r="P2075" s="10">
        <f t="shared" si="195"/>
        <v>324.69</v>
      </c>
      <c r="Q2075" t="str">
        <f t="shared" si="196"/>
        <v>technology</v>
      </c>
      <c r="R2075" t="str">
        <f t="shared" si="197"/>
        <v>hardware</v>
      </c>
      <c r="S2075" s="13">
        <f t="shared" si="199"/>
        <v>42087.459699074076</v>
      </c>
      <c r="T2075" s="13">
        <f t="shared" si="198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4"/>
        <v>1.0249999999999999</v>
      </c>
      <c r="P2076" s="10">
        <f t="shared" si="195"/>
        <v>205</v>
      </c>
      <c r="Q2076" t="str">
        <f t="shared" si="196"/>
        <v>technology</v>
      </c>
      <c r="R2076" t="str">
        <f t="shared" si="197"/>
        <v>hardware</v>
      </c>
      <c r="S2076" s="13">
        <f t="shared" si="199"/>
        <v>42466.617847222216</v>
      </c>
      <c r="T2076" s="13">
        <f t="shared" si="198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4"/>
        <v>16.783738373837384</v>
      </c>
      <c r="P2077" s="10">
        <f t="shared" si="195"/>
        <v>20.465926829268295</v>
      </c>
      <c r="Q2077" t="str">
        <f t="shared" si="196"/>
        <v>technology</v>
      </c>
      <c r="R2077" t="str">
        <f t="shared" si="197"/>
        <v>hardware</v>
      </c>
      <c r="S2077" s="13">
        <f t="shared" si="199"/>
        <v>41450.473240740735</v>
      </c>
      <c r="T2077" s="13">
        <f t="shared" si="198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4"/>
        <v>5.4334915642458101</v>
      </c>
      <c r="P2078" s="10">
        <f t="shared" si="195"/>
        <v>116.35303146309367</v>
      </c>
      <c r="Q2078" t="str">
        <f t="shared" si="196"/>
        <v>technology</v>
      </c>
      <c r="R2078" t="str">
        <f t="shared" si="197"/>
        <v>hardware</v>
      </c>
      <c r="S2078" s="13">
        <f t="shared" si="199"/>
        <v>41803.672326388885</v>
      </c>
      <c r="T2078" s="13">
        <f t="shared" si="198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4"/>
        <v>1.1550800000000001</v>
      </c>
      <c r="P2079" s="10">
        <f t="shared" si="195"/>
        <v>307.20212765957444</v>
      </c>
      <c r="Q2079" t="str">
        <f t="shared" si="196"/>
        <v>technology</v>
      </c>
      <c r="R2079" t="str">
        <f t="shared" si="197"/>
        <v>hardware</v>
      </c>
      <c r="S2079" s="13">
        <f t="shared" si="199"/>
        <v>42102.83421296296</v>
      </c>
      <c r="T2079" s="13">
        <f t="shared" si="198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4"/>
        <v>1.3120499999999999</v>
      </c>
      <c r="P2080" s="10">
        <f t="shared" si="195"/>
        <v>546.6875</v>
      </c>
      <c r="Q2080" t="str">
        <f t="shared" si="196"/>
        <v>technology</v>
      </c>
      <c r="R2080" t="str">
        <f t="shared" si="197"/>
        <v>hardware</v>
      </c>
      <c r="S2080" s="13">
        <f t="shared" si="199"/>
        <v>42692.563159722216</v>
      </c>
      <c r="T2080" s="13">
        <f t="shared" si="198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4"/>
        <v>2.8816999999999999</v>
      </c>
      <c r="P2081" s="10">
        <f t="shared" si="195"/>
        <v>47.474464579901152</v>
      </c>
      <c r="Q2081" t="str">
        <f t="shared" si="196"/>
        <v>technology</v>
      </c>
      <c r="R2081" t="str">
        <f t="shared" si="197"/>
        <v>hardware</v>
      </c>
      <c r="S2081" s="13">
        <f t="shared" si="199"/>
        <v>42150.502233796295</v>
      </c>
      <c r="T2081" s="13">
        <f t="shared" si="198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4"/>
        <v>5.0780000000000003</v>
      </c>
      <c r="P2082" s="10">
        <f t="shared" si="195"/>
        <v>101.56</v>
      </c>
      <c r="Q2082" t="str">
        <f t="shared" si="196"/>
        <v>technology</v>
      </c>
      <c r="R2082" t="str">
        <f t="shared" si="197"/>
        <v>hardware</v>
      </c>
      <c r="S2082" s="13">
        <f t="shared" si="199"/>
        <v>42289.748842592591</v>
      </c>
      <c r="T2082" s="13">
        <f t="shared" si="198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4"/>
        <v>1.1457142857142857</v>
      </c>
      <c r="P2083" s="10">
        <f t="shared" si="195"/>
        <v>72.909090909090907</v>
      </c>
      <c r="Q2083" t="str">
        <f t="shared" si="196"/>
        <v>music</v>
      </c>
      <c r="R2083" t="str">
        <f t="shared" si="197"/>
        <v>indie rock</v>
      </c>
      <c r="S2083" s="13">
        <f t="shared" si="199"/>
        <v>41003.948553240734</v>
      </c>
      <c r="T2083" s="13">
        <f t="shared" si="198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4"/>
        <v>1.1073333333333333</v>
      </c>
      <c r="P2084" s="10">
        <f t="shared" si="195"/>
        <v>43.710526315789473</v>
      </c>
      <c r="Q2084" t="str">
        <f t="shared" si="196"/>
        <v>music</v>
      </c>
      <c r="R2084" t="str">
        <f t="shared" si="197"/>
        <v>indie rock</v>
      </c>
      <c r="S2084" s="13">
        <f t="shared" si="199"/>
        <v>40810.911990740737</v>
      </c>
      <c r="T2084" s="13">
        <f t="shared" si="198"/>
        <v>40870.953657407408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4"/>
        <v>1.1333333333333333</v>
      </c>
      <c r="P2085" s="10">
        <f t="shared" si="195"/>
        <v>34</v>
      </c>
      <c r="Q2085" t="str">
        <f t="shared" si="196"/>
        <v>music</v>
      </c>
      <c r="R2085" t="str">
        <f t="shared" si="197"/>
        <v>indie rock</v>
      </c>
      <c r="S2085" s="13">
        <f t="shared" si="199"/>
        <v>41034.513831018514</v>
      </c>
      <c r="T2085" s="13">
        <f t="shared" si="198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4"/>
        <v>1.0833333333333333</v>
      </c>
      <c r="P2086" s="10">
        <f t="shared" si="195"/>
        <v>70.652173913043484</v>
      </c>
      <c r="Q2086" t="str">
        <f t="shared" si="196"/>
        <v>music</v>
      </c>
      <c r="R2086" t="str">
        <f t="shared" si="197"/>
        <v>indie rock</v>
      </c>
      <c r="S2086" s="13">
        <f t="shared" si="199"/>
        <v>41731.624791666662</v>
      </c>
      <c r="T2086" s="13">
        <f t="shared" si="198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4"/>
        <v>1.2353333333333334</v>
      </c>
      <c r="P2087" s="10">
        <f t="shared" si="195"/>
        <v>89.301204819277103</v>
      </c>
      <c r="Q2087" t="str">
        <f t="shared" si="196"/>
        <v>music</v>
      </c>
      <c r="R2087" t="str">
        <f t="shared" si="197"/>
        <v>indie rock</v>
      </c>
      <c r="S2087" s="13">
        <f t="shared" si="199"/>
        <v>41075.627164351848</v>
      </c>
      <c r="T2087" s="13">
        <f t="shared" si="198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4"/>
        <v>1.0069999999999999</v>
      </c>
      <c r="P2088" s="10">
        <f t="shared" si="195"/>
        <v>115.08571428571429</v>
      </c>
      <c r="Q2088" t="str">
        <f t="shared" si="196"/>
        <v>music</v>
      </c>
      <c r="R2088" t="str">
        <f t="shared" si="197"/>
        <v>indie rock</v>
      </c>
      <c r="S2088" s="13">
        <f t="shared" si="199"/>
        <v>40860.462175925924</v>
      </c>
      <c r="T2088" s="13">
        <f t="shared" si="198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4"/>
        <v>1.0353333333333334</v>
      </c>
      <c r="P2089" s="10">
        <f t="shared" si="195"/>
        <v>62.12</v>
      </c>
      <c r="Q2089" t="str">
        <f t="shared" si="196"/>
        <v>music</v>
      </c>
      <c r="R2089" t="str">
        <f t="shared" si="197"/>
        <v>indie rock</v>
      </c>
      <c r="S2089" s="13">
        <f t="shared" si="199"/>
        <v>40763.996041666665</v>
      </c>
      <c r="T2089" s="13">
        <f t="shared" si="198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4"/>
        <v>1.1551066666666667</v>
      </c>
      <c r="P2090" s="10">
        <f t="shared" si="195"/>
        <v>46.204266666666669</v>
      </c>
      <c r="Q2090" t="str">
        <f t="shared" si="196"/>
        <v>music</v>
      </c>
      <c r="R2090" t="str">
        <f t="shared" si="197"/>
        <v>indie rock</v>
      </c>
      <c r="S2090" s="13">
        <f t="shared" si="199"/>
        <v>40395.506388888891</v>
      </c>
      <c r="T2090" s="13">
        <f t="shared" si="198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4"/>
        <v>1.2040040000000001</v>
      </c>
      <c r="P2091" s="10">
        <f t="shared" si="195"/>
        <v>48.54854838709678</v>
      </c>
      <c r="Q2091" t="str">
        <f t="shared" si="196"/>
        <v>music</v>
      </c>
      <c r="R2091" t="str">
        <f t="shared" si="197"/>
        <v>indie rock</v>
      </c>
      <c r="S2091" s="13">
        <f t="shared" si="199"/>
        <v>41452.867986111109</v>
      </c>
      <c r="T2091" s="13">
        <f t="shared" si="198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4"/>
        <v>1.1504037499999999</v>
      </c>
      <c r="P2092" s="10">
        <f t="shared" si="195"/>
        <v>57.520187499999999</v>
      </c>
      <c r="Q2092" t="str">
        <f t="shared" si="196"/>
        <v>music</v>
      </c>
      <c r="R2092" t="str">
        <f t="shared" si="197"/>
        <v>indie rock</v>
      </c>
      <c r="S2092" s="13">
        <f t="shared" si="199"/>
        <v>41299.173090277771</v>
      </c>
      <c r="T2092" s="13">
        <f t="shared" si="198"/>
        <v>41329.173090277771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4"/>
        <v>1.2046777777777777</v>
      </c>
      <c r="P2093" s="10">
        <f t="shared" si="195"/>
        <v>88.147154471544724</v>
      </c>
      <c r="Q2093" t="str">
        <f t="shared" si="196"/>
        <v>music</v>
      </c>
      <c r="R2093" t="str">
        <f t="shared" si="197"/>
        <v>indie rock</v>
      </c>
      <c r="S2093" s="13">
        <f t="shared" si="199"/>
        <v>40555.114328703705</v>
      </c>
      <c r="T2093" s="13">
        <f t="shared" si="198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4"/>
        <v>1.0128333333333333</v>
      </c>
      <c r="P2094" s="10">
        <f t="shared" si="195"/>
        <v>110.49090909090908</v>
      </c>
      <c r="Q2094" t="str">
        <f t="shared" si="196"/>
        <v>music</v>
      </c>
      <c r="R2094" t="str">
        <f t="shared" si="197"/>
        <v>indie rock</v>
      </c>
      <c r="S2094" s="13">
        <f t="shared" si="199"/>
        <v>40763.499212962961</v>
      </c>
      <c r="T2094" s="13">
        <f t="shared" si="198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4"/>
        <v>1.0246666666666666</v>
      </c>
      <c r="P2095" s="10">
        <f t="shared" si="195"/>
        <v>66.826086956521735</v>
      </c>
      <c r="Q2095" t="str">
        <f t="shared" si="196"/>
        <v>music</v>
      </c>
      <c r="R2095" t="str">
        <f t="shared" si="197"/>
        <v>indie rock</v>
      </c>
      <c r="S2095" s="13">
        <f t="shared" si="199"/>
        <v>41205.646203703705</v>
      </c>
      <c r="T2095" s="13">
        <f t="shared" si="198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4"/>
        <v>1.2054285714285715</v>
      </c>
      <c r="P2096" s="10">
        <f t="shared" si="195"/>
        <v>58.597222222222221</v>
      </c>
      <c r="Q2096" t="str">
        <f t="shared" si="196"/>
        <v>music</v>
      </c>
      <c r="R2096" t="str">
        <f t="shared" si="197"/>
        <v>indie rock</v>
      </c>
      <c r="S2096" s="13">
        <f t="shared" si="199"/>
        <v>40938.811689814815</v>
      </c>
      <c r="T2096" s="13">
        <f t="shared" si="198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4"/>
        <v>1</v>
      </c>
      <c r="P2097" s="10">
        <f t="shared" si="195"/>
        <v>113.63636363636364</v>
      </c>
      <c r="Q2097" t="str">
        <f t="shared" si="196"/>
        <v>music</v>
      </c>
      <c r="R2097" t="str">
        <f t="shared" si="197"/>
        <v>indie rock</v>
      </c>
      <c r="S2097" s="13">
        <f t="shared" si="199"/>
        <v>40758.525150462963</v>
      </c>
      <c r="T2097" s="13">
        <f t="shared" si="198"/>
        <v>40818.525150462963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4"/>
        <v>1.0166666666666666</v>
      </c>
      <c r="P2098" s="10">
        <f t="shared" si="195"/>
        <v>43.571428571428569</v>
      </c>
      <c r="Q2098" t="str">
        <f t="shared" si="196"/>
        <v>music</v>
      </c>
      <c r="R2098" t="str">
        <f t="shared" si="197"/>
        <v>indie rock</v>
      </c>
      <c r="S2098" s="13">
        <f t="shared" si="199"/>
        <v>41192.550173611111</v>
      </c>
      <c r="T2098" s="13">
        <f t="shared" si="198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4"/>
        <v>1</v>
      </c>
      <c r="P2099" s="10">
        <f t="shared" si="195"/>
        <v>78.94736842105263</v>
      </c>
      <c r="Q2099" t="str">
        <f t="shared" si="196"/>
        <v>music</v>
      </c>
      <c r="R2099" t="str">
        <f t="shared" si="197"/>
        <v>indie rock</v>
      </c>
      <c r="S2099" s="13">
        <f t="shared" si="199"/>
        <v>40818.376562500001</v>
      </c>
      <c r="T2099" s="13">
        <f t="shared" si="198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4"/>
        <v>1.0033333333333334</v>
      </c>
      <c r="P2100" s="10">
        <f t="shared" si="195"/>
        <v>188.125</v>
      </c>
      <c r="Q2100" t="str">
        <f t="shared" si="196"/>
        <v>music</v>
      </c>
      <c r="R2100" t="str">
        <f t="shared" si="197"/>
        <v>indie rock</v>
      </c>
      <c r="S2100" s="13">
        <f t="shared" si="199"/>
        <v>40945.905497685184</v>
      </c>
      <c r="T2100" s="13">
        <f t="shared" si="198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4"/>
        <v>1.3236666666666668</v>
      </c>
      <c r="P2101" s="10">
        <f t="shared" si="195"/>
        <v>63.031746031746032</v>
      </c>
      <c r="Q2101" t="str">
        <f t="shared" si="196"/>
        <v>music</v>
      </c>
      <c r="R2101" t="str">
        <f t="shared" si="197"/>
        <v>indie rock</v>
      </c>
      <c r="S2101" s="13">
        <f t="shared" si="199"/>
        <v>42173.53800925926</v>
      </c>
      <c r="T2101" s="13">
        <f t="shared" si="198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4"/>
        <v>1.3666666666666667</v>
      </c>
      <c r="P2102" s="10">
        <f t="shared" si="195"/>
        <v>30.37037037037037</v>
      </c>
      <c r="Q2102" t="str">
        <f t="shared" si="196"/>
        <v>music</v>
      </c>
      <c r="R2102" t="str">
        <f t="shared" si="197"/>
        <v>indie rock</v>
      </c>
      <c r="S2102" s="13">
        <f t="shared" si="199"/>
        <v>41074.62663194444</v>
      </c>
      <c r="T2102" s="13">
        <f t="shared" si="198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4"/>
        <v>1.1325000000000001</v>
      </c>
      <c r="P2103" s="10">
        <f t="shared" si="195"/>
        <v>51.477272727272727</v>
      </c>
      <c r="Q2103" t="str">
        <f t="shared" si="196"/>
        <v>music</v>
      </c>
      <c r="R2103" t="str">
        <f t="shared" si="197"/>
        <v>indie rock</v>
      </c>
      <c r="S2103" s="13">
        <f t="shared" si="199"/>
        <v>40891.941134259258</v>
      </c>
      <c r="T2103" s="13">
        <f t="shared" si="198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4"/>
        <v>1.36</v>
      </c>
      <c r="P2104" s="10">
        <f t="shared" si="195"/>
        <v>35.789473684210527</v>
      </c>
      <c r="Q2104" t="str">
        <f t="shared" si="196"/>
        <v>music</v>
      </c>
      <c r="R2104" t="str">
        <f t="shared" si="197"/>
        <v>indie rock</v>
      </c>
      <c r="S2104" s="13">
        <f t="shared" si="199"/>
        <v>40638.660277777773</v>
      </c>
      <c r="T2104" s="13">
        <f t="shared" si="198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4"/>
        <v>1.4612318374694613</v>
      </c>
      <c r="P2105" s="10">
        <f t="shared" si="195"/>
        <v>98.817391304347822</v>
      </c>
      <c r="Q2105" t="str">
        <f t="shared" si="196"/>
        <v>music</v>
      </c>
      <c r="R2105" t="str">
        <f t="shared" si="197"/>
        <v>indie rock</v>
      </c>
      <c r="S2105" s="13">
        <f t="shared" si="199"/>
        <v>41192.546608796292</v>
      </c>
      <c r="T2105" s="13">
        <f t="shared" si="198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4"/>
        <v>1.2949999999999999</v>
      </c>
      <c r="P2106" s="10">
        <f t="shared" si="195"/>
        <v>28</v>
      </c>
      <c r="Q2106" t="str">
        <f t="shared" si="196"/>
        <v>music</v>
      </c>
      <c r="R2106" t="str">
        <f t="shared" si="197"/>
        <v>indie rock</v>
      </c>
      <c r="S2106" s="13">
        <f t="shared" si="199"/>
        <v>41393.86613425926</v>
      </c>
      <c r="T2106" s="13">
        <f t="shared" si="198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4"/>
        <v>2.54</v>
      </c>
      <c r="P2107" s="10">
        <f t="shared" si="195"/>
        <v>51.313131313131315</v>
      </c>
      <c r="Q2107" t="str">
        <f t="shared" si="196"/>
        <v>music</v>
      </c>
      <c r="R2107" t="str">
        <f t="shared" si="197"/>
        <v>indie rock</v>
      </c>
      <c r="S2107" s="13">
        <f t="shared" si="199"/>
        <v>41951.580474537033</v>
      </c>
      <c r="T2107" s="13">
        <f t="shared" si="198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4"/>
        <v>1.0704545454545455</v>
      </c>
      <c r="P2108" s="10">
        <f t="shared" si="195"/>
        <v>53.522727272727273</v>
      </c>
      <c r="Q2108" t="str">
        <f t="shared" si="196"/>
        <v>music</v>
      </c>
      <c r="R2108" t="str">
        <f t="shared" si="197"/>
        <v>indie rock</v>
      </c>
      <c r="S2108" s="13">
        <f t="shared" si="199"/>
        <v>41270.006643518514</v>
      </c>
      <c r="T2108" s="13">
        <f t="shared" si="198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4"/>
        <v>1.0773299999999999</v>
      </c>
      <c r="P2109" s="10">
        <f t="shared" si="195"/>
        <v>37.149310344827583</v>
      </c>
      <c r="Q2109" t="str">
        <f t="shared" si="196"/>
        <v>music</v>
      </c>
      <c r="R2109" t="str">
        <f t="shared" si="197"/>
        <v>indie rock</v>
      </c>
      <c r="S2109" s="13">
        <f t="shared" si="199"/>
        <v>41934.502233796295</v>
      </c>
      <c r="T2109" s="13">
        <f t="shared" si="198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4"/>
        <v>1.0731250000000001</v>
      </c>
      <c r="P2110" s="10">
        <f t="shared" si="195"/>
        <v>89.895287958115176</v>
      </c>
      <c r="Q2110" t="str">
        <f t="shared" si="196"/>
        <v>music</v>
      </c>
      <c r="R2110" t="str">
        <f t="shared" si="197"/>
        <v>indie rock</v>
      </c>
      <c r="S2110" s="13">
        <f t="shared" si="199"/>
        <v>41134.967361111107</v>
      </c>
      <c r="T2110" s="13">
        <f t="shared" si="198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4"/>
        <v>1.06525</v>
      </c>
      <c r="P2111" s="10">
        <f t="shared" si="195"/>
        <v>106.52500000000001</v>
      </c>
      <c r="Q2111" t="str">
        <f t="shared" si="196"/>
        <v>music</v>
      </c>
      <c r="R2111" t="str">
        <f t="shared" si="197"/>
        <v>indie rock</v>
      </c>
      <c r="S2111" s="13">
        <f t="shared" si="199"/>
        <v>42160.500196759262</v>
      </c>
      <c r="T2111" s="13">
        <f t="shared" si="198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4"/>
        <v>1.0035000000000001</v>
      </c>
      <c r="P2112" s="10">
        <f t="shared" si="195"/>
        <v>52.815789473684212</v>
      </c>
      <c r="Q2112" t="str">
        <f t="shared" si="196"/>
        <v>music</v>
      </c>
      <c r="R2112" t="str">
        <f t="shared" si="197"/>
        <v>indie rock</v>
      </c>
      <c r="S2112" s="13">
        <f t="shared" si="199"/>
        <v>41759.462604166663</v>
      </c>
      <c r="T2112" s="13">
        <f t="shared" si="198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4"/>
        <v>1.0649999999999999</v>
      </c>
      <c r="P2113" s="10">
        <f t="shared" si="195"/>
        <v>54.615384615384613</v>
      </c>
      <c r="Q2113" t="str">
        <f t="shared" si="196"/>
        <v>music</v>
      </c>
      <c r="R2113" t="str">
        <f t="shared" si="197"/>
        <v>indie rock</v>
      </c>
      <c r="S2113" s="13">
        <f t="shared" si="199"/>
        <v>40702.988715277774</v>
      </c>
      <c r="T2113" s="13">
        <f t="shared" si="198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4"/>
        <v>1</v>
      </c>
      <c r="P2114" s="10">
        <f t="shared" si="195"/>
        <v>27.272727272727273</v>
      </c>
      <c r="Q2114" t="str">
        <f t="shared" si="196"/>
        <v>music</v>
      </c>
      <c r="R2114" t="str">
        <f t="shared" si="197"/>
        <v>indie rock</v>
      </c>
      <c r="S2114" s="13">
        <f t="shared" si="199"/>
        <v>41365.719826388886</v>
      </c>
      <c r="T2114" s="13">
        <f t="shared" si="198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200">E2115/D2115</f>
        <v>1.0485714285714285</v>
      </c>
      <c r="P2115" s="10">
        <f t="shared" ref="P2115:P2178" si="201">E2115/L2115</f>
        <v>68.598130841121488</v>
      </c>
      <c r="Q2115" t="str">
        <f t="shared" ref="Q2115:Q2178" si="202">LEFT(N2115,FIND("/",N2115)-1)</f>
        <v>music</v>
      </c>
      <c r="R2115" t="str">
        <f t="shared" ref="R2115:R2178" si="203">RIGHT(N2115,LEN(N2115)-FIND("/",N2115))</f>
        <v>indie rock</v>
      </c>
      <c r="S2115" s="13">
        <f t="shared" si="199"/>
        <v>41870.657129629624</v>
      </c>
      <c r="T2115" s="13">
        <f t="shared" si="198"/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200"/>
        <v>1.0469999999999999</v>
      </c>
      <c r="P2116" s="10">
        <f t="shared" si="201"/>
        <v>35.612244897959187</v>
      </c>
      <c r="Q2116" t="str">
        <f t="shared" si="202"/>
        <v>music</v>
      </c>
      <c r="R2116" t="str">
        <f t="shared" si="203"/>
        <v>indie rock</v>
      </c>
      <c r="S2116" s="13">
        <f t="shared" si="199"/>
        <v>40458.607291666667</v>
      </c>
      <c r="T2116" s="13">
        <f t="shared" ref="T2116:T2179" si="204">(I2116/86400)+25569+(-5/24)</f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200"/>
        <v>2.2566666666666668</v>
      </c>
      <c r="P2117" s="10">
        <f t="shared" si="201"/>
        <v>94.027777777777771</v>
      </c>
      <c r="Q2117" t="str">
        <f t="shared" si="202"/>
        <v>music</v>
      </c>
      <c r="R2117" t="str">
        <f t="shared" si="203"/>
        <v>indie rock</v>
      </c>
      <c r="S2117" s="13">
        <f t="shared" ref="S2117:S2180" si="205">(J2117/86400)+25569+(-5/24)</f>
        <v>40563.872696759259</v>
      </c>
      <c r="T2117" s="13">
        <f t="shared" si="204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200"/>
        <v>1.0090416666666666</v>
      </c>
      <c r="P2118" s="10">
        <f t="shared" si="201"/>
        <v>526.45652173913038</v>
      </c>
      <c r="Q2118" t="str">
        <f t="shared" si="202"/>
        <v>music</v>
      </c>
      <c r="R2118" t="str">
        <f t="shared" si="203"/>
        <v>indie rock</v>
      </c>
      <c r="S2118" s="13">
        <f t="shared" si="205"/>
        <v>41136.569479166668</v>
      </c>
      <c r="T2118" s="13">
        <f t="shared" si="204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200"/>
        <v>1.4775</v>
      </c>
      <c r="P2119" s="10">
        <f t="shared" si="201"/>
        <v>50.657142857142858</v>
      </c>
      <c r="Q2119" t="str">
        <f t="shared" si="202"/>
        <v>music</v>
      </c>
      <c r="R2119" t="str">
        <f t="shared" si="203"/>
        <v>indie rock</v>
      </c>
      <c r="S2119" s="13">
        <f t="shared" si="205"/>
        <v>42289.851261574069</v>
      </c>
      <c r="T2119" s="13">
        <f t="shared" si="204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200"/>
        <v>1.3461099999999999</v>
      </c>
      <c r="P2120" s="10">
        <f t="shared" si="201"/>
        <v>79.182941176470578</v>
      </c>
      <c r="Q2120" t="str">
        <f t="shared" si="202"/>
        <v>music</v>
      </c>
      <c r="R2120" t="str">
        <f t="shared" si="203"/>
        <v>indie rock</v>
      </c>
      <c r="S2120" s="13">
        <f t="shared" si="205"/>
        <v>40718.631203703699</v>
      </c>
      <c r="T2120" s="13">
        <f t="shared" si="204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200"/>
        <v>1.0075000000000001</v>
      </c>
      <c r="P2121" s="10">
        <f t="shared" si="201"/>
        <v>91.590909090909093</v>
      </c>
      <c r="Q2121" t="str">
        <f t="shared" si="202"/>
        <v>music</v>
      </c>
      <c r="R2121" t="str">
        <f t="shared" si="203"/>
        <v>indie rock</v>
      </c>
      <c r="S2121" s="13">
        <f t="shared" si="205"/>
        <v>41106.921817129631</v>
      </c>
      <c r="T2121" s="13">
        <f t="shared" si="204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200"/>
        <v>1.00880375</v>
      </c>
      <c r="P2122" s="10">
        <f t="shared" si="201"/>
        <v>116.96275362318841</v>
      </c>
      <c r="Q2122" t="str">
        <f t="shared" si="202"/>
        <v>music</v>
      </c>
      <c r="R2122" t="str">
        <f t="shared" si="203"/>
        <v>indie rock</v>
      </c>
      <c r="S2122" s="13">
        <f t="shared" si="205"/>
        <v>41591.756203703699</v>
      </c>
      <c r="T2122" s="13">
        <f t="shared" si="204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200"/>
        <v>5.6800000000000002E-3</v>
      </c>
      <c r="P2123" s="10">
        <f t="shared" si="201"/>
        <v>28.4</v>
      </c>
      <c r="Q2123" t="str">
        <f t="shared" si="202"/>
        <v>games</v>
      </c>
      <c r="R2123" t="str">
        <f t="shared" si="203"/>
        <v>video games</v>
      </c>
      <c r="S2123" s="13">
        <f t="shared" si="205"/>
        <v>42716.534120370365</v>
      </c>
      <c r="T2123" s="13">
        <f t="shared" si="204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200"/>
        <v>3.875E-3</v>
      </c>
      <c r="P2124" s="10">
        <f t="shared" si="201"/>
        <v>103.33333333333333</v>
      </c>
      <c r="Q2124" t="str">
        <f t="shared" si="202"/>
        <v>games</v>
      </c>
      <c r="R2124" t="str">
        <f t="shared" si="203"/>
        <v>video games</v>
      </c>
      <c r="S2124" s="13">
        <f t="shared" si="205"/>
        <v>42712.092233796291</v>
      </c>
      <c r="T2124" s="13">
        <f t="shared" si="204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200"/>
        <v>0.1</v>
      </c>
      <c r="P2125" s="10">
        <f t="shared" si="201"/>
        <v>10</v>
      </c>
      <c r="Q2125" t="str">
        <f t="shared" si="202"/>
        <v>games</v>
      </c>
      <c r="R2125" t="str">
        <f t="shared" si="203"/>
        <v>video games</v>
      </c>
      <c r="S2125" s="13">
        <f t="shared" si="205"/>
        <v>40198.216516203705</v>
      </c>
      <c r="T2125" s="13">
        <f t="shared" si="204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200"/>
        <v>0.10454545454545454</v>
      </c>
      <c r="P2126" s="10">
        <f t="shared" si="201"/>
        <v>23</v>
      </c>
      <c r="Q2126" t="str">
        <f t="shared" si="202"/>
        <v>games</v>
      </c>
      <c r="R2126" t="str">
        <f t="shared" si="203"/>
        <v>video games</v>
      </c>
      <c r="S2126" s="13">
        <f t="shared" si="205"/>
        <v>40463.819849537038</v>
      </c>
      <c r="T2126" s="13">
        <f t="shared" si="204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200"/>
        <v>1.4200000000000001E-2</v>
      </c>
      <c r="P2127" s="10">
        <f t="shared" si="201"/>
        <v>31.555555555555557</v>
      </c>
      <c r="Q2127" t="str">
        <f t="shared" si="202"/>
        <v>games</v>
      </c>
      <c r="R2127" t="str">
        <f t="shared" si="203"/>
        <v>video games</v>
      </c>
      <c r="S2127" s="13">
        <f t="shared" si="205"/>
        <v>42190.815196759257</v>
      </c>
      <c r="T2127" s="13">
        <f t="shared" si="204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200"/>
        <v>5.0000000000000001E-4</v>
      </c>
      <c r="P2128" s="10">
        <f t="shared" si="201"/>
        <v>5</v>
      </c>
      <c r="Q2128" t="str">
        <f t="shared" si="202"/>
        <v>games</v>
      </c>
      <c r="R2128" t="str">
        <f t="shared" si="203"/>
        <v>video games</v>
      </c>
      <c r="S2128" s="13">
        <f t="shared" si="205"/>
        <v>41951.76489583333</v>
      </c>
      <c r="T2128" s="13">
        <f t="shared" si="204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200"/>
        <v>0.28842857142857142</v>
      </c>
      <c r="P2129" s="10">
        <f t="shared" si="201"/>
        <v>34.220338983050844</v>
      </c>
      <c r="Q2129" t="str">
        <f t="shared" si="202"/>
        <v>games</v>
      </c>
      <c r="R2129" t="str">
        <f t="shared" si="203"/>
        <v>video games</v>
      </c>
      <c r="S2129" s="13">
        <f t="shared" si="205"/>
        <v>42045.297025462962</v>
      </c>
      <c r="T2129" s="13">
        <f t="shared" si="204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200"/>
        <v>1.6666666666666668E-3</v>
      </c>
      <c r="P2130" s="10">
        <f t="shared" si="201"/>
        <v>25</v>
      </c>
      <c r="Q2130" t="str">
        <f t="shared" si="202"/>
        <v>games</v>
      </c>
      <c r="R2130" t="str">
        <f t="shared" si="203"/>
        <v>video games</v>
      </c>
      <c r="S2130" s="13">
        <f t="shared" si="205"/>
        <v>41843.564456018517</v>
      </c>
      <c r="T2130" s="13">
        <f t="shared" si="204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200"/>
        <v>0.11799999999999999</v>
      </c>
      <c r="P2131" s="10">
        <f t="shared" si="201"/>
        <v>19.666666666666668</v>
      </c>
      <c r="Q2131" t="str">
        <f t="shared" si="202"/>
        <v>games</v>
      </c>
      <c r="R2131" t="str">
        <f t="shared" si="203"/>
        <v>video games</v>
      </c>
      <c r="S2131" s="13">
        <f t="shared" si="205"/>
        <v>42408.815972222219</v>
      </c>
      <c r="T2131" s="13">
        <f t="shared" si="204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200"/>
        <v>2.0238095238095236E-3</v>
      </c>
      <c r="P2132" s="10">
        <f t="shared" si="201"/>
        <v>21.25</v>
      </c>
      <c r="Q2132" t="str">
        <f t="shared" si="202"/>
        <v>games</v>
      </c>
      <c r="R2132" t="str">
        <f t="shared" si="203"/>
        <v>video games</v>
      </c>
      <c r="S2132" s="13">
        <f t="shared" si="205"/>
        <v>41831.87804398148</v>
      </c>
      <c r="T2132" s="13">
        <f t="shared" si="204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200"/>
        <v>0.05</v>
      </c>
      <c r="P2133" s="10">
        <f t="shared" si="201"/>
        <v>8.3333333333333339</v>
      </c>
      <c r="Q2133" t="str">
        <f t="shared" si="202"/>
        <v>games</v>
      </c>
      <c r="R2133" t="str">
        <f t="shared" si="203"/>
        <v>video games</v>
      </c>
      <c r="S2133" s="13">
        <f t="shared" si="205"/>
        <v>42166.998738425922</v>
      </c>
      <c r="T2133" s="13">
        <f t="shared" si="204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200"/>
        <v>2.1129899999999997E-2</v>
      </c>
      <c r="P2134" s="10">
        <f t="shared" si="201"/>
        <v>21.34333333333333</v>
      </c>
      <c r="Q2134" t="str">
        <f t="shared" si="202"/>
        <v>games</v>
      </c>
      <c r="R2134" t="str">
        <f t="shared" si="203"/>
        <v>video games</v>
      </c>
      <c r="S2134" s="13">
        <f t="shared" si="205"/>
        <v>41643.27884259259</v>
      </c>
      <c r="T2134" s="13">
        <f t="shared" si="204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200"/>
        <v>1.6E-2</v>
      </c>
      <c r="P2135" s="10">
        <f t="shared" si="201"/>
        <v>5.333333333333333</v>
      </c>
      <c r="Q2135" t="str">
        <f t="shared" si="202"/>
        <v>games</v>
      </c>
      <c r="R2135" t="str">
        <f t="shared" si="203"/>
        <v>video games</v>
      </c>
      <c r="S2135" s="13">
        <f t="shared" si="205"/>
        <v>40618.888877314814</v>
      </c>
      <c r="T2135" s="13">
        <f t="shared" si="204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200"/>
        <v>1.7333333333333333E-2</v>
      </c>
      <c r="P2136" s="10">
        <f t="shared" si="201"/>
        <v>34.666666666666664</v>
      </c>
      <c r="Q2136" t="str">
        <f t="shared" si="202"/>
        <v>games</v>
      </c>
      <c r="R2136" t="str">
        <f t="shared" si="203"/>
        <v>video games</v>
      </c>
      <c r="S2136" s="13">
        <f t="shared" si="205"/>
        <v>41361.678136574068</v>
      </c>
      <c r="T2136" s="13">
        <f t="shared" si="204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200"/>
        <v>9.5600000000000004E-2</v>
      </c>
      <c r="P2137" s="10">
        <f t="shared" si="201"/>
        <v>21.727272727272727</v>
      </c>
      <c r="Q2137" t="str">
        <f t="shared" si="202"/>
        <v>games</v>
      </c>
      <c r="R2137" t="str">
        <f t="shared" si="203"/>
        <v>video games</v>
      </c>
      <c r="S2137" s="13">
        <f t="shared" si="205"/>
        <v>41156.755011574074</v>
      </c>
      <c r="T2137" s="13">
        <f t="shared" si="204"/>
        <v>41186.755011574074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200"/>
        <v>5.9612499999999998E-4</v>
      </c>
      <c r="P2138" s="10">
        <f t="shared" si="201"/>
        <v>11.922499999999999</v>
      </c>
      <c r="Q2138" t="str">
        <f t="shared" si="202"/>
        <v>games</v>
      </c>
      <c r="R2138" t="str">
        <f t="shared" si="203"/>
        <v>video games</v>
      </c>
      <c r="S2138" s="13">
        <f t="shared" si="205"/>
        <v>41536.300763888888</v>
      </c>
      <c r="T2138" s="13">
        <f t="shared" si="204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200"/>
        <v>0.28405999999999998</v>
      </c>
      <c r="P2139" s="10">
        <f t="shared" si="201"/>
        <v>26.59737827715356</v>
      </c>
      <c r="Q2139" t="str">
        <f t="shared" si="202"/>
        <v>games</v>
      </c>
      <c r="R2139" t="str">
        <f t="shared" si="203"/>
        <v>video games</v>
      </c>
      <c r="S2139" s="13">
        <f t="shared" si="205"/>
        <v>41948.562835648147</v>
      </c>
      <c r="T2139" s="13">
        <f t="shared" si="204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200"/>
        <v>0.128</v>
      </c>
      <c r="P2140" s="10">
        <f t="shared" si="201"/>
        <v>10.666666666666666</v>
      </c>
      <c r="Q2140" t="str">
        <f t="shared" si="202"/>
        <v>games</v>
      </c>
      <c r="R2140" t="str">
        <f t="shared" si="203"/>
        <v>video games</v>
      </c>
      <c r="S2140" s="13">
        <f t="shared" si="205"/>
        <v>41556.804849537039</v>
      </c>
      <c r="T2140" s="13">
        <f t="shared" si="204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200"/>
        <v>5.4199999999999998E-2</v>
      </c>
      <c r="P2141" s="10">
        <f t="shared" si="201"/>
        <v>29.035714285714285</v>
      </c>
      <c r="Q2141" t="str">
        <f t="shared" si="202"/>
        <v>games</v>
      </c>
      <c r="R2141" t="str">
        <f t="shared" si="203"/>
        <v>video games</v>
      </c>
      <c r="S2141" s="13">
        <f t="shared" si="205"/>
        <v>42647.541759259257</v>
      </c>
      <c r="T2141" s="13">
        <f t="shared" si="204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200"/>
        <v>1.1199999999999999E-3</v>
      </c>
      <c r="P2142" s="10">
        <f t="shared" si="201"/>
        <v>50.909090909090907</v>
      </c>
      <c r="Q2142" t="str">
        <f t="shared" si="202"/>
        <v>games</v>
      </c>
      <c r="R2142" t="str">
        <f t="shared" si="203"/>
        <v>video games</v>
      </c>
      <c r="S2142" s="13">
        <f t="shared" si="205"/>
        <v>41255.625277777777</v>
      </c>
      <c r="T2142" s="13">
        <f t="shared" si="204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200"/>
        <v>0</v>
      </c>
      <c r="P2143" s="10" t="e">
        <f t="shared" si="201"/>
        <v>#DIV/0!</v>
      </c>
      <c r="Q2143" t="str">
        <f t="shared" si="202"/>
        <v>games</v>
      </c>
      <c r="R2143" t="str">
        <f t="shared" si="203"/>
        <v>video games</v>
      </c>
      <c r="S2143" s="13">
        <f t="shared" si="205"/>
        <v>41927.027303240735</v>
      </c>
      <c r="T2143" s="13">
        <f t="shared" si="204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200"/>
        <v>5.7238095238095241E-2</v>
      </c>
      <c r="P2144" s="10">
        <f t="shared" si="201"/>
        <v>50.083333333333336</v>
      </c>
      <c r="Q2144" t="str">
        <f t="shared" si="202"/>
        <v>games</v>
      </c>
      <c r="R2144" t="str">
        <f t="shared" si="203"/>
        <v>video games</v>
      </c>
      <c r="S2144" s="13">
        <f t="shared" si="205"/>
        <v>42340.493171296293</v>
      </c>
      <c r="T2144" s="13">
        <f t="shared" si="204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200"/>
        <v>0.1125</v>
      </c>
      <c r="P2145" s="10">
        <f t="shared" si="201"/>
        <v>45</v>
      </c>
      <c r="Q2145" t="str">
        <f t="shared" si="202"/>
        <v>games</v>
      </c>
      <c r="R2145" t="str">
        <f t="shared" si="203"/>
        <v>video games</v>
      </c>
      <c r="S2145" s="13">
        <f t="shared" si="205"/>
        <v>40332.678379629629</v>
      </c>
      <c r="T2145" s="13">
        <f t="shared" si="204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200"/>
        <v>1.7098591549295775E-2</v>
      </c>
      <c r="P2146" s="10">
        <f t="shared" si="201"/>
        <v>25.291666666666668</v>
      </c>
      <c r="Q2146" t="str">
        <f t="shared" si="202"/>
        <v>games</v>
      </c>
      <c r="R2146" t="str">
        <f t="shared" si="203"/>
        <v>video games</v>
      </c>
      <c r="S2146" s="13">
        <f t="shared" si="205"/>
        <v>41499.338425925926</v>
      </c>
      <c r="T2146" s="13">
        <f t="shared" si="204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200"/>
        <v>0.30433333333333334</v>
      </c>
      <c r="P2147" s="10">
        <f t="shared" si="201"/>
        <v>51.292134831460672</v>
      </c>
      <c r="Q2147" t="str">
        <f t="shared" si="202"/>
        <v>games</v>
      </c>
      <c r="R2147" t="str">
        <f t="shared" si="203"/>
        <v>video games</v>
      </c>
      <c r="S2147" s="13">
        <f t="shared" si="205"/>
        <v>41575.029097222221</v>
      </c>
      <c r="T2147" s="13">
        <f t="shared" si="204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200"/>
        <v>2.0000000000000001E-4</v>
      </c>
      <c r="P2148" s="10">
        <f t="shared" si="201"/>
        <v>1</v>
      </c>
      <c r="Q2148" t="str">
        <f t="shared" si="202"/>
        <v>games</v>
      </c>
      <c r="R2148" t="str">
        <f t="shared" si="203"/>
        <v>video games</v>
      </c>
      <c r="S2148" s="13">
        <f t="shared" si="205"/>
        <v>42397.471180555549</v>
      </c>
      <c r="T2148" s="13">
        <f t="shared" si="204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200"/>
        <v>6.9641025641025639E-3</v>
      </c>
      <c r="P2149" s="10">
        <f t="shared" si="201"/>
        <v>49.381818181818183</v>
      </c>
      <c r="Q2149" t="str">
        <f t="shared" si="202"/>
        <v>games</v>
      </c>
      <c r="R2149" t="str">
        <f t="shared" si="203"/>
        <v>video games</v>
      </c>
      <c r="S2149" s="13">
        <f t="shared" si="205"/>
        <v>41927.087361111109</v>
      </c>
      <c r="T2149" s="13">
        <f t="shared" si="204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200"/>
        <v>0.02</v>
      </c>
      <c r="P2150" s="10">
        <f t="shared" si="201"/>
        <v>1</v>
      </c>
      <c r="Q2150" t="str">
        <f t="shared" si="202"/>
        <v>games</v>
      </c>
      <c r="R2150" t="str">
        <f t="shared" si="203"/>
        <v>video games</v>
      </c>
      <c r="S2150" s="13">
        <f t="shared" si="205"/>
        <v>42066.525254629632</v>
      </c>
      <c r="T2150" s="13">
        <f t="shared" si="204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200"/>
        <v>0</v>
      </c>
      <c r="P2151" s="10" t="e">
        <f t="shared" si="201"/>
        <v>#DIV/0!</v>
      </c>
      <c r="Q2151" t="str">
        <f t="shared" si="202"/>
        <v>games</v>
      </c>
      <c r="R2151" t="str">
        <f t="shared" si="203"/>
        <v>video games</v>
      </c>
      <c r="S2151" s="13">
        <f t="shared" si="205"/>
        <v>40354.816620370366</v>
      </c>
      <c r="T2151" s="13">
        <f t="shared" si="204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200"/>
        <v>8.0999999999999996E-3</v>
      </c>
      <c r="P2152" s="10">
        <f t="shared" si="201"/>
        <v>101.25</v>
      </c>
      <c r="Q2152" t="str">
        <f t="shared" si="202"/>
        <v>games</v>
      </c>
      <c r="R2152" t="str">
        <f t="shared" si="203"/>
        <v>video games</v>
      </c>
      <c r="S2152" s="13">
        <f t="shared" si="205"/>
        <v>42534.076377314814</v>
      </c>
      <c r="T2152" s="13">
        <f t="shared" si="204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200"/>
        <v>2.6222222222222224E-3</v>
      </c>
      <c r="P2153" s="10">
        <f t="shared" si="201"/>
        <v>19.666666666666668</v>
      </c>
      <c r="Q2153" t="str">
        <f t="shared" si="202"/>
        <v>games</v>
      </c>
      <c r="R2153" t="str">
        <f t="shared" si="203"/>
        <v>video games</v>
      </c>
      <c r="S2153" s="13">
        <f t="shared" si="205"/>
        <v>42520.639050925922</v>
      </c>
      <c r="T2153" s="13">
        <f t="shared" si="204"/>
        <v>42550.639050925922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200"/>
        <v>1.6666666666666668E-3</v>
      </c>
      <c r="P2154" s="10">
        <f t="shared" si="201"/>
        <v>12.5</v>
      </c>
      <c r="Q2154" t="str">
        <f t="shared" si="202"/>
        <v>games</v>
      </c>
      <c r="R2154" t="str">
        <f t="shared" si="203"/>
        <v>video games</v>
      </c>
      <c r="S2154" s="13">
        <f t="shared" si="205"/>
        <v>41683.62394675926</v>
      </c>
      <c r="T2154" s="13">
        <f t="shared" si="204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200"/>
        <v>9.1244548809124457E-5</v>
      </c>
      <c r="P2155" s="10">
        <f t="shared" si="201"/>
        <v>8.5</v>
      </c>
      <c r="Q2155" t="str">
        <f t="shared" si="202"/>
        <v>games</v>
      </c>
      <c r="R2155" t="str">
        <f t="shared" si="203"/>
        <v>video games</v>
      </c>
      <c r="S2155" s="13">
        <f t="shared" si="205"/>
        <v>41974.702754629623</v>
      </c>
      <c r="T2155" s="13">
        <f t="shared" si="204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200"/>
        <v>8.0000000000000002E-3</v>
      </c>
      <c r="P2156" s="10">
        <f t="shared" si="201"/>
        <v>1</v>
      </c>
      <c r="Q2156" t="str">
        <f t="shared" si="202"/>
        <v>games</v>
      </c>
      <c r="R2156" t="str">
        <f t="shared" si="203"/>
        <v>video games</v>
      </c>
      <c r="S2156" s="13">
        <f t="shared" si="205"/>
        <v>41647.42392361111</v>
      </c>
      <c r="T2156" s="13">
        <f t="shared" si="204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200"/>
        <v>2.3E-2</v>
      </c>
      <c r="P2157" s="10">
        <f t="shared" si="201"/>
        <v>23</v>
      </c>
      <c r="Q2157" t="str">
        <f t="shared" si="202"/>
        <v>games</v>
      </c>
      <c r="R2157" t="str">
        <f t="shared" si="203"/>
        <v>video games</v>
      </c>
      <c r="S2157" s="13">
        <f t="shared" si="205"/>
        <v>42430.539178240739</v>
      </c>
      <c r="T2157" s="13">
        <f t="shared" si="204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200"/>
        <v>2.6660714285714284E-2</v>
      </c>
      <c r="P2158" s="10">
        <f t="shared" si="201"/>
        <v>17.987951807228917</v>
      </c>
      <c r="Q2158" t="str">
        <f t="shared" si="202"/>
        <v>games</v>
      </c>
      <c r="R2158" t="str">
        <f t="shared" si="203"/>
        <v>video games</v>
      </c>
      <c r="S2158" s="13">
        <f t="shared" si="205"/>
        <v>41488.645902777775</v>
      </c>
      <c r="T2158" s="13">
        <f t="shared" si="204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200"/>
        <v>0.28192</v>
      </c>
      <c r="P2159" s="10">
        <f t="shared" si="201"/>
        <v>370.94736842105266</v>
      </c>
      <c r="Q2159" t="str">
        <f t="shared" si="202"/>
        <v>games</v>
      </c>
      <c r="R2159" t="str">
        <f t="shared" si="203"/>
        <v>video games</v>
      </c>
      <c r="S2159" s="13">
        <f t="shared" si="205"/>
        <v>42694.772951388884</v>
      </c>
      <c r="T2159" s="13">
        <f t="shared" si="204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200"/>
        <v>6.5900366666666668E-2</v>
      </c>
      <c r="P2160" s="10">
        <f t="shared" si="201"/>
        <v>63.569485530546629</v>
      </c>
      <c r="Q2160" t="str">
        <f t="shared" si="202"/>
        <v>games</v>
      </c>
      <c r="R2160" t="str">
        <f t="shared" si="203"/>
        <v>video games</v>
      </c>
      <c r="S2160" s="13">
        <f t="shared" si="205"/>
        <v>41264.645532407405</v>
      </c>
      <c r="T2160" s="13">
        <f t="shared" si="204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200"/>
        <v>7.2222222222222219E-3</v>
      </c>
      <c r="P2161" s="10">
        <f t="shared" si="201"/>
        <v>13</v>
      </c>
      <c r="Q2161" t="str">
        <f t="shared" si="202"/>
        <v>games</v>
      </c>
      <c r="R2161" t="str">
        <f t="shared" si="203"/>
        <v>video games</v>
      </c>
      <c r="S2161" s="13">
        <f t="shared" si="205"/>
        <v>40710.522847222222</v>
      </c>
      <c r="T2161" s="13">
        <f t="shared" si="204"/>
        <v>40740.522847222222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200"/>
        <v>8.5000000000000006E-3</v>
      </c>
      <c r="P2162" s="10">
        <f t="shared" si="201"/>
        <v>5.3125</v>
      </c>
      <c r="Q2162" t="str">
        <f t="shared" si="202"/>
        <v>games</v>
      </c>
      <c r="R2162" t="str">
        <f t="shared" si="203"/>
        <v>video games</v>
      </c>
      <c r="S2162" s="13">
        <f t="shared" si="205"/>
        <v>41018.503530092588</v>
      </c>
      <c r="T2162" s="13">
        <f t="shared" si="204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200"/>
        <v>1.1575</v>
      </c>
      <c r="P2163" s="10">
        <f t="shared" si="201"/>
        <v>35.615384615384613</v>
      </c>
      <c r="Q2163" t="str">
        <f t="shared" si="202"/>
        <v>music</v>
      </c>
      <c r="R2163" t="str">
        <f t="shared" si="203"/>
        <v>rock</v>
      </c>
      <c r="S2163" s="13">
        <f t="shared" si="205"/>
        <v>42240.644201388888</v>
      </c>
      <c r="T2163" s="13">
        <f t="shared" si="204"/>
        <v>42270.644201388888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200"/>
        <v>1.1226666666666667</v>
      </c>
      <c r="P2164" s="10">
        <f t="shared" si="201"/>
        <v>87.103448275862064</v>
      </c>
      <c r="Q2164" t="str">
        <f t="shared" si="202"/>
        <v>music</v>
      </c>
      <c r="R2164" t="str">
        <f t="shared" si="203"/>
        <v>rock</v>
      </c>
      <c r="S2164" s="13">
        <f t="shared" si="205"/>
        <v>41813.557766203703</v>
      </c>
      <c r="T2164" s="13">
        <f t="shared" si="204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200"/>
        <v>1.3220000000000001</v>
      </c>
      <c r="P2165" s="10">
        <f t="shared" si="201"/>
        <v>75.11363636363636</v>
      </c>
      <c r="Q2165" t="str">
        <f t="shared" si="202"/>
        <v>music</v>
      </c>
      <c r="R2165" t="str">
        <f t="shared" si="203"/>
        <v>rock</v>
      </c>
      <c r="S2165" s="13">
        <f t="shared" si="205"/>
        <v>42111.691203703704</v>
      </c>
      <c r="T2165" s="13">
        <f t="shared" si="204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200"/>
        <v>1.0263636363636364</v>
      </c>
      <c r="P2166" s="10">
        <f t="shared" si="201"/>
        <v>68.01204819277109</v>
      </c>
      <c r="Q2166" t="str">
        <f t="shared" si="202"/>
        <v>music</v>
      </c>
      <c r="R2166" t="str">
        <f t="shared" si="203"/>
        <v>rock</v>
      </c>
      <c r="S2166" s="13">
        <f t="shared" si="205"/>
        <v>42515.509421296294</v>
      </c>
      <c r="T2166" s="13">
        <f t="shared" si="204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200"/>
        <v>1.3864000000000001</v>
      </c>
      <c r="P2167" s="10">
        <f t="shared" si="201"/>
        <v>29.623931623931625</v>
      </c>
      <c r="Q2167" t="str">
        <f t="shared" si="202"/>
        <v>music</v>
      </c>
      <c r="R2167" t="str">
        <f t="shared" si="203"/>
        <v>rock</v>
      </c>
      <c r="S2167" s="13">
        <f t="shared" si="205"/>
        <v>42438.458738425928</v>
      </c>
      <c r="T2167" s="13">
        <f t="shared" si="204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200"/>
        <v>1.466</v>
      </c>
      <c r="P2168" s="10">
        <f t="shared" si="201"/>
        <v>91.625</v>
      </c>
      <c r="Q2168" t="str">
        <f t="shared" si="202"/>
        <v>music</v>
      </c>
      <c r="R2168" t="str">
        <f t="shared" si="203"/>
        <v>rock</v>
      </c>
      <c r="S2168" s="13">
        <f t="shared" si="205"/>
        <v>41933.629837962959</v>
      </c>
      <c r="T2168" s="13">
        <f t="shared" si="204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200"/>
        <v>1.2</v>
      </c>
      <c r="P2169" s="10">
        <f t="shared" si="201"/>
        <v>22.5</v>
      </c>
      <c r="Q2169" t="str">
        <f t="shared" si="202"/>
        <v>music</v>
      </c>
      <c r="R2169" t="str">
        <f t="shared" si="203"/>
        <v>rock</v>
      </c>
      <c r="S2169" s="13">
        <f t="shared" si="205"/>
        <v>41152.858067129629</v>
      </c>
      <c r="T2169" s="13">
        <f t="shared" si="204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200"/>
        <v>1.215816111111111</v>
      </c>
      <c r="P2170" s="10">
        <f t="shared" si="201"/>
        <v>64.366735294117646</v>
      </c>
      <c r="Q2170" t="str">
        <f t="shared" si="202"/>
        <v>music</v>
      </c>
      <c r="R2170" t="str">
        <f t="shared" si="203"/>
        <v>rock</v>
      </c>
      <c r="S2170" s="13">
        <f t="shared" si="205"/>
        <v>42745.391909722217</v>
      </c>
      <c r="T2170" s="13">
        <f t="shared" si="204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200"/>
        <v>1</v>
      </c>
      <c r="P2171" s="10">
        <f t="shared" si="201"/>
        <v>21.857142857142858</v>
      </c>
      <c r="Q2171" t="str">
        <f t="shared" si="202"/>
        <v>music</v>
      </c>
      <c r="R2171" t="str">
        <f t="shared" si="203"/>
        <v>rock</v>
      </c>
      <c r="S2171" s="13">
        <f t="shared" si="205"/>
        <v>42793.492488425924</v>
      </c>
      <c r="T2171" s="13">
        <f t="shared" si="204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200"/>
        <v>1.8085714285714285</v>
      </c>
      <c r="P2172" s="10">
        <f t="shared" si="201"/>
        <v>33.315789473684212</v>
      </c>
      <c r="Q2172" t="str">
        <f t="shared" si="202"/>
        <v>music</v>
      </c>
      <c r="R2172" t="str">
        <f t="shared" si="203"/>
        <v>rock</v>
      </c>
      <c r="S2172" s="13">
        <f t="shared" si="205"/>
        <v>42198.541921296295</v>
      </c>
      <c r="T2172" s="13">
        <f t="shared" si="204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200"/>
        <v>1.0607500000000001</v>
      </c>
      <c r="P2173" s="10">
        <f t="shared" si="201"/>
        <v>90.276595744680847</v>
      </c>
      <c r="Q2173" t="str">
        <f t="shared" si="202"/>
        <v>music</v>
      </c>
      <c r="R2173" t="str">
        <f t="shared" si="203"/>
        <v>rock</v>
      </c>
      <c r="S2173" s="13">
        <f t="shared" si="205"/>
        <v>42141.748784722215</v>
      </c>
      <c r="T2173" s="13">
        <f t="shared" si="204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200"/>
        <v>1</v>
      </c>
      <c r="P2174" s="10">
        <f t="shared" si="201"/>
        <v>76.92307692307692</v>
      </c>
      <c r="Q2174" t="str">
        <f t="shared" si="202"/>
        <v>music</v>
      </c>
      <c r="R2174" t="str">
        <f t="shared" si="203"/>
        <v>rock</v>
      </c>
      <c r="S2174" s="13">
        <f t="shared" si="205"/>
        <v>42082.371759259258</v>
      </c>
      <c r="T2174" s="13">
        <f t="shared" si="204"/>
        <v>42112.371759259258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200"/>
        <v>1.2692857142857144</v>
      </c>
      <c r="P2175" s="10">
        <f t="shared" si="201"/>
        <v>59.233333333333334</v>
      </c>
      <c r="Q2175" t="str">
        <f t="shared" si="202"/>
        <v>music</v>
      </c>
      <c r="R2175" t="str">
        <f t="shared" si="203"/>
        <v>rock</v>
      </c>
      <c r="S2175" s="13">
        <f t="shared" si="205"/>
        <v>41495.484293981477</v>
      </c>
      <c r="T2175" s="13">
        <f t="shared" si="204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200"/>
        <v>1.0297499999999999</v>
      </c>
      <c r="P2176" s="10">
        <f t="shared" si="201"/>
        <v>65.38095238095238</v>
      </c>
      <c r="Q2176" t="str">
        <f t="shared" si="202"/>
        <v>music</v>
      </c>
      <c r="R2176" t="str">
        <f t="shared" si="203"/>
        <v>rock</v>
      </c>
      <c r="S2176" s="13">
        <f t="shared" si="205"/>
        <v>42465.334571759253</v>
      </c>
      <c r="T2176" s="13">
        <f t="shared" si="204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200"/>
        <v>2.5</v>
      </c>
      <c r="P2177" s="10">
        <f t="shared" si="201"/>
        <v>67.307692307692307</v>
      </c>
      <c r="Q2177" t="str">
        <f t="shared" si="202"/>
        <v>music</v>
      </c>
      <c r="R2177" t="str">
        <f t="shared" si="203"/>
        <v>rock</v>
      </c>
      <c r="S2177" s="13">
        <f t="shared" si="205"/>
        <v>42564.800763888888</v>
      </c>
      <c r="T2177" s="13">
        <f t="shared" si="204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200"/>
        <v>1.2602</v>
      </c>
      <c r="P2178" s="10">
        <f t="shared" si="201"/>
        <v>88.74647887323944</v>
      </c>
      <c r="Q2178" t="str">
        <f t="shared" si="202"/>
        <v>music</v>
      </c>
      <c r="R2178" t="str">
        <f t="shared" si="203"/>
        <v>rock</v>
      </c>
      <c r="S2178" s="13">
        <f t="shared" si="205"/>
        <v>42096.424872685187</v>
      </c>
      <c r="T2178" s="13">
        <f t="shared" si="204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6">E2179/D2179</f>
        <v>1.0012000000000001</v>
      </c>
      <c r="P2179" s="10">
        <f t="shared" ref="P2179:P2242" si="207">E2179/L2179</f>
        <v>65.868421052631575</v>
      </c>
      <c r="Q2179" t="str">
        <f t="shared" ref="Q2179:Q2242" si="208">LEFT(N2179,FIND("/",N2179)-1)</f>
        <v>music</v>
      </c>
      <c r="R2179" t="str">
        <f t="shared" ref="R2179:R2242" si="209">RIGHT(N2179,LEN(N2179)-FIND("/",N2179))</f>
        <v>rock</v>
      </c>
      <c r="S2179" s="13">
        <f t="shared" si="205"/>
        <v>42502.042442129627</v>
      </c>
      <c r="T2179" s="13">
        <f t="shared" si="204"/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6"/>
        <v>1.3864000000000001</v>
      </c>
      <c r="P2180" s="10">
        <f t="shared" si="207"/>
        <v>40.349243306169967</v>
      </c>
      <c r="Q2180" t="str">
        <f t="shared" si="208"/>
        <v>music</v>
      </c>
      <c r="R2180" t="str">
        <f t="shared" si="209"/>
        <v>rock</v>
      </c>
      <c r="S2180" s="13">
        <f t="shared" si="205"/>
        <v>42723.428206018514</v>
      </c>
      <c r="T2180" s="13">
        <f t="shared" ref="T2180:T2243" si="210">(I2180/86400)+25569+(-5/24)</f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6"/>
        <v>1.6140000000000001</v>
      </c>
      <c r="P2181" s="10">
        <f t="shared" si="207"/>
        <v>76.857142857142861</v>
      </c>
      <c r="Q2181" t="str">
        <f t="shared" si="208"/>
        <v>music</v>
      </c>
      <c r="R2181" t="str">
        <f t="shared" si="209"/>
        <v>rock</v>
      </c>
      <c r="S2181" s="13">
        <f t="shared" ref="S2181:S2244" si="211">(J2181/86400)+25569+(-5/24)</f>
        <v>42074.962870370371</v>
      </c>
      <c r="T2181" s="13">
        <f t="shared" si="210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6"/>
        <v>1.071842</v>
      </c>
      <c r="P2182" s="10">
        <f t="shared" si="207"/>
        <v>68.707820512820518</v>
      </c>
      <c r="Q2182" t="str">
        <f t="shared" si="208"/>
        <v>music</v>
      </c>
      <c r="R2182" t="str">
        <f t="shared" si="209"/>
        <v>rock</v>
      </c>
      <c r="S2182" s="13">
        <f t="shared" si="211"/>
        <v>42279.461435185185</v>
      </c>
      <c r="T2182" s="13">
        <f t="shared" si="210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6"/>
        <v>1.5309999999999999</v>
      </c>
      <c r="P2183" s="10">
        <f t="shared" si="207"/>
        <v>57.773584905660378</v>
      </c>
      <c r="Q2183" t="str">
        <f t="shared" si="208"/>
        <v>games</v>
      </c>
      <c r="R2183" t="str">
        <f t="shared" si="209"/>
        <v>tabletop games</v>
      </c>
      <c r="S2183" s="13">
        <f t="shared" si="211"/>
        <v>42772.796909722216</v>
      </c>
      <c r="T2183" s="13">
        <f t="shared" si="210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6"/>
        <v>5.2416666666666663</v>
      </c>
      <c r="P2184" s="10">
        <f t="shared" si="207"/>
        <v>44.171348314606739</v>
      </c>
      <c r="Q2184" t="str">
        <f t="shared" si="208"/>
        <v>games</v>
      </c>
      <c r="R2184" t="str">
        <f t="shared" si="209"/>
        <v>tabletop games</v>
      </c>
      <c r="S2184" s="13">
        <f t="shared" si="211"/>
        <v>41879.692418981482</v>
      </c>
      <c r="T2184" s="13">
        <f t="shared" si="210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6"/>
        <v>4.8927777777777779</v>
      </c>
      <c r="P2185" s="10">
        <f t="shared" si="207"/>
        <v>31.566308243727597</v>
      </c>
      <c r="Q2185" t="str">
        <f t="shared" si="208"/>
        <v>games</v>
      </c>
      <c r="R2185" t="str">
        <f t="shared" si="209"/>
        <v>tabletop games</v>
      </c>
      <c r="S2185" s="13">
        <f t="shared" si="211"/>
        <v>42745.157141203701</v>
      </c>
      <c r="T2185" s="13">
        <f t="shared" si="210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6"/>
        <v>2.8473999999999999</v>
      </c>
      <c r="P2186" s="10">
        <f t="shared" si="207"/>
        <v>107.04511278195488</v>
      </c>
      <c r="Q2186" t="str">
        <f t="shared" si="208"/>
        <v>games</v>
      </c>
      <c r="R2186" t="str">
        <f t="shared" si="209"/>
        <v>tabletop games</v>
      </c>
      <c r="S2186" s="13">
        <f t="shared" si="211"/>
        <v>42380.481956018521</v>
      </c>
      <c r="T2186" s="13">
        <f t="shared" si="210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6"/>
        <v>18.569700000000001</v>
      </c>
      <c r="P2187" s="10">
        <f t="shared" si="207"/>
        <v>149.03451043338683</v>
      </c>
      <c r="Q2187" t="str">
        <f t="shared" si="208"/>
        <v>games</v>
      </c>
      <c r="R2187" t="str">
        <f t="shared" si="209"/>
        <v>tabletop games</v>
      </c>
      <c r="S2187" s="13">
        <f t="shared" si="211"/>
        <v>41319.141655092586</v>
      </c>
      <c r="T2187" s="13">
        <f t="shared" si="210"/>
        <v>41359.141655092586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6"/>
        <v>1.0967499999999999</v>
      </c>
      <c r="P2188" s="10">
        <f t="shared" si="207"/>
        <v>55.956632653061227</v>
      </c>
      <c r="Q2188" t="str">
        <f t="shared" si="208"/>
        <v>games</v>
      </c>
      <c r="R2188" t="str">
        <f t="shared" si="209"/>
        <v>tabletop games</v>
      </c>
      <c r="S2188" s="13">
        <f t="shared" si="211"/>
        <v>42583.406747685185</v>
      </c>
      <c r="T2188" s="13">
        <f t="shared" si="210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6"/>
        <v>10.146425000000001</v>
      </c>
      <c r="P2189" s="10">
        <f t="shared" si="207"/>
        <v>56.970381807973048</v>
      </c>
      <c r="Q2189" t="str">
        <f t="shared" si="208"/>
        <v>games</v>
      </c>
      <c r="R2189" t="str">
        <f t="shared" si="209"/>
        <v>tabletop games</v>
      </c>
      <c r="S2189" s="13">
        <f t="shared" si="211"/>
        <v>42068.000763888886</v>
      </c>
      <c r="T2189" s="13">
        <f t="shared" si="210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6"/>
        <v>4.1217692027666546</v>
      </c>
      <c r="P2190" s="10">
        <f t="shared" si="207"/>
        <v>44.056420233463037</v>
      </c>
      <c r="Q2190" t="str">
        <f t="shared" si="208"/>
        <v>games</v>
      </c>
      <c r="R2190" t="str">
        <f t="shared" si="209"/>
        <v>tabletop games</v>
      </c>
      <c r="S2190" s="13">
        <f t="shared" si="211"/>
        <v>42633.377789351849</v>
      </c>
      <c r="T2190" s="13">
        <f t="shared" si="210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6"/>
        <v>5.0324999999999998</v>
      </c>
      <c r="P2191" s="10">
        <f t="shared" si="207"/>
        <v>68.625</v>
      </c>
      <c r="Q2191" t="str">
        <f t="shared" si="208"/>
        <v>games</v>
      </c>
      <c r="R2191" t="str">
        <f t="shared" si="209"/>
        <v>tabletop games</v>
      </c>
      <c r="S2191" s="13">
        <f t="shared" si="211"/>
        <v>42467.579861111109</v>
      </c>
      <c r="T2191" s="13">
        <f t="shared" si="210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6"/>
        <v>1.8461052631578947</v>
      </c>
      <c r="P2192" s="10">
        <f t="shared" si="207"/>
        <v>65.318435754189949</v>
      </c>
      <c r="Q2192" t="str">
        <f t="shared" si="208"/>
        <v>games</v>
      </c>
      <c r="R2192" t="str">
        <f t="shared" si="209"/>
        <v>tabletop games</v>
      </c>
      <c r="S2192" s="13">
        <f t="shared" si="211"/>
        <v>42417.416712962957</v>
      </c>
      <c r="T2192" s="13">
        <f t="shared" si="210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6"/>
        <v>1.1973333333333334</v>
      </c>
      <c r="P2193" s="10">
        <f t="shared" si="207"/>
        <v>35.92</v>
      </c>
      <c r="Q2193" t="str">
        <f t="shared" si="208"/>
        <v>games</v>
      </c>
      <c r="R2193" t="str">
        <f t="shared" si="209"/>
        <v>tabletop games</v>
      </c>
      <c r="S2193" s="13">
        <f t="shared" si="211"/>
        <v>42768.6253125</v>
      </c>
      <c r="T2193" s="13">
        <f t="shared" si="210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6"/>
        <v>10.812401666666668</v>
      </c>
      <c r="P2194" s="10">
        <f t="shared" si="207"/>
        <v>40.070667078443485</v>
      </c>
      <c r="Q2194" t="str">
        <f t="shared" si="208"/>
        <v>games</v>
      </c>
      <c r="R2194" t="str">
        <f t="shared" si="209"/>
        <v>tabletop games</v>
      </c>
      <c r="S2194" s="13">
        <f t="shared" si="211"/>
        <v>42691.642870370364</v>
      </c>
      <c r="T2194" s="13">
        <f t="shared" si="210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6"/>
        <v>4.5237333333333334</v>
      </c>
      <c r="P2195" s="10">
        <f t="shared" si="207"/>
        <v>75.647714604236342</v>
      </c>
      <c r="Q2195" t="str">
        <f t="shared" si="208"/>
        <v>games</v>
      </c>
      <c r="R2195" t="str">
        <f t="shared" si="209"/>
        <v>tabletop games</v>
      </c>
      <c r="S2195" s="13">
        <f t="shared" si="211"/>
        <v>42664.197592592587</v>
      </c>
      <c r="T2195" s="13">
        <f t="shared" si="210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6"/>
        <v>5.3737000000000004</v>
      </c>
      <c r="P2196" s="10">
        <f t="shared" si="207"/>
        <v>61.203872437357631</v>
      </c>
      <c r="Q2196" t="str">
        <f t="shared" si="208"/>
        <v>games</v>
      </c>
      <c r="R2196" t="str">
        <f t="shared" si="209"/>
        <v>tabletop games</v>
      </c>
      <c r="S2196" s="13">
        <f t="shared" si="211"/>
        <v>42425.54965277778</v>
      </c>
      <c r="T2196" s="13">
        <f t="shared" si="210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6"/>
        <v>1.2032608695652174</v>
      </c>
      <c r="P2197" s="10">
        <f t="shared" si="207"/>
        <v>48.130434782608695</v>
      </c>
      <c r="Q2197" t="str">
        <f t="shared" si="208"/>
        <v>games</v>
      </c>
      <c r="R2197" t="str">
        <f t="shared" si="209"/>
        <v>tabletop games</v>
      </c>
      <c r="S2197" s="13">
        <f t="shared" si="211"/>
        <v>42197.563657407409</v>
      </c>
      <c r="T2197" s="13">
        <f t="shared" si="210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6"/>
        <v>1.1383571428571428</v>
      </c>
      <c r="P2198" s="10">
        <f t="shared" si="207"/>
        <v>68.106837606837601</v>
      </c>
      <c r="Q2198" t="str">
        <f t="shared" si="208"/>
        <v>games</v>
      </c>
      <c r="R2198" t="str">
        <f t="shared" si="209"/>
        <v>tabletop games</v>
      </c>
      <c r="S2198" s="13">
        <f t="shared" si="211"/>
        <v>42675.278958333329</v>
      </c>
      <c r="T2198" s="13">
        <f t="shared" si="210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6"/>
        <v>9.5103109999999997</v>
      </c>
      <c r="P2199" s="10">
        <f t="shared" si="207"/>
        <v>65.891300230946882</v>
      </c>
      <c r="Q2199" t="str">
        <f t="shared" si="208"/>
        <v>games</v>
      </c>
      <c r="R2199" t="str">
        <f t="shared" si="209"/>
        <v>tabletop games</v>
      </c>
      <c r="S2199" s="13">
        <f t="shared" si="211"/>
        <v>42033.37568287037</v>
      </c>
      <c r="T2199" s="13">
        <f t="shared" si="210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6"/>
        <v>1.3289249999999999</v>
      </c>
      <c r="P2200" s="10">
        <f t="shared" si="207"/>
        <v>81.654377880184327</v>
      </c>
      <c r="Q2200" t="str">
        <f t="shared" si="208"/>
        <v>games</v>
      </c>
      <c r="R2200" t="str">
        <f t="shared" si="209"/>
        <v>tabletop games</v>
      </c>
      <c r="S2200" s="13">
        <f t="shared" si="211"/>
        <v>42292.305555555555</v>
      </c>
      <c r="T2200" s="13">
        <f t="shared" si="210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6"/>
        <v>1.4697777777777778</v>
      </c>
      <c r="P2201" s="10">
        <f t="shared" si="207"/>
        <v>52.701195219123505</v>
      </c>
      <c r="Q2201" t="str">
        <f t="shared" si="208"/>
        <v>games</v>
      </c>
      <c r="R2201" t="str">
        <f t="shared" si="209"/>
        <v>tabletop games</v>
      </c>
      <c r="S2201" s="13">
        <f t="shared" si="211"/>
        <v>42262.208310185182</v>
      </c>
      <c r="T2201" s="13">
        <f t="shared" si="210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6"/>
        <v>5.4215</v>
      </c>
      <c r="P2202" s="10">
        <f t="shared" si="207"/>
        <v>41.228136882129277</v>
      </c>
      <c r="Q2202" t="str">
        <f t="shared" si="208"/>
        <v>games</v>
      </c>
      <c r="R2202" t="str">
        <f t="shared" si="209"/>
        <v>tabletop games</v>
      </c>
      <c r="S2202" s="13">
        <f t="shared" si="211"/>
        <v>42163.417453703696</v>
      </c>
      <c r="T2202" s="13">
        <f t="shared" si="210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6"/>
        <v>3.8271818181818182</v>
      </c>
      <c r="P2203" s="10">
        <f t="shared" si="207"/>
        <v>15.035357142857142</v>
      </c>
      <c r="Q2203" t="str">
        <f t="shared" si="208"/>
        <v>music</v>
      </c>
      <c r="R2203" t="str">
        <f t="shared" si="209"/>
        <v>electronic music</v>
      </c>
      <c r="S2203" s="13">
        <f t="shared" si="211"/>
        <v>41276.638483796291</v>
      </c>
      <c r="T2203" s="13">
        <f t="shared" si="210"/>
        <v>41290.638483796291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6"/>
        <v>7.0418124999999998</v>
      </c>
      <c r="P2204" s="10">
        <f t="shared" si="207"/>
        <v>39.066920943134534</v>
      </c>
      <c r="Q2204" t="str">
        <f t="shared" si="208"/>
        <v>music</v>
      </c>
      <c r="R2204" t="str">
        <f t="shared" si="209"/>
        <v>electronic music</v>
      </c>
      <c r="S2204" s="13">
        <f t="shared" si="211"/>
        <v>41184.640833333331</v>
      </c>
      <c r="T2204" s="13">
        <f t="shared" si="210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6"/>
        <v>1.0954999999999999</v>
      </c>
      <c r="P2205" s="10">
        <f t="shared" si="207"/>
        <v>43.82</v>
      </c>
      <c r="Q2205" t="str">
        <f t="shared" si="208"/>
        <v>music</v>
      </c>
      <c r="R2205" t="str">
        <f t="shared" si="209"/>
        <v>electronic music</v>
      </c>
      <c r="S2205" s="13">
        <f t="shared" si="211"/>
        <v>42241.651412037034</v>
      </c>
      <c r="T2205" s="13">
        <f t="shared" si="210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6"/>
        <v>1.3286666666666667</v>
      </c>
      <c r="P2206" s="10">
        <f t="shared" si="207"/>
        <v>27.301369863013697</v>
      </c>
      <c r="Q2206" t="str">
        <f t="shared" si="208"/>
        <v>music</v>
      </c>
      <c r="R2206" t="str">
        <f t="shared" si="209"/>
        <v>electronic music</v>
      </c>
      <c r="S2206" s="13">
        <f t="shared" si="211"/>
        <v>41312.103229166663</v>
      </c>
      <c r="T2206" s="13">
        <f t="shared" si="210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6"/>
        <v>1.52</v>
      </c>
      <c r="P2207" s="10">
        <f t="shared" si="207"/>
        <v>42.222222222222221</v>
      </c>
      <c r="Q2207" t="str">
        <f t="shared" si="208"/>
        <v>music</v>
      </c>
      <c r="R2207" t="str">
        <f t="shared" si="209"/>
        <v>electronic music</v>
      </c>
      <c r="S2207" s="13">
        <f t="shared" si="211"/>
        <v>41031.613298611112</v>
      </c>
      <c r="T2207" s="13">
        <f t="shared" si="210"/>
        <v>41061.613298611112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6"/>
        <v>1.0272727272727273</v>
      </c>
      <c r="P2208" s="10">
        <f t="shared" si="207"/>
        <v>33.235294117647058</v>
      </c>
      <c r="Q2208" t="str">
        <f t="shared" si="208"/>
        <v>music</v>
      </c>
      <c r="R2208" t="str">
        <f t="shared" si="209"/>
        <v>electronic music</v>
      </c>
      <c r="S2208" s="13">
        <f t="shared" si="211"/>
        <v>40997.048888888887</v>
      </c>
      <c r="T2208" s="13">
        <f t="shared" si="210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6"/>
        <v>1</v>
      </c>
      <c r="P2209" s="10">
        <f t="shared" si="207"/>
        <v>285.71428571428572</v>
      </c>
      <c r="Q2209" t="str">
        <f t="shared" si="208"/>
        <v>music</v>
      </c>
      <c r="R2209" t="str">
        <f t="shared" si="209"/>
        <v>electronic music</v>
      </c>
      <c r="S2209" s="13">
        <f t="shared" si="211"/>
        <v>41563.985798611109</v>
      </c>
      <c r="T2209" s="13">
        <f t="shared" si="210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6"/>
        <v>1.016</v>
      </c>
      <c r="P2210" s="10">
        <f t="shared" si="207"/>
        <v>42.333333333333336</v>
      </c>
      <c r="Q2210" t="str">
        <f t="shared" si="208"/>
        <v>music</v>
      </c>
      <c r="R2210" t="str">
        <f t="shared" si="209"/>
        <v>electronic music</v>
      </c>
      <c r="S2210" s="13">
        <f t="shared" si="211"/>
        <v>40946.673912037033</v>
      </c>
      <c r="T2210" s="13">
        <f t="shared" si="210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6"/>
        <v>1.508</v>
      </c>
      <c r="P2211" s="10">
        <f t="shared" si="207"/>
        <v>50.266666666666666</v>
      </c>
      <c r="Q2211" t="str">
        <f t="shared" si="208"/>
        <v>music</v>
      </c>
      <c r="R2211" t="str">
        <f t="shared" si="209"/>
        <v>electronic music</v>
      </c>
      <c r="S2211" s="13">
        <f t="shared" si="211"/>
        <v>41732.27134259259</v>
      </c>
      <c r="T2211" s="13">
        <f t="shared" si="210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6"/>
        <v>1.11425</v>
      </c>
      <c r="P2212" s="10">
        <f t="shared" si="207"/>
        <v>61.902777777777779</v>
      </c>
      <c r="Q2212" t="str">
        <f t="shared" si="208"/>
        <v>music</v>
      </c>
      <c r="R2212" t="str">
        <f t="shared" si="209"/>
        <v>electronic music</v>
      </c>
      <c r="S2212" s="13">
        <f t="shared" si="211"/>
        <v>40955.857754629629</v>
      </c>
      <c r="T2212" s="13">
        <f t="shared" si="210"/>
        <v>41013.525000000001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6"/>
        <v>1.956</v>
      </c>
      <c r="P2213" s="10">
        <f t="shared" si="207"/>
        <v>40.75</v>
      </c>
      <c r="Q2213" t="str">
        <f t="shared" si="208"/>
        <v>music</v>
      </c>
      <c r="R2213" t="str">
        <f t="shared" si="209"/>
        <v>electronic music</v>
      </c>
      <c r="S2213" s="13">
        <f t="shared" si="211"/>
        <v>41716.576678240737</v>
      </c>
      <c r="T2213" s="13">
        <f t="shared" si="210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6"/>
        <v>1.1438333333333333</v>
      </c>
      <c r="P2214" s="10">
        <f t="shared" si="207"/>
        <v>55.796747967479675</v>
      </c>
      <c r="Q2214" t="str">
        <f t="shared" si="208"/>
        <v>music</v>
      </c>
      <c r="R2214" t="str">
        <f t="shared" si="209"/>
        <v>electronic music</v>
      </c>
      <c r="S2214" s="13">
        <f t="shared" si="211"/>
        <v>41548.539085648146</v>
      </c>
      <c r="T2214" s="13">
        <f t="shared" si="210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6"/>
        <v>2</v>
      </c>
      <c r="P2215" s="10">
        <f t="shared" si="207"/>
        <v>10</v>
      </c>
      <c r="Q2215" t="str">
        <f t="shared" si="208"/>
        <v>music</v>
      </c>
      <c r="R2215" t="str">
        <f t="shared" si="209"/>
        <v>electronic music</v>
      </c>
      <c r="S2215" s="13">
        <f t="shared" si="211"/>
        <v>42109.617812499993</v>
      </c>
      <c r="T2215" s="13">
        <f t="shared" si="210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6"/>
        <v>2.9250166666666666</v>
      </c>
      <c r="P2216" s="10">
        <f t="shared" si="207"/>
        <v>73.125416666666666</v>
      </c>
      <c r="Q2216" t="str">
        <f t="shared" si="208"/>
        <v>music</v>
      </c>
      <c r="R2216" t="str">
        <f t="shared" si="209"/>
        <v>electronic music</v>
      </c>
      <c r="S2216" s="13">
        <f t="shared" si="211"/>
        <v>41646.58388888889</v>
      </c>
      <c r="T2216" s="13">
        <f t="shared" si="210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6"/>
        <v>1.5636363636363637</v>
      </c>
      <c r="P2217" s="10">
        <f t="shared" si="207"/>
        <v>26.060606060606062</v>
      </c>
      <c r="Q2217" t="str">
        <f t="shared" si="208"/>
        <v>music</v>
      </c>
      <c r="R2217" t="str">
        <f t="shared" si="209"/>
        <v>electronic music</v>
      </c>
      <c r="S2217" s="13">
        <f t="shared" si="211"/>
        <v>40958.508935185186</v>
      </c>
      <c r="T2217" s="13">
        <f t="shared" si="210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6"/>
        <v>1.0566666666666666</v>
      </c>
      <c r="P2218" s="10">
        <f t="shared" si="207"/>
        <v>22.642857142857142</v>
      </c>
      <c r="Q2218" t="str">
        <f t="shared" si="208"/>
        <v>music</v>
      </c>
      <c r="R2218" t="str">
        <f t="shared" si="209"/>
        <v>electronic music</v>
      </c>
      <c r="S2218" s="13">
        <f t="shared" si="211"/>
        <v>42194.543344907404</v>
      </c>
      <c r="T2218" s="13">
        <f t="shared" si="210"/>
        <v>42208.543344907404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6"/>
        <v>1.0119047619047619</v>
      </c>
      <c r="P2219" s="10">
        <f t="shared" si="207"/>
        <v>47.222222222222221</v>
      </c>
      <c r="Q2219" t="str">
        <f t="shared" si="208"/>
        <v>music</v>
      </c>
      <c r="R2219" t="str">
        <f t="shared" si="209"/>
        <v>electronic music</v>
      </c>
      <c r="S2219" s="13">
        <f t="shared" si="211"/>
        <v>42299.568437499998</v>
      </c>
      <c r="T2219" s="13">
        <f t="shared" si="210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6"/>
        <v>1.2283299999999999</v>
      </c>
      <c r="P2220" s="10">
        <f t="shared" si="207"/>
        <v>32.324473684210524</v>
      </c>
      <c r="Q2220" t="str">
        <f t="shared" si="208"/>
        <v>music</v>
      </c>
      <c r="R2220" t="str">
        <f t="shared" si="209"/>
        <v>electronic music</v>
      </c>
      <c r="S2220" s="13">
        <f t="shared" si="211"/>
        <v>41127.603969907403</v>
      </c>
      <c r="T2220" s="13">
        <f t="shared" si="210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6"/>
        <v>1.0149999999999999</v>
      </c>
      <c r="P2221" s="10">
        <f t="shared" si="207"/>
        <v>53.421052631578945</v>
      </c>
      <c r="Q2221" t="str">
        <f t="shared" si="208"/>
        <v>music</v>
      </c>
      <c r="R2221" t="str">
        <f t="shared" si="209"/>
        <v>electronic music</v>
      </c>
      <c r="S2221" s="13">
        <f t="shared" si="211"/>
        <v>42205.510555555556</v>
      </c>
      <c r="T2221" s="13">
        <f t="shared" si="210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6"/>
        <v>1.0114285714285713</v>
      </c>
      <c r="P2222" s="10">
        <f t="shared" si="207"/>
        <v>51.304347826086953</v>
      </c>
      <c r="Q2222" t="str">
        <f t="shared" si="208"/>
        <v>music</v>
      </c>
      <c r="R2222" t="str">
        <f t="shared" si="209"/>
        <v>electronic music</v>
      </c>
      <c r="S2222" s="13">
        <f t="shared" si="211"/>
        <v>41451.852268518516</v>
      </c>
      <c r="T2222" s="13">
        <f t="shared" si="210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6"/>
        <v>1.0811999999999999</v>
      </c>
      <c r="P2223" s="10">
        <f t="shared" si="207"/>
        <v>37.197247706422019</v>
      </c>
      <c r="Q2223" t="str">
        <f t="shared" si="208"/>
        <v>games</v>
      </c>
      <c r="R2223" t="str">
        <f t="shared" si="209"/>
        <v>tabletop games</v>
      </c>
      <c r="S2223" s="13">
        <f t="shared" si="211"/>
        <v>42452.458437499998</v>
      </c>
      <c r="T2223" s="13">
        <f t="shared" si="210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6"/>
        <v>1.6259999999999999</v>
      </c>
      <c r="P2224" s="10">
        <f t="shared" si="207"/>
        <v>27.1</v>
      </c>
      <c r="Q2224" t="str">
        <f t="shared" si="208"/>
        <v>games</v>
      </c>
      <c r="R2224" t="str">
        <f t="shared" si="209"/>
        <v>tabletop games</v>
      </c>
      <c r="S2224" s="13">
        <f t="shared" si="211"/>
        <v>40906.579247685186</v>
      </c>
      <c r="T2224" s="13">
        <f t="shared" si="210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6"/>
        <v>1.0580000000000001</v>
      </c>
      <c r="P2225" s="10">
        <f t="shared" si="207"/>
        <v>206.31</v>
      </c>
      <c r="Q2225" t="str">
        <f t="shared" si="208"/>
        <v>games</v>
      </c>
      <c r="R2225" t="str">
        <f t="shared" si="209"/>
        <v>tabletop games</v>
      </c>
      <c r="S2225" s="13">
        <f t="shared" si="211"/>
        <v>42152.432500000003</v>
      </c>
      <c r="T2225" s="13">
        <f t="shared" si="210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6"/>
        <v>2.4315000000000002</v>
      </c>
      <c r="P2226" s="10">
        <f t="shared" si="207"/>
        <v>82.145270270270274</v>
      </c>
      <c r="Q2226" t="str">
        <f t="shared" si="208"/>
        <v>games</v>
      </c>
      <c r="R2226" t="str">
        <f t="shared" si="209"/>
        <v>tabletop games</v>
      </c>
      <c r="S2226" s="13">
        <f t="shared" si="211"/>
        <v>42644.459201388883</v>
      </c>
      <c r="T2226" s="13">
        <f t="shared" si="210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6"/>
        <v>9.4483338095238096</v>
      </c>
      <c r="P2227" s="10">
        <f t="shared" si="207"/>
        <v>164.79651993355483</v>
      </c>
      <c r="Q2227" t="str">
        <f t="shared" si="208"/>
        <v>games</v>
      </c>
      <c r="R2227" t="str">
        <f t="shared" si="209"/>
        <v>tabletop games</v>
      </c>
      <c r="S2227" s="13">
        <f t="shared" si="211"/>
        <v>41873.583506944444</v>
      </c>
      <c r="T2227" s="13">
        <f t="shared" si="210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6"/>
        <v>1.0846283333333333</v>
      </c>
      <c r="P2228" s="10">
        <f t="shared" si="207"/>
        <v>60.820280373831778</v>
      </c>
      <c r="Q2228" t="str">
        <f t="shared" si="208"/>
        <v>games</v>
      </c>
      <c r="R2228" t="str">
        <f t="shared" si="209"/>
        <v>tabletop games</v>
      </c>
      <c r="S2228" s="13">
        <f t="shared" si="211"/>
        <v>42381.590532407405</v>
      </c>
      <c r="T2228" s="13">
        <f t="shared" si="210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6"/>
        <v>1.5737692307692308</v>
      </c>
      <c r="P2229" s="10">
        <f t="shared" si="207"/>
        <v>67.970099667774093</v>
      </c>
      <c r="Q2229" t="str">
        <f t="shared" si="208"/>
        <v>games</v>
      </c>
      <c r="R2229" t="str">
        <f t="shared" si="209"/>
        <v>tabletop games</v>
      </c>
      <c r="S2229" s="13">
        <f t="shared" si="211"/>
        <v>41561.599016203698</v>
      </c>
      <c r="T2229" s="13">
        <f t="shared" si="210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6"/>
        <v>11.744899999999999</v>
      </c>
      <c r="P2230" s="10">
        <f t="shared" si="207"/>
        <v>81.561805555555551</v>
      </c>
      <c r="Q2230" t="str">
        <f t="shared" si="208"/>
        <v>games</v>
      </c>
      <c r="R2230" t="str">
        <f t="shared" si="209"/>
        <v>tabletop games</v>
      </c>
      <c r="S2230" s="13">
        <f t="shared" si="211"/>
        <v>42202.069861111107</v>
      </c>
      <c r="T2230" s="13">
        <f t="shared" si="210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6"/>
        <v>1.7104755366949576</v>
      </c>
      <c r="P2231" s="10">
        <f t="shared" si="207"/>
        <v>25.42547309833024</v>
      </c>
      <c r="Q2231" t="str">
        <f t="shared" si="208"/>
        <v>games</v>
      </c>
      <c r="R2231" t="str">
        <f t="shared" si="209"/>
        <v>tabletop games</v>
      </c>
      <c r="S2231" s="13">
        <f t="shared" si="211"/>
        <v>41484.455914351849</v>
      </c>
      <c r="T2231" s="13">
        <f t="shared" si="210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6"/>
        <v>1.2595294117647058</v>
      </c>
      <c r="P2232" s="10">
        <f t="shared" si="207"/>
        <v>21.497991967871485</v>
      </c>
      <c r="Q2232" t="str">
        <f t="shared" si="208"/>
        <v>games</v>
      </c>
      <c r="R2232" t="str">
        <f t="shared" si="209"/>
        <v>tabletop games</v>
      </c>
      <c r="S2232" s="13">
        <f t="shared" si="211"/>
        <v>41724.672766203701</v>
      </c>
      <c r="T2232" s="13">
        <f t="shared" si="210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6"/>
        <v>12.121296000000001</v>
      </c>
      <c r="P2233" s="10">
        <f t="shared" si="207"/>
        <v>27.226630727762803</v>
      </c>
      <c r="Q2233" t="str">
        <f t="shared" si="208"/>
        <v>games</v>
      </c>
      <c r="R2233" t="str">
        <f t="shared" si="209"/>
        <v>tabletop games</v>
      </c>
      <c r="S2233" s="13">
        <f t="shared" si="211"/>
        <v>41423.702557870369</v>
      </c>
      <c r="T2233" s="13">
        <f t="shared" si="210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6"/>
        <v>4.9580000000000002</v>
      </c>
      <c r="P2234" s="10">
        <f t="shared" si="207"/>
        <v>25.091093117408906</v>
      </c>
      <c r="Q2234" t="str">
        <f t="shared" si="208"/>
        <v>games</v>
      </c>
      <c r="R2234" t="str">
        <f t="shared" si="209"/>
        <v>tabletop games</v>
      </c>
      <c r="S2234" s="13">
        <f t="shared" si="211"/>
        <v>41806.585740740738</v>
      </c>
      <c r="T2234" s="13">
        <f t="shared" si="210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6"/>
        <v>3.3203999999999998</v>
      </c>
      <c r="P2235" s="10">
        <f t="shared" si="207"/>
        <v>21.230179028132991</v>
      </c>
      <c r="Q2235" t="str">
        <f t="shared" si="208"/>
        <v>games</v>
      </c>
      <c r="R2235" t="str">
        <f t="shared" si="209"/>
        <v>tabletop games</v>
      </c>
      <c r="S2235" s="13">
        <f t="shared" si="211"/>
        <v>42331.170590277776</v>
      </c>
      <c r="T2235" s="13">
        <f t="shared" si="210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6"/>
        <v>11.65</v>
      </c>
      <c r="P2236" s="10">
        <f t="shared" si="207"/>
        <v>41.607142857142854</v>
      </c>
      <c r="Q2236" t="str">
        <f t="shared" si="208"/>
        <v>games</v>
      </c>
      <c r="R2236" t="str">
        <f t="shared" si="209"/>
        <v>tabletop games</v>
      </c>
      <c r="S2236" s="13">
        <f t="shared" si="211"/>
        <v>42710.616284722222</v>
      </c>
      <c r="T2236" s="13">
        <f t="shared" si="210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6"/>
        <v>1.5331538461538461</v>
      </c>
      <c r="P2237" s="10">
        <f t="shared" si="207"/>
        <v>135.58503401360545</v>
      </c>
      <c r="Q2237" t="str">
        <f t="shared" si="208"/>
        <v>games</v>
      </c>
      <c r="R2237" t="str">
        <f t="shared" si="209"/>
        <v>tabletop games</v>
      </c>
      <c r="S2237" s="13">
        <f t="shared" si="211"/>
        <v>42061.813784722217</v>
      </c>
      <c r="T2237" s="13">
        <f t="shared" si="210"/>
        <v>42091.772118055553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6"/>
        <v>5.3710714285714287</v>
      </c>
      <c r="P2238" s="10">
        <f t="shared" si="207"/>
        <v>22.116176470588236</v>
      </c>
      <c r="Q2238" t="str">
        <f t="shared" si="208"/>
        <v>games</v>
      </c>
      <c r="R2238" t="str">
        <f t="shared" si="209"/>
        <v>tabletop games</v>
      </c>
      <c r="S2238" s="13">
        <f t="shared" si="211"/>
        <v>42371.408831018511</v>
      </c>
      <c r="T2238" s="13">
        <f t="shared" si="210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6"/>
        <v>3.5292777777777777</v>
      </c>
      <c r="P2239" s="10">
        <f t="shared" si="207"/>
        <v>64.625635808748726</v>
      </c>
      <c r="Q2239" t="str">
        <f t="shared" si="208"/>
        <v>games</v>
      </c>
      <c r="R2239" t="str">
        <f t="shared" si="209"/>
        <v>tabletop games</v>
      </c>
      <c r="S2239" s="13">
        <f t="shared" si="211"/>
        <v>41914.794942129629</v>
      </c>
      <c r="T2239" s="13">
        <f t="shared" si="210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6"/>
        <v>1.3740000000000001</v>
      </c>
      <c r="P2240" s="10">
        <f t="shared" si="207"/>
        <v>69.569620253164558</v>
      </c>
      <c r="Q2240" t="str">
        <f t="shared" si="208"/>
        <v>games</v>
      </c>
      <c r="R2240" t="str">
        <f t="shared" si="209"/>
        <v>tabletop games</v>
      </c>
      <c r="S2240" s="13">
        <f t="shared" si="211"/>
        <v>42774.41337962963</v>
      </c>
      <c r="T2240" s="13">
        <f t="shared" si="210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6"/>
        <v>1.2802667999999999</v>
      </c>
      <c r="P2241" s="10">
        <f t="shared" si="207"/>
        <v>75.133028169014082</v>
      </c>
      <c r="Q2241" t="str">
        <f t="shared" si="208"/>
        <v>games</v>
      </c>
      <c r="R2241" t="str">
        <f t="shared" si="209"/>
        <v>tabletop games</v>
      </c>
      <c r="S2241" s="13">
        <f t="shared" si="211"/>
        <v>41572.750162037039</v>
      </c>
      <c r="T2241" s="13">
        <f t="shared" si="210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6"/>
        <v>2.7067999999999999</v>
      </c>
      <c r="P2242" s="10">
        <f t="shared" si="207"/>
        <v>140.97916666666666</v>
      </c>
      <c r="Q2242" t="str">
        <f t="shared" si="208"/>
        <v>games</v>
      </c>
      <c r="R2242" t="str">
        <f t="shared" si="209"/>
        <v>tabletop games</v>
      </c>
      <c r="S2242" s="13">
        <f t="shared" si="211"/>
        <v>42452.617407407401</v>
      </c>
      <c r="T2242" s="13">
        <f t="shared" si="210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2">E2243/D2243</f>
        <v>8.0640000000000001</v>
      </c>
      <c r="P2243" s="10">
        <f t="shared" ref="P2243:P2306" si="213">E2243/L2243</f>
        <v>49.472392638036808</v>
      </c>
      <c r="Q2243" t="str">
        <f t="shared" ref="Q2243:Q2306" si="214">LEFT(N2243,FIND("/",N2243)-1)</f>
        <v>games</v>
      </c>
      <c r="R2243" t="str">
        <f t="shared" ref="R2243:R2306" si="215">RIGHT(N2243,LEN(N2243)-FIND("/",N2243))</f>
        <v>tabletop games</v>
      </c>
      <c r="S2243" s="13">
        <f t="shared" si="211"/>
        <v>42766.619212962956</v>
      </c>
      <c r="T2243" s="13">
        <f t="shared" si="210"/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2"/>
        <v>13.600976000000001</v>
      </c>
      <c r="P2244" s="10">
        <f t="shared" si="213"/>
        <v>53.865251485148519</v>
      </c>
      <c r="Q2244" t="str">
        <f t="shared" si="214"/>
        <v>games</v>
      </c>
      <c r="R2244" t="str">
        <f t="shared" si="215"/>
        <v>tabletop games</v>
      </c>
      <c r="S2244" s="13">
        <f t="shared" si="211"/>
        <v>41569.367280092592</v>
      </c>
      <c r="T2244" s="13">
        <f t="shared" ref="T2244:T2307" si="216">(I2244/86400)+25569+(-5/24)</f>
        <v>41604.918055555558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2"/>
        <v>9302.5</v>
      </c>
      <c r="P2245" s="10">
        <f t="shared" si="213"/>
        <v>4.5712530712530715</v>
      </c>
      <c r="Q2245" t="str">
        <f t="shared" si="214"/>
        <v>games</v>
      </c>
      <c r="R2245" t="str">
        <f t="shared" si="215"/>
        <v>tabletop games</v>
      </c>
      <c r="S2245" s="13">
        <f t="shared" ref="S2245:S2308" si="217">(J2245/86400)+25569+(-5/24)</f>
        <v>42800.542708333327</v>
      </c>
      <c r="T2245" s="13">
        <f t="shared" si="216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2"/>
        <v>3.7702</v>
      </c>
      <c r="P2246" s="10">
        <f t="shared" si="213"/>
        <v>65.00344827586207</v>
      </c>
      <c r="Q2246" t="str">
        <f t="shared" si="214"/>
        <v>games</v>
      </c>
      <c r="R2246" t="str">
        <f t="shared" si="215"/>
        <v>tabletop games</v>
      </c>
      <c r="S2246" s="13">
        <f t="shared" si="217"/>
        <v>42647.610486111109</v>
      </c>
      <c r="T2246" s="13">
        <f t="shared" si="216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2"/>
        <v>26.47025</v>
      </c>
      <c r="P2247" s="10">
        <f t="shared" si="213"/>
        <v>53.475252525252522</v>
      </c>
      <c r="Q2247" t="str">
        <f t="shared" si="214"/>
        <v>games</v>
      </c>
      <c r="R2247" t="str">
        <f t="shared" si="215"/>
        <v>tabletop games</v>
      </c>
      <c r="S2247" s="13">
        <f t="shared" si="217"/>
        <v>41660.500196759254</v>
      </c>
      <c r="T2247" s="13">
        <f t="shared" si="216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2"/>
        <v>1.0012000000000001</v>
      </c>
      <c r="P2248" s="10">
        <f t="shared" si="213"/>
        <v>43.912280701754383</v>
      </c>
      <c r="Q2248" t="str">
        <f t="shared" si="214"/>
        <v>games</v>
      </c>
      <c r="R2248" t="str">
        <f t="shared" si="215"/>
        <v>tabletop games</v>
      </c>
      <c r="S2248" s="13">
        <f t="shared" si="217"/>
        <v>42221.583449074074</v>
      </c>
      <c r="T2248" s="13">
        <f t="shared" si="216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2"/>
        <v>1.0445405405405406</v>
      </c>
      <c r="P2249" s="10">
        <f t="shared" si="213"/>
        <v>50.852631578947367</v>
      </c>
      <c r="Q2249" t="str">
        <f t="shared" si="214"/>
        <v>games</v>
      </c>
      <c r="R2249" t="str">
        <f t="shared" si="215"/>
        <v>tabletop games</v>
      </c>
      <c r="S2249" s="13">
        <f t="shared" si="217"/>
        <v>42200.457928240743</v>
      </c>
      <c r="T2249" s="13">
        <f t="shared" si="216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2"/>
        <v>1.0721428571428571</v>
      </c>
      <c r="P2250" s="10">
        <f t="shared" si="213"/>
        <v>58.6328125</v>
      </c>
      <c r="Q2250" t="str">
        <f t="shared" si="214"/>
        <v>games</v>
      </c>
      <c r="R2250" t="str">
        <f t="shared" si="215"/>
        <v>tabletop games</v>
      </c>
      <c r="S2250" s="13">
        <f t="shared" si="217"/>
        <v>42688.667569444442</v>
      </c>
      <c r="T2250" s="13">
        <f t="shared" si="216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2"/>
        <v>1.6877142857142857</v>
      </c>
      <c r="P2251" s="10">
        <f t="shared" si="213"/>
        <v>32.81666666666667</v>
      </c>
      <c r="Q2251" t="str">
        <f t="shared" si="214"/>
        <v>games</v>
      </c>
      <c r="R2251" t="str">
        <f t="shared" si="215"/>
        <v>tabletop games</v>
      </c>
      <c r="S2251" s="13">
        <f t="shared" si="217"/>
        <v>41336.49496527778</v>
      </c>
      <c r="T2251" s="13">
        <f t="shared" si="216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2"/>
        <v>9.7511200000000002</v>
      </c>
      <c r="P2252" s="10">
        <f t="shared" si="213"/>
        <v>426.93169877408059</v>
      </c>
      <c r="Q2252" t="str">
        <f t="shared" si="214"/>
        <v>games</v>
      </c>
      <c r="R2252" t="str">
        <f t="shared" si="215"/>
        <v>tabletop games</v>
      </c>
      <c r="S2252" s="13">
        <f t="shared" si="217"/>
        <v>42676.7971412037</v>
      </c>
      <c r="T2252" s="13">
        <f t="shared" si="216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2"/>
        <v>1.3444929411764706</v>
      </c>
      <c r="P2253" s="10">
        <f t="shared" si="213"/>
        <v>23.808729166666669</v>
      </c>
      <c r="Q2253" t="str">
        <f t="shared" si="214"/>
        <v>games</v>
      </c>
      <c r="R2253" t="str">
        <f t="shared" si="215"/>
        <v>tabletop games</v>
      </c>
      <c r="S2253" s="13">
        <f t="shared" si="217"/>
        <v>41846.137465277774</v>
      </c>
      <c r="T2253" s="13">
        <f t="shared" si="216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2"/>
        <v>2.722777777777778</v>
      </c>
      <c r="P2254" s="10">
        <f t="shared" si="213"/>
        <v>98.413654618473899</v>
      </c>
      <c r="Q2254" t="str">
        <f t="shared" si="214"/>
        <v>games</v>
      </c>
      <c r="R2254" t="str">
        <f t="shared" si="215"/>
        <v>tabletop games</v>
      </c>
      <c r="S2254" s="13">
        <f t="shared" si="217"/>
        <v>42573.119652777772</v>
      </c>
      <c r="T2254" s="13">
        <f t="shared" si="216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2"/>
        <v>1.1268750000000001</v>
      </c>
      <c r="P2255" s="10">
        <f t="shared" si="213"/>
        <v>107.32142857142857</v>
      </c>
      <c r="Q2255" t="str">
        <f t="shared" si="214"/>
        <v>games</v>
      </c>
      <c r="R2255" t="str">
        <f t="shared" si="215"/>
        <v>tabletop games</v>
      </c>
      <c r="S2255" s="13">
        <f t="shared" si="217"/>
        <v>42296.422997685186</v>
      </c>
      <c r="T2255" s="13">
        <f t="shared" si="216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2"/>
        <v>4.5979999999999999</v>
      </c>
      <c r="P2256" s="10">
        <f t="shared" si="213"/>
        <v>11.67005076142132</v>
      </c>
      <c r="Q2256" t="str">
        <f t="shared" si="214"/>
        <v>games</v>
      </c>
      <c r="R2256" t="str">
        <f t="shared" si="215"/>
        <v>tabletop games</v>
      </c>
      <c r="S2256" s="13">
        <f t="shared" si="217"/>
        <v>42752.439444444441</v>
      </c>
      <c r="T2256" s="13">
        <f t="shared" si="216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2"/>
        <v>2.8665822784810127</v>
      </c>
      <c r="P2257" s="10">
        <f t="shared" si="213"/>
        <v>41.782287822878232</v>
      </c>
      <c r="Q2257" t="str">
        <f t="shared" si="214"/>
        <v>games</v>
      </c>
      <c r="R2257" t="str">
        <f t="shared" si="215"/>
        <v>tabletop games</v>
      </c>
      <c r="S2257" s="13">
        <f t="shared" si="217"/>
        <v>42467.743645833332</v>
      </c>
      <c r="T2257" s="13">
        <f t="shared" si="216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2"/>
        <v>2.2270833333333333</v>
      </c>
      <c r="P2258" s="10">
        <f t="shared" si="213"/>
        <v>21.38</v>
      </c>
      <c r="Q2258" t="str">
        <f t="shared" si="214"/>
        <v>games</v>
      </c>
      <c r="R2258" t="str">
        <f t="shared" si="215"/>
        <v>tabletop games</v>
      </c>
      <c r="S2258" s="13">
        <f t="shared" si="217"/>
        <v>42682.243587962956</v>
      </c>
      <c r="T2258" s="13">
        <f t="shared" si="216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2"/>
        <v>6.3613999999999997</v>
      </c>
      <c r="P2259" s="10">
        <f t="shared" si="213"/>
        <v>94.103550295857985</v>
      </c>
      <c r="Q2259" t="str">
        <f t="shared" si="214"/>
        <v>games</v>
      </c>
      <c r="R2259" t="str">
        <f t="shared" si="215"/>
        <v>tabletop games</v>
      </c>
      <c r="S2259" s="13">
        <f t="shared" si="217"/>
        <v>42505.728344907409</v>
      </c>
      <c r="T2259" s="13">
        <f t="shared" si="216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2"/>
        <v>1.4650000000000001</v>
      </c>
      <c r="P2260" s="10">
        <f t="shared" si="213"/>
        <v>15.721951219512196</v>
      </c>
      <c r="Q2260" t="str">
        <f t="shared" si="214"/>
        <v>games</v>
      </c>
      <c r="R2260" t="str">
        <f t="shared" si="215"/>
        <v>tabletop games</v>
      </c>
      <c r="S2260" s="13">
        <f t="shared" si="217"/>
        <v>42136.542673611104</v>
      </c>
      <c r="T2260" s="13">
        <f t="shared" si="216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2"/>
        <v>18.670999999999999</v>
      </c>
      <c r="P2261" s="10">
        <f t="shared" si="213"/>
        <v>90.635922330097088</v>
      </c>
      <c r="Q2261" t="str">
        <f t="shared" si="214"/>
        <v>games</v>
      </c>
      <c r="R2261" t="str">
        <f t="shared" si="215"/>
        <v>tabletop games</v>
      </c>
      <c r="S2261" s="13">
        <f t="shared" si="217"/>
        <v>42702.59648148148</v>
      </c>
      <c r="T2261" s="13">
        <f t="shared" si="216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2"/>
        <v>3.2692000000000001</v>
      </c>
      <c r="P2262" s="10">
        <f t="shared" si="213"/>
        <v>97.297619047619051</v>
      </c>
      <c r="Q2262" t="str">
        <f t="shared" si="214"/>
        <v>games</v>
      </c>
      <c r="R2262" t="str">
        <f t="shared" si="215"/>
        <v>tabletop games</v>
      </c>
      <c r="S2262" s="13">
        <f t="shared" si="217"/>
        <v>41694.808449074073</v>
      </c>
      <c r="T2262" s="13">
        <f t="shared" si="216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2"/>
        <v>7.7949999999999999</v>
      </c>
      <c r="P2263" s="10">
        <f t="shared" si="213"/>
        <v>37.11904761904762</v>
      </c>
      <c r="Q2263" t="str">
        <f t="shared" si="214"/>
        <v>games</v>
      </c>
      <c r="R2263" t="str">
        <f t="shared" si="215"/>
        <v>tabletop games</v>
      </c>
      <c r="S2263" s="13">
        <f t="shared" si="217"/>
        <v>42759.516435185178</v>
      </c>
      <c r="T2263" s="13">
        <f t="shared" si="216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2"/>
        <v>1.5415151515151515</v>
      </c>
      <c r="P2264" s="10">
        <f t="shared" si="213"/>
        <v>28.104972375690608</v>
      </c>
      <c r="Q2264" t="str">
        <f t="shared" si="214"/>
        <v>games</v>
      </c>
      <c r="R2264" t="str">
        <f t="shared" si="215"/>
        <v>tabletop games</v>
      </c>
      <c r="S2264" s="13">
        <f t="shared" si="217"/>
        <v>41926.376828703702</v>
      </c>
      <c r="T2264" s="13">
        <f t="shared" si="216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2"/>
        <v>1.1554666666666666</v>
      </c>
      <c r="P2265" s="10">
        <f t="shared" si="213"/>
        <v>144.43333333333334</v>
      </c>
      <c r="Q2265" t="str">
        <f t="shared" si="214"/>
        <v>games</v>
      </c>
      <c r="R2265" t="str">
        <f t="shared" si="215"/>
        <v>tabletop games</v>
      </c>
      <c r="S2265" s="13">
        <f t="shared" si="217"/>
        <v>42014.623993055553</v>
      </c>
      <c r="T2265" s="13">
        <f t="shared" si="216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2"/>
        <v>1.8003333333333333</v>
      </c>
      <c r="P2266" s="10">
        <f t="shared" si="213"/>
        <v>24.274157303370785</v>
      </c>
      <c r="Q2266" t="str">
        <f t="shared" si="214"/>
        <v>games</v>
      </c>
      <c r="R2266" t="str">
        <f t="shared" si="215"/>
        <v>tabletop games</v>
      </c>
      <c r="S2266" s="13">
        <f t="shared" si="217"/>
        <v>42496.374004629623</v>
      </c>
      <c r="T2266" s="13">
        <f t="shared" si="216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2"/>
        <v>2.9849999999999999</v>
      </c>
      <c r="P2267" s="10">
        <f t="shared" si="213"/>
        <v>35.117647058823529</v>
      </c>
      <c r="Q2267" t="str">
        <f t="shared" si="214"/>
        <v>games</v>
      </c>
      <c r="R2267" t="str">
        <f t="shared" si="215"/>
        <v>tabletop games</v>
      </c>
      <c r="S2267" s="13">
        <f t="shared" si="217"/>
        <v>42689.644756944443</v>
      </c>
      <c r="T2267" s="13">
        <f t="shared" si="216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2"/>
        <v>3.2026666666666666</v>
      </c>
      <c r="P2268" s="10">
        <f t="shared" si="213"/>
        <v>24.762886597938145</v>
      </c>
      <c r="Q2268" t="str">
        <f t="shared" si="214"/>
        <v>games</v>
      </c>
      <c r="R2268" t="str">
        <f t="shared" si="215"/>
        <v>tabletop games</v>
      </c>
      <c r="S2268" s="13">
        <f t="shared" si="217"/>
        <v>42469.666574074072</v>
      </c>
      <c r="T2268" s="13">
        <f t="shared" si="216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2"/>
        <v>3.80525</v>
      </c>
      <c r="P2269" s="10">
        <f t="shared" si="213"/>
        <v>188.37871287128712</v>
      </c>
      <c r="Q2269" t="str">
        <f t="shared" si="214"/>
        <v>games</v>
      </c>
      <c r="R2269" t="str">
        <f t="shared" si="215"/>
        <v>tabletop games</v>
      </c>
      <c r="S2269" s="13">
        <f t="shared" si="217"/>
        <v>41968.621493055551</v>
      </c>
      <c r="T2269" s="13">
        <f t="shared" si="216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2"/>
        <v>1.026</v>
      </c>
      <c r="P2270" s="10">
        <f t="shared" si="213"/>
        <v>148.08247422680412</v>
      </c>
      <c r="Q2270" t="str">
        <f t="shared" si="214"/>
        <v>games</v>
      </c>
      <c r="R2270" t="str">
        <f t="shared" si="215"/>
        <v>tabletop games</v>
      </c>
      <c r="S2270" s="13">
        <f t="shared" si="217"/>
        <v>42775.874016203707</v>
      </c>
      <c r="T2270" s="13">
        <f t="shared" si="216"/>
        <v>42805.874016203707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2"/>
        <v>18.016400000000001</v>
      </c>
      <c r="P2271" s="10">
        <f t="shared" si="213"/>
        <v>49.934589800443462</v>
      </c>
      <c r="Q2271" t="str">
        <f t="shared" si="214"/>
        <v>games</v>
      </c>
      <c r="R2271" t="str">
        <f t="shared" si="215"/>
        <v>tabletop games</v>
      </c>
      <c r="S2271" s="13">
        <f t="shared" si="217"/>
        <v>42776.496099537035</v>
      </c>
      <c r="T2271" s="13">
        <f t="shared" si="216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2"/>
        <v>7.2024800000000004</v>
      </c>
      <c r="P2272" s="10">
        <f t="shared" si="213"/>
        <v>107.82155688622754</v>
      </c>
      <c r="Q2272" t="str">
        <f t="shared" si="214"/>
        <v>games</v>
      </c>
      <c r="R2272" t="str">
        <f t="shared" si="215"/>
        <v>tabletop games</v>
      </c>
      <c r="S2272" s="13">
        <f t="shared" si="217"/>
        <v>42725.661030092589</v>
      </c>
      <c r="T2272" s="13">
        <f t="shared" si="216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2"/>
        <v>2.8309000000000002</v>
      </c>
      <c r="P2273" s="10">
        <f t="shared" si="213"/>
        <v>42.63403614457831</v>
      </c>
      <c r="Q2273" t="str">
        <f t="shared" si="214"/>
        <v>games</v>
      </c>
      <c r="R2273" t="str">
        <f t="shared" si="215"/>
        <v>tabletop games</v>
      </c>
      <c r="S2273" s="13">
        <f t="shared" si="217"/>
        <v>42683.791712962957</v>
      </c>
      <c r="T2273" s="13">
        <f t="shared" si="216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2"/>
        <v>13.566000000000001</v>
      </c>
      <c r="P2274" s="10">
        <f t="shared" si="213"/>
        <v>14.370762711864407</v>
      </c>
      <c r="Q2274" t="str">
        <f t="shared" si="214"/>
        <v>games</v>
      </c>
      <c r="R2274" t="str">
        <f t="shared" si="215"/>
        <v>tabletop games</v>
      </c>
      <c r="S2274" s="13">
        <f t="shared" si="217"/>
        <v>42315.491157407407</v>
      </c>
      <c r="T2274" s="13">
        <f t="shared" si="216"/>
        <v>42345.491157407407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2"/>
        <v>2.2035999999999998</v>
      </c>
      <c r="P2275" s="10">
        <f t="shared" si="213"/>
        <v>37.476190476190474</v>
      </c>
      <c r="Q2275" t="str">
        <f t="shared" si="214"/>
        <v>games</v>
      </c>
      <c r="R2275" t="str">
        <f t="shared" si="215"/>
        <v>tabletop games</v>
      </c>
      <c r="S2275" s="13">
        <f t="shared" si="217"/>
        <v>42781.340763888882</v>
      </c>
      <c r="T2275" s="13">
        <f t="shared" si="216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2"/>
        <v>1.196</v>
      </c>
      <c r="P2276" s="10">
        <f t="shared" si="213"/>
        <v>30.202020202020201</v>
      </c>
      <c r="Q2276" t="str">
        <f t="shared" si="214"/>
        <v>games</v>
      </c>
      <c r="R2276" t="str">
        <f t="shared" si="215"/>
        <v>tabletop games</v>
      </c>
      <c r="S2276" s="13">
        <f t="shared" si="217"/>
        <v>41663.292326388888</v>
      </c>
      <c r="T2276" s="13">
        <f t="shared" si="216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2"/>
        <v>4.0776923076923079</v>
      </c>
      <c r="P2277" s="10">
        <f t="shared" si="213"/>
        <v>33.550632911392405</v>
      </c>
      <c r="Q2277" t="str">
        <f t="shared" si="214"/>
        <v>games</v>
      </c>
      <c r="R2277" t="str">
        <f t="shared" si="215"/>
        <v>tabletop games</v>
      </c>
      <c r="S2277" s="13">
        <f t="shared" si="217"/>
        <v>41965.408321759256</v>
      </c>
      <c r="T2277" s="13">
        <f t="shared" si="216"/>
        <v>41995.408321759256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2"/>
        <v>1.0581826105905425</v>
      </c>
      <c r="P2278" s="10">
        <f t="shared" si="213"/>
        <v>64.74666666666667</v>
      </c>
      <c r="Q2278" t="str">
        <f t="shared" si="214"/>
        <v>games</v>
      </c>
      <c r="R2278" t="str">
        <f t="shared" si="215"/>
        <v>tabletop games</v>
      </c>
      <c r="S2278" s="13">
        <f t="shared" si="217"/>
        <v>41614.443159722221</v>
      </c>
      <c r="T2278" s="13">
        <f t="shared" si="216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2"/>
        <v>1.4108235294117648</v>
      </c>
      <c r="P2279" s="10">
        <f t="shared" si="213"/>
        <v>57.932367149758456</v>
      </c>
      <c r="Q2279" t="str">
        <f t="shared" si="214"/>
        <v>games</v>
      </c>
      <c r="R2279" t="str">
        <f t="shared" si="215"/>
        <v>tabletop games</v>
      </c>
      <c r="S2279" s="13">
        <f t="shared" si="217"/>
        <v>40936.470173611109</v>
      </c>
      <c r="T2279" s="13">
        <f t="shared" si="216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2"/>
        <v>2.7069999999999999</v>
      </c>
      <c r="P2280" s="10">
        <f t="shared" si="213"/>
        <v>53.078431372549019</v>
      </c>
      <c r="Q2280" t="str">
        <f t="shared" si="214"/>
        <v>games</v>
      </c>
      <c r="R2280" t="str">
        <f t="shared" si="215"/>
        <v>tabletop games</v>
      </c>
      <c r="S2280" s="13">
        <f t="shared" si="217"/>
        <v>42338.500775462962</v>
      </c>
      <c r="T2280" s="13">
        <f t="shared" si="216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2"/>
        <v>1.538</v>
      </c>
      <c r="P2281" s="10">
        <f t="shared" si="213"/>
        <v>48.0625</v>
      </c>
      <c r="Q2281" t="str">
        <f t="shared" si="214"/>
        <v>games</v>
      </c>
      <c r="R2281" t="str">
        <f t="shared" si="215"/>
        <v>tabletop games</v>
      </c>
      <c r="S2281" s="13">
        <f t="shared" si="217"/>
        <v>42020.598368055558</v>
      </c>
      <c r="T2281" s="13">
        <f t="shared" si="216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2"/>
        <v>4.0357653061224488</v>
      </c>
      <c r="P2282" s="10">
        <f t="shared" si="213"/>
        <v>82.396874999999994</v>
      </c>
      <c r="Q2282" t="str">
        <f t="shared" si="214"/>
        <v>games</v>
      </c>
      <c r="R2282" t="str">
        <f t="shared" si="215"/>
        <v>tabletop games</v>
      </c>
      <c r="S2282" s="13">
        <f t="shared" si="217"/>
        <v>42234.416562499995</v>
      </c>
      <c r="T2282" s="13">
        <f t="shared" si="216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2"/>
        <v>1.85</v>
      </c>
      <c r="P2283" s="10">
        <f t="shared" si="213"/>
        <v>50.454545454545453</v>
      </c>
      <c r="Q2283" t="str">
        <f t="shared" si="214"/>
        <v>music</v>
      </c>
      <c r="R2283" t="str">
        <f t="shared" si="215"/>
        <v>rock</v>
      </c>
      <c r="S2283" s="13">
        <f t="shared" si="217"/>
        <v>40687.077511574069</v>
      </c>
      <c r="T2283" s="13">
        <f t="shared" si="216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2"/>
        <v>1.8533333333333333</v>
      </c>
      <c r="P2284" s="10">
        <f t="shared" si="213"/>
        <v>115.83333333333333</v>
      </c>
      <c r="Q2284" t="str">
        <f t="shared" si="214"/>
        <v>music</v>
      </c>
      <c r="R2284" t="str">
        <f t="shared" si="215"/>
        <v>rock</v>
      </c>
      <c r="S2284" s="13">
        <f t="shared" si="217"/>
        <v>42322.966273148144</v>
      </c>
      <c r="T2284" s="13">
        <f t="shared" si="216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2"/>
        <v>1.0085533333333332</v>
      </c>
      <c r="P2285" s="10">
        <f t="shared" si="213"/>
        <v>63.03458333333333</v>
      </c>
      <c r="Q2285" t="str">
        <f t="shared" si="214"/>
        <v>music</v>
      </c>
      <c r="R2285" t="str">
        <f t="shared" si="215"/>
        <v>rock</v>
      </c>
      <c r="S2285" s="13">
        <f t="shared" si="217"/>
        <v>40977.916712962957</v>
      </c>
      <c r="T2285" s="13">
        <f t="shared" si="216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2"/>
        <v>1.0622116666666668</v>
      </c>
      <c r="P2286" s="10">
        <f t="shared" si="213"/>
        <v>108.02152542372882</v>
      </c>
      <c r="Q2286" t="str">
        <f t="shared" si="214"/>
        <v>music</v>
      </c>
      <c r="R2286" t="str">
        <f t="shared" si="215"/>
        <v>rock</v>
      </c>
      <c r="S2286" s="13">
        <f t="shared" si="217"/>
        <v>40585.588483796295</v>
      </c>
      <c r="T2286" s="13">
        <f t="shared" si="216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2"/>
        <v>1.2136666666666667</v>
      </c>
      <c r="P2287" s="10">
        <f t="shared" si="213"/>
        <v>46.088607594936711</v>
      </c>
      <c r="Q2287" t="str">
        <f t="shared" si="214"/>
        <v>music</v>
      </c>
      <c r="R2287" t="str">
        <f t="shared" si="215"/>
        <v>rock</v>
      </c>
      <c r="S2287" s="13">
        <f t="shared" si="217"/>
        <v>41058.977349537039</v>
      </c>
      <c r="T2287" s="13">
        <f t="shared" si="216"/>
        <v>41088.977349537039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2"/>
        <v>1.0006666666666666</v>
      </c>
      <c r="P2288" s="10">
        <f t="shared" si="213"/>
        <v>107.21428571428571</v>
      </c>
      <c r="Q2288" t="str">
        <f t="shared" si="214"/>
        <v>music</v>
      </c>
      <c r="R2288" t="str">
        <f t="shared" si="215"/>
        <v>rock</v>
      </c>
      <c r="S2288" s="13">
        <f t="shared" si="217"/>
        <v>41494.755254629628</v>
      </c>
      <c r="T2288" s="13">
        <f t="shared" si="216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2"/>
        <v>1.1997755555555556</v>
      </c>
      <c r="P2289" s="10">
        <f t="shared" si="213"/>
        <v>50.9338679245283</v>
      </c>
      <c r="Q2289" t="str">
        <f t="shared" si="214"/>
        <v>music</v>
      </c>
      <c r="R2289" t="str">
        <f t="shared" si="215"/>
        <v>rock</v>
      </c>
      <c r="S2289" s="13">
        <f t="shared" si="217"/>
        <v>41792.459027777775</v>
      </c>
      <c r="T2289" s="13">
        <f t="shared" si="216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2"/>
        <v>1.0009999999999999</v>
      </c>
      <c r="P2290" s="10">
        <f t="shared" si="213"/>
        <v>40.04</v>
      </c>
      <c r="Q2290" t="str">
        <f t="shared" si="214"/>
        <v>music</v>
      </c>
      <c r="R2290" t="str">
        <f t="shared" si="215"/>
        <v>rock</v>
      </c>
      <c r="S2290" s="13">
        <f t="shared" si="217"/>
        <v>41067.619085648148</v>
      </c>
      <c r="T2290" s="13">
        <f t="shared" si="216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2"/>
        <v>1.0740000000000001</v>
      </c>
      <c r="P2291" s="10">
        <f t="shared" si="213"/>
        <v>64.44</v>
      </c>
      <c r="Q2291" t="str">
        <f t="shared" si="214"/>
        <v>music</v>
      </c>
      <c r="R2291" t="str">
        <f t="shared" si="215"/>
        <v>rock</v>
      </c>
      <c r="S2291" s="13">
        <f t="shared" si="217"/>
        <v>41571.790046296293</v>
      </c>
      <c r="T2291" s="13">
        <f t="shared" si="216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2"/>
        <v>1.0406666666666666</v>
      </c>
      <c r="P2292" s="10">
        <f t="shared" si="213"/>
        <v>53.827586206896555</v>
      </c>
      <c r="Q2292" t="str">
        <f t="shared" si="214"/>
        <v>music</v>
      </c>
      <c r="R2292" t="str">
        <f t="shared" si="215"/>
        <v>rock</v>
      </c>
      <c r="S2292" s="13">
        <f t="shared" si="217"/>
        <v>40070.045486111107</v>
      </c>
      <c r="T2292" s="13">
        <f t="shared" si="216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2"/>
        <v>1.728</v>
      </c>
      <c r="P2293" s="10">
        <f t="shared" si="213"/>
        <v>100.46511627906976</v>
      </c>
      <c r="Q2293" t="str">
        <f t="shared" si="214"/>
        <v>music</v>
      </c>
      <c r="R2293" t="str">
        <f t="shared" si="215"/>
        <v>rock</v>
      </c>
      <c r="S2293" s="13">
        <f t="shared" si="217"/>
        <v>40987.768726851849</v>
      </c>
      <c r="T2293" s="13">
        <f t="shared" si="216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2"/>
        <v>1.072505</v>
      </c>
      <c r="P2294" s="10">
        <f t="shared" si="213"/>
        <v>46.630652173913049</v>
      </c>
      <c r="Q2294" t="str">
        <f t="shared" si="214"/>
        <v>music</v>
      </c>
      <c r="R2294" t="str">
        <f t="shared" si="215"/>
        <v>rock</v>
      </c>
      <c r="S2294" s="13">
        <f t="shared" si="217"/>
        <v>40987.489305555551</v>
      </c>
      <c r="T2294" s="13">
        <f t="shared" si="216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2"/>
        <v>1.0823529411764705</v>
      </c>
      <c r="P2295" s="10">
        <f t="shared" si="213"/>
        <v>34.074074074074076</v>
      </c>
      <c r="Q2295" t="str">
        <f t="shared" si="214"/>
        <v>music</v>
      </c>
      <c r="R2295" t="str">
        <f t="shared" si="215"/>
        <v>rock</v>
      </c>
      <c r="S2295" s="13">
        <f t="shared" si="217"/>
        <v>41151.499988425923</v>
      </c>
      <c r="T2295" s="13">
        <f t="shared" si="216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2"/>
        <v>1.4608079999999999</v>
      </c>
      <c r="P2296" s="10">
        <f t="shared" si="213"/>
        <v>65.214642857142863</v>
      </c>
      <c r="Q2296" t="str">
        <f t="shared" si="214"/>
        <v>music</v>
      </c>
      <c r="R2296" t="str">
        <f t="shared" si="215"/>
        <v>rock</v>
      </c>
      <c r="S2296" s="13">
        <f t="shared" si="217"/>
        <v>41264.514814814815</v>
      </c>
      <c r="T2296" s="13">
        <f t="shared" si="216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2"/>
        <v>1.2524999999999999</v>
      </c>
      <c r="P2297" s="10">
        <f t="shared" si="213"/>
        <v>44.205882352941174</v>
      </c>
      <c r="Q2297" t="str">
        <f t="shared" si="214"/>
        <v>music</v>
      </c>
      <c r="R2297" t="str">
        <f t="shared" si="215"/>
        <v>rock</v>
      </c>
      <c r="S2297" s="13">
        <f t="shared" si="217"/>
        <v>41270.746018518512</v>
      </c>
      <c r="T2297" s="13">
        <f t="shared" si="216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2"/>
        <v>1.4907142857142857</v>
      </c>
      <c r="P2298" s="10">
        <f t="shared" si="213"/>
        <v>71.965517241379317</v>
      </c>
      <c r="Q2298" t="str">
        <f t="shared" si="214"/>
        <v>music</v>
      </c>
      <c r="R2298" t="str">
        <f t="shared" si="215"/>
        <v>rock</v>
      </c>
      <c r="S2298" s="13">
        <f t="shared" si="217"/>
        <v>40927.52344907407</v>
      </c>
      <c r="T2298" s="13">
        <f t="shared" si="216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2"/>
        <v>1.006</v>
      </c>
      <c r="P2299" s="10">
        <f t="shared" si="213"/>
        <v>52.94736842105263</v>
      </c>
      <c r="Q2299" t="str">
        <f t="shared" si="214"/>
        <v>music</v>
      </c>
      <c r="R2299" t="str">
        <f t="shared" si="215"/>
        <v>rock</v>
      </c>
      <c r="S2299" s="13">
        <f t="shared" si="217"/>
        <v>40947.83390046296</v>
      </c>
      <c r="T2299" s="13">
        <f t="shared" si="216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2"/>
        <v>1.0507333333333333</v>
      </c>
      <c r="P2300" s="10">
        <f t="shared" si="213"/>
        <v>109.45138888888889</v>
      </c>
      <c r="Q2300" t="str">
        <f t="shared" si="214"/>
        <v>music</v>
      </c>
      <c r="R2300" t="str">
        <f t="shared" si="215"/>
        <v>rock</v>
      </c>
      <c r="S2300" s="13">
        <f t="shared" si="217"/>
        <v>41694.632326388884</v>
      </c>
      <c r="T2300" s="13">
        <f t="shared" si="216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2"/>
        <v>3.5016666666666665</v>
      </c>
      <c r="P2301" s="10">
        <f t="shared" si="213"/>
        <v>75.035714285714292</v>
      </c>
      <c r="Q2301" t="str">
        <f t="shared" si="214"/>
        <v>music</v>
      </c>
      <c r="R2301" t="str">
        <f t="shared" si="215"/>
        <v>rock</v>
      </c>
      <c r="S2301" s="13">
        <f t="shared" si="217"/>
        <v>40564.824178240735</v>
      </c>
      <c r="T2301" s="13">
        <f t="shared" si="216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2"/>
        <v>1.0125</v>
      </c>
      <c r="P2302" s="10">
        <f t="shared" si="213"/>
        <v>115.71428571428571</v>
      </c>
      <c r="Q2302" t="str">
        <f t="shared" si="214"/>
        <v>music</v>
      </c>
      <c r="R2302" t="str">
        <f t="shared" si="215"/>
        <v>rock</v>
      </c>
      <c r="S2302" s="13">
        <f t="shared" si="217"/>
        <v>41074.518703703703</v>
      </c>
      <c r="T2302" s="13">
        <f t="shared" si="216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2"/>
        <v>1.336044</v>
      </c>
      <c r="P2303" s="10">
        <f t="shared" si="213"/>
        <v>31.659810426540286</v>
      </c>
      <c r="Q2303" t="str">
        <f t="shared" si="214"/>
        <v>music</v>
      </c>
      <c r="R2303" t="str">
        <f t="shared" si="215"/>
        <v>indie rock</v>
      </c>
      <c r="S2303" s="13">
        <f t="shared" si="217"/>
        <v>41415.938611111109</v>
      </c>
      <c r="T2303" s="13">
        <f t="shared" si="216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2"/>
        <v>1.7065217391304348</v>
      </c>
      <c r="P2304" s="10">
        <f t="shared" si="213"/>
        <v>46.176470588235297</v>
      </c>
      <c r="Q2304" t="str">
        <f t="shared" si="214"/>
        <v>music</v>
      </c>
      <c r="R2304" t="str">
        <f t="shared" si="215"/>
        <v>indie rock</v>
      </c>
      <c r="S2304" s="13">
        <f t="shared" si="217"/>
        <v>41605.660115740735</v>
      </c>
      <c r="T2304" s="13">
        <f t="shared" si="216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2"/>
        <v>1.0935829457364341</v>
      </c>
      <c r="P2305" s="10">
        <f t="shared" si="213"/>
        <v>68.481650485436887</v>
      </c>
      <c r="Q2305" t="str">
        <f t="shared" si="214"/>
        <v>music</v>
      </c>
      <c r="R2305" t="str">
        <f t="shared" si="215"/>
        <v>indie rock</v>
      </c>
      <c r="S2305" s="13">
        <f t="shared" si="217"/>
        <v>40849.902731481481</v>
      </c>
      <c r="T2305" s="13">
        <f t="shared" si="216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2"/>
        <v>1.0070033333333335</v>
      </c>
      <c r="P2306" s="10">
        <f t="shared" si="213"/>
        <v>53.469203539823013</v>
      </c>
      <c r="Q2306" t="str">
        <f t="shared" si="214"/>
        <v>music</v>
      </c>
      <c r="R2306" t="str">
        <f t="shared" si="215"/>
        <v>indie rock</v>
      </c>
      <c r="S2306" s="13">
        <f t="shared" si="217"/>
        <v>40502.607534722221</v>
      </c>
      <c r="T2306" s="13">
        <f t="shared" si="216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8">E2307/D2307</f>
        <v>1.0122777777777778</v>
      </c>
      <c r="P2307" s="10">
        <f t="shared" ref="P2307:P2370" si="219">E2307/L2307</f>
        <v>109.10778443113773</v>
      </c>
      <c r="Q2307" t="str">
        <f t="shared" ref="Q2307:Q2370" si="220">LEFT(N2307,FIND("/",N2307)-1)</f>
        <v>music</v>
      </c>
      <c r="R2307" t="str">
        <f t="shared" ref="R2307:R2370" si="221">RIGHT(N2307,LEN(N2307)-FIND("/",N2307))</f>
        <v>indie rock</v>
      </c>
      <c r="S2307" s="13">
        <f t="shared" si="217"/>
        <v>41834.486944444441</v>
      </c>
      <c r="T2307" s="13">
        <f t="shared" si="216"/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8"/>
        <v>1.0675857142857144</v>
      </c>
      <c r="P2308" s="10">
        <f t="shared" si="219"/>
        <v>51.185616438356163</v>
      </c>
      <c r="Q2308" t="str">
        <f t="shared" si="220"/>
        <v>music</v>
      </c>
      <c r="R2308" t="str">
        <f t="shared" si="221"/>
        <v>indie rock</v>
      </c>
      <c r="S2308" s="13">
        <f t="shared" si="217"/>
        <v>40947.959826388884</v>
      </c>
      <c r="T2308" s="13">
        <f t="shared" ref="T2308:T2371" si="222">(I2308/86400)+25569+(-5/24)</f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8"/>
        <v>1.0665777537961894</v>
      </c>
      <c r="P2309" s="10">
        <f t="shared" si="219"/>
        <v>27.936800000000002</v>
      </c>
      <c r="Q2309" t="str">
        <f t="shared" si="220"/>
        <v>music</v>
      </c>
      <c r="R2309" t="str">
        <f t="shared" si="221"/>
        <v>indie rock</v>
      </c>
      <c r="S2309" s="13">
        <f t="shared" ref="S2309:S2372" si="223">(J2309/86400)+25569+(-5/24)</f>
        <v>41004.594131944446</v>
      </c>
      <c r="T2309" s="13">
        <f t="shared" si="222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8"/>
        <v>1.0130622</v>
      </c>
      <c r="P2310" s="10">
        <f t="shared" si="219"/>
        <v>82.496921824104234</v>
      </c>
      <c r="Q2310" t="str">
        <f t="shared" si="220"/>
        <v>music</v>
      </c>
      <c r="R2310" t="str">
        <f t="shared" si="221"/>
        <v>indie rock</v>
      </c>
      <c r="S2310" s="13">
        <f t="shared" si="223"/>
        <v>41851.754583333335</v>
      </c>
      <c r="T2310" s="13">
        <f t="shared" si="222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8"/>
        <v>1.0667450000000001</v>
      </c>
      <c r="P2311" s="10">
        <f t="shared" si="219"/>
        <v>59.817476635514019</v>
      </c>
      <c r="Q2311" t="str">
        <f t="shared" si="220"/>
        <v>music</v>
      </c>
      <c r="R2311" t="str">
        <f t="shared" si="221"/>
        <v>indie rock</v>
      </c>
      <c r="S2311" s="13">
        <f t="shared" si="223"/>
        <v>41307.779363425921</v>
      </c>
      <c r="T2311" s="13">
        <f t="shared" si="222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8"/>
        <v>4.288397837837838</v>
      </c>
      <c r="P2312" s="10">
        <f t="shared" si="219"/>
        <v>64.816470588235291</v>
      </c>
      <c r="Q2312" t="str">
        <f t="shared" si="220"/>
        <v>music</v>
      </c>
      <c r="R2312" t="str">
        <f t="shared" si="221"/>
        <v>indie rock</v>
      </c>
      <c r="S2312" s="13">
        <f t="shared" si="223"/>
        <v>41324.585821759254</v>
      </c>
      <c r="T2312" s="13">
        <f t="shared" si="222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8"/>
        <v>1.0411111111111111</v>
      </c>
      <c r="P2313" s="10">
        <f t="shared" si="219"/>
        <v>90.09615384615384</v>
      </c>
      <c r="Q2313" t="str">
        <f t="shared" si="220"/>
        <v>music</v>
      </c>
      <c r="R2313" t="str">
        <f t="shared" si="221"/>
        <v>indie rock</v>
      </c>
      <c r="S2313" s="13">
        <f t="shared" si="223"/>
        <v>41735.796168981477</v>
      </c>
      <c r="T2313" s="13">
        <f t="shared" si="222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8"/>
        <v>1.0786666666666667</v>
      </c>
      <c r="P2314" s="10">
        <f t="shared" si="219"/>
        <v>40.962025316455694</v>
      </c>
      <c r="Q2314" t="str">
        <f t="shared" si="220"/>
        <v>music</v>
      </c>
      <c r="R2314" t="str">
        <f t="shared" si="221"/>
        <v>indie rock</v>
      </c>
      <c r="S2314" s="13">
        <f t="shared" si="223"/>
        <v>41716.424513888887</v>
      </c>
      <c r="T2314" s="13">
        <f t="shared" si="222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8"/>
        <v>1.7584040000000001</v>
      </c>
      <c r="P2315" s="10">
        <f t="shared" si="219"/>
        <v>56.000127388535034</v>
      </c>
      <c r="Q2315" t="str">
        <f t="shared" si="220"/>
        <v>music</v>
      </c>
      <c r="R2315" t="str">
        <f t="shared" si="221"/>
        <v>indie rock</v>
      </c>
      <c r="S2315" s="13">
        <f t="shared" si="223"/>
        <v>41002.750300925924</v>
      </c>
      <c r="T2315" s="13">
        <f t="shared" si="222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8"/>
        <v>1.5697000000000001</v>
      </c>
      <c r="P2316" s="10">
        <f t="shared" si="219"/>
        <v>37.672800000000002</v>
      </c>
      <c r="Q2316" t="str">
        <f t="shared" si="220"/>
        <v>music</v>
      </c>
      <c r="R2316" t="str">
        <f t="shared" si="221"/>
        <v>indie rock</v>
      </c>
      <c r="S2316" s="13">
        <f t="shared" si="223"/>
        <v>41037.343252314815</v>
      </c>
      <c r="T2316" s="13">
        <f t="shared" si="222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8"/>
        <v>1.026</v>
      </c>
      <c r="P2317" s="10">
        <f t="shared" si="219"/>
        <v>40.078125</v>
      </c>
      <c r="Q2317" t="str">
        <f t="shared" si="220"/>
        <v>music</v>
      </c>
      <c r="R2317" t="str">
        <f t="shared" si="221"/>
        <v>indie rock</v>
      </c>
      <c r="S2317" s="13">
        <f t="shared" si="223"/>
        <v>41004.517858796295</v>
      </c>
      <c r="T2317" s="13">
        <f t="shared" si="222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8"/>
        <v>1.0404266666666666</v>
      </c>
      <c r="P2318" s="10">
        <f t="shared" si="219"/>
        <v>78.031999999999996</v>
      </c>
      <c r="Q2318" t="str">
        <f t="shared" si="220"/>
        <v>music</v>
      </c>
      <c r="R2318" t="str">
        <f t="shared" si="221"/>
        <v>indie rock</v>
      </c>
      <c r="S2318" s="13">
        <f t="shared" si="223"/>
        <v>40079.516782407409</v>
      </c>
      <c r="T2318" s="13">
        <f t="shared" si="222"/>
        <v>40156.558333333327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8"/>
        <v>1.04</v>
      </c>
      <c r="P2319" s="10">
        <f t="shared" si="219"/>
        <v>18.90909090909091</v>
      </c>
      <c r="Q2319" t="str">
        <f t="shared" si="220"/>
        <v>music</v>
      </c>
      <c r="R2319" t="str">
        <f t="shared" si="221"/>
        <v>indie rock</v>
      </c>
      <c r="S2319" s="13">
        <f t="shared" si="223"/>
        <v>40192.33390046296</v>
      </c>
      <c r="T2319" s="13">
        <f t="shared" si="222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8"/>
        <v>1.2105999999999999</v>
      </c>
      <c r="P2320" s="10">
        <f t="shared" si="219"/>
        <v>37.134969325153371</v>
      </c>
      <c r="Q2320" t="str">
        <f t="shared" si="220"/>
        <v>music</v>
      </c>
      <c r="R2320" t="str">
        <f t="shared" si="221"/>
        <v>indie rock</v>
      </c>
      <c r="S2320" s="13">
        <f t="shared" si="223"/>
        <v>40050.435347222221</v>
      </c>
      <c r="T2320" s="13">
        <f t="shared" si="222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8"/>
        <v>1.077</v>
      </c>
      <c r="P2321" s="10">
        <f t="shared" si="219"/>
        <v>41.961038961038959</v>
      </c>
      <c r="Q2321" t="str">
        <f t="shared" si="220"/>
        <v>music</v>
      </c>
      <c r="R2321" t="str">
        <f t="shared" si="221"/>
        <v>indie rock</v>
      </c>
      <c r="S2321" s="13">
        <f t="shared" si="223"/>
        <v>41592.873668981476</v>
      </c>
      <c r="T2321" s="13">
        <f t="shared" si="222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8"/>
        <v>1.0866</v>
      </c>
      <c r="P2322" s="10">
        <f t="shared" si="219"/>
        <v>61.044943820224717</v>
      </c>
      <c r="Q2322" t="str">
        <f t="shared" si="220"/>
        <v>music</v>
      </c>
      <c r="R2322" t="str">
        <f t="shared" si="221"/>
        <v>indie rock</v>
      </c>
      <c r="S2322" s="13">
        <f t="shared" si="223"/>
        <v>41696.608796296292</v>
      </c>
      <c r="T2322" s="13">
        <f t="shared" si="222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8"/>
        <v>0.39120962394619685</v>
      </c>
      <c r="P2323" s="10">
        <f t="shared" si="219"/>
        <v>64.53125</v>
      </c>
      <c r="Q2323" t="str">
        <f t="shared" si="220"/>
        <v>food</v>
      </c>
      <c r="R2323" t="str">
        <f t="shared" si="221"/>
        <v>small batch</v>
      </c>
      <c r="S2323" s="13">
        <f t="shared" si="223"/>
        <v>42799.052094907405</v>
      </c>
      <c r="T2323" s="13">
        <f t="shared" si="222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8"/>
        <v>3.1481481481481478E-2</v>
      </c>
      <c r="P2324" s="10">
        <f t="shared" si="219"/>
        <v>21.25</v>
      </c>
      <c r="Q2324" t="str">
        <f t="shared" si="220"/>
        <v>food</v>
      </c>
      <c r="R2324" t="str">
        <f t="shared" si="221"/>
        <v>small batch</v>
      </c>
      <c r="S2324" s="13">
        <f t="shared" si="223"/>
        <v>42804.6871412037</v>
      </c>
      <c r="T2324" s="13">
        <f t="shared" si="222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8"/>
        <v>0.48</v>
      </c>
      <c r="P2325" s="10">
        <f t="shared" si="219"/>
        <v>30</v>
      </c>
      <c r="Q2325" t="str">
        <f t="shared" si="220"/>
        <v>food</v>
      </c>
      <c r="R2325" t="str">
        <f t="shared" si="221"/>
        <v>small batch</v>
      </c>
      <c r="S2325" s="13">
        <f t="shared" si="223"/>
        <v>42807.546840277777</v>
      </c>
      <c r="T2325" s="13">
        <f t="shared" si="222"/>
        <v>42814.546840277777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8"/>
        <v>0.20733333333333334</v>
      </c>
      <c r="P2326" s="10">
        <f t="shared" si="219"/>
        <v>25.491803278688526</v>
      </c>
      <c r="Q2326" t="str">
        <f t="shared" si="220"/>
        <v>food</v>
      </c>
      <c r="R2326" t="str">
        <f t="shared" si="221"/>
        <v>small batch</v>
      </c>
      <c r="S2326" s="13">
        <f t="shared" si="223"/>
        <v>42790.67690972222</v>
      </c>
      <c r="T2326" s="13">
        <f t="shared" si="222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8"/>
        <v>0.08</v>
      </c>
      <c r="P2327" s="10">
        <f t="shared" si="219"/>
        <v>11.428571428571429</v>
      </c>
      <c r="Q2327" t="str">
        <f t="shared" si="220"/>
        <v>food</v>
      </c>
      <c r="R2327" t="str">
        <f t="shared" si="221"/>
        <v>small batch</v>
      </c>
      <c r="S2327" s="13">
        <f t="shared" si="223"/>
        <v>42793.814016203702</v>
      </c>
      <c r="T2327" s="13">
        <f t="shared" si="222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8"/>
        <v>7.1999999999999998E-3</v>
      </c>
      <c r="P2328" s="10">
        <f t="shared" si="219"/>
        <v>108</v>
      </c>
      <c r="Q2328" t="str">
        <f t="shared" si="220"/>
        <v>food</v>
      </c>
      <c r="R2328" t="str">
        <f t="shared" si="221"/>
        <v>small batch</v>
      </c>
      <c r="S2328" s="13">
        <f t="shared" si="223"/>
        <v>42803.825787037036</v>
      </c>
      <c r="T2328" s="13">
        <f t="shared" si="222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8"/>
        <v>5.2609431428571432</v>
      </c>
      <c r="P2329" s="10">
        <f t="shared" si="219"/>
        <v>54.883162444113267</v>
      </c>
      <c r="Q2329" t="str">
        <f t="shared" si="220"/>
        <v>food</v>
      </c>
      <c r="R2329" t="str">
        <f t="shared" si="221"/>
        <v>small batch</v>
      </c>
      <c r="S2329" s="13">
        <f t="shared" si="223"/>
        <v>41842.708796296291</v>
      </c>
      <c r="T2329" s="13">
        <f t="shared" si="222"/>
        <v>41877.708796296291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8"/>
        <v>2.5445000000000002</v>
      </c>
      <c r="P2330" s="10">
        <f t="shared" si="219"/>
        <v>47.383612662942269</v>
      </c>
      <c r="Q2330" t="str">
        <f t="shared" si="220"/>
        <v>food</v>
      </c>
      <c r="R2330" t="str">
        <f t="shared" si="221"/>
        <v>small batch</v>
      </c>
      <c r="S2330" s="13">
        <f t="shared" si="223"/>
        <v>42139.573344907403</v>
      </c>
      <c r="T2330" s="13">
        <f t="shared" si="222"/>
        <v>42169.573344907403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8"/>
        <v>1.0591999999999999</v>
      </c>
      <c r="P2331" s="10">
        <f t="shared" si="219"/>
        <v>211.84</v>
      </c>
      <c r="Q2331" t="str">
        <f t="shared" si="220"/>
        <v>food</v>
      </c>
      <c r="R2331" t="str">
        <f t="shared" si="221"/>
        <v>small batch</v>
      </c>
      <c r="S2331" s="13">
        <f t="shared" si="223"/>
        <v>41807.416041666664</v>
      </c>
      <c r="T2331" s="13">
        <f t="shared" si="222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8"/>
        <v>1.0242285714285715</v>
      </c>
      <c r="P2332" s="10">
        <f t="shared" si="219"/>
        <v>219.92638036809817</v>
      </c>
      <c r="Q2332" t="str">
        <f t="shared" si="220"/>
        <v>food</v>
      </c>
      <c r="R2332" t="str">
        <f t="shared" si="221"/>
        <v>small batch</v>
      </c>
      <c r="S2332" s="13">
        <f t="shared" si="223"/>
        <v>42332.691469907404</v>
      </c>
      <c r="T2332" s="13">
        <f t="shared" si="222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8"/>
        <v>1.4431375</v>
      </c>
      <c r="P2333" s="10">
        <f t="shared" si="219"/>
        <v>40.795406360424032</v>
      </c>
      <c r="Q2333" t="str">
        <f t="shared" si="220"/>
        <v>food</v>
      </c>
      <c r="R2333" t="str">
        <f t="shared" si="221"/>
        <v>small batch</v>
      </c>
      <c r="S2333" s="13">
        <f t="shared" si="223"/>
        <v>41838.797337962962</v>
      </c>
      <c r="T2333" s="13">
        <f t="shared" si="222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8"/>
        <v>1.06308</v>
      </c>
      <c r="P2334" s="10">
        <f t="shared" si="219"/>
        <v>75.502840909090907</v>
      </c>
      <c r="Q2334" t="str">
        <f t="shared" si="220"/>
        <v>food</v>
      </c>
      <c r="R2334" t="str">
        <f t="shared" si="221"/>
        <v>small batch</v>
      </c>
      <c r="S2334" s="13">
        <f t="shared" si="223"/>
        <v>42011.419803240737</v>
      </c>
      <c r="T2334" s="13">
        <f t="shared" si="222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8"/>
        <v>2.1216666666666666</v>
      </c>
      <c r="P2335" s="10">
        <f t="shared" si="219"/>
        <v>13.542553191489361</v>
      </c>
      <c r="Q2335" t="str">
        <f t="shared" si="220"/>
        <v>food</v>
      </c>
      <c r="R2335" t="str">
        <f t="shared" si="221"/>
        <v>small batch</v>
      </c>
      <c r="S2335" s="13">
        <f t="shared" si="223"/>
        <v>41767.442013888889</v>
      </c>
      <c r="T2335" s="13">
        <f t="shared" si="222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8"/>
        <v>1.0195000000000001</v>
      </c>
      <c r="P2336" s="10">
        <f t="shared" si="219"/>
        <v>60.865671641791046</v>
      </c>
      <c r="Q2336" t="str">
        <f t="shared" si="220"/>
        <v>food</v>
      </c>
      <c r="R2336" t="str">
        <f t="shared" si="221"/>
        <v>small batch</v>
      </c>
      <c r="S2336" s="13">
        <f t="shared" si="223"/>
        <v>41918.461782407401</v>
      </c>
      <c r="T2336" s="13">
        <f t="shared" si="222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8"/>
        <v>1.0227200000000001</v>
      </c>
      <c r="P2337" s="10">
        <f t="shared" si="219"/>
        <v>115.69230769230769</v>
      </c>
      <c r="Q2337" t="str">
        <f t="shared" si="220"/>
        <v>food</v>
      </c>
      <c r="R2337" t="str">
        <f t="shared" si="221"/>
        <v>small batch</v>
      </c>
      <c r="S2337" s="13">
        <f t="shared" si="223"/>
        <v>41771.363923611112</v>
      </c>
      <c r="T2337" s="13">
        <f t="shared" si="222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8"/>
        <v>5.2073254999999996</v>
      </c>
      <c r="P2338" s="10">
        <f t="shared" si="219"/>
        <v>48.104623556581984</v>
      </c>
      <c r="Q2338" t="str">
        <f t="shared" si="220"/>
        <v>food</v>
      </c>
      <c r="R2338" t="str">
        <f t="shared" si="221"/>
        <v>small batch</v>
      </c>
      <c r="S2338" s="13">
        <f t="shared" si="223"/>
        <v>41666.716377314813</v>
      </c>
      <c r="T2338" s="13">
        <f t="shared" si="222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8"/>
        <v>1.1065833333333333</v>
      </c>
      <c r="P2339" s="10">
        <f t="shared" si="219"/>
        <v>74.184357541899445</v>
      </c>
      <c r="Q2339" t="str">
        <f t="shared" si="220"/>
        <v>food</v>
      </c>
      <c r="R2339" t="str">
        <f t="shared" si="221"/>
        <v>small batch</v>
      </c>
      <c r="S2339" s="13">
        <f t="shared" si="223"/>
        <v>41786.432210648149</v>
      </c>
      <c r="T2339" s="13">
        <f t="shared" si="222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8"/>
        <v>1.0114333333333334</v>
      </c>
      <c r="P2340" s="10">
        <f t="shared" si="219"/>
        <v>123.34552845528455</v>
      </c>
      <c r="Q2340" t="str">
        <f t="shared" si="220"/>
        <v>food</v>
      </c>
      <c r="R2340" t="str">
        <f t="shared" si="221"/>
        <v>small batch</v>
      </c>
      <c r="S2340" s="13">
        <f t="shared" si="223"/>
        <v>41789.688472222224</v>
      </c>
      <c r="T2340" s="13">
        <f t="shared" si="222"/>
        <v>41819.688472222224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8"/>
        <v>2.9420799999999998</v>
      </c>
      <c r="P2341" s="10">
        <f t="shared" si="219"/>
        <v>66.623188405797094</v>
      </c>
      <c r="Q2341" t="str">
        <f t="shared" si="220"/>
        <v>food</v>
      </c>
      <c r="R2341" t="str">
        <f t="shared" si="221"/>
        <v>small batch</v>
      </c>
      <c r="S2341" s="13">
        <f t="shared" si="223"/>
        <v>42692.591539351844</v>
      </c>
      <c r="T2341" s="13">
        <f t="shared" si="222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8"/>
        <v>1.0577749999999999</v>
      </c>
      <c r="P2342" s="10">
        <f t="shared" si="219"/>
        <v>104.99007444168734</v>
      </c>
      <c r="Q2342" t="str">
        <f t="shared" si="220"/>
        <v>food</v>
      </c>
      <c r="R2342" t="str">
        <f t="shared" si="221"/>
        <v>small batch</v>
      </c>
      <c r="S2342" s="13">
        <f t="shared" si="223"/>
        <v>42643.434467592589</v>
      </c>
      <c r="T2342" s="13">
        <f t="shared" si="222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8"/>
        <v>0</v>
      </c>
      <c r="P2343" s="10" t="e">
        <f t="shared" si="219"/>
        <v>#DIV/0!</v>
      </c>
      <c r="Q2343" t="str">
        <f t="shared" si="220"/>
        <v>technology</v>
      </c>
      <c r="R2343" t="str">
        <f t="shared" si="221"/>
        <v>web</v>
      </c>
      <c r="S2343" s="13">
        <f t="shared" si="223"/>
        <v>42167.605370370373</v>
      </c>
      <c r="T2343" s="13">
        <f t="shared" si="222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8"/>
        <v>0</v>
      </c>
      <c r="P2344" s="10" t="e">
        <f t="shared" si="219"/>
        <v>#DIV/0!</v>
      </c>
      <c r="Q2344" t="str">
        <f t="shared" si="220"/>
        <v>technology</v>
      </c>
      <c r="R2344" t="str">
        <f t="shared" si="221"/>
        <v>web</v>
      </c>
      <c r="S2344" s="13">
        <f t="shared" si="223"/>
        <v>41897.49386574074</v>
      </c>
      <c r="T2344" s="13">
        <f t="shared" si="222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8"/>
        <v>0.03</v>
      </c>
      <c r="P2345" s="10">
        <f t="shared" si="219"/>
        <v>300</v>
      </c>
      <c r="Q2345" t="str">
        <f t="shared" si="220"/>
        <v>technology</v>
      </c>
      <c r="R2345" t="str">
        <f t="shared" si="221"/>
        <v>web</v>
      </c>
      <c r="S2345" s="13">
        <f t="shared" si="223"/>
        <v>42327.616956018515</v>
      </c>
      <c r="T2345" s="13">
        <f t="shared" si="222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8"/>
        <v>1E-3</v>
      </c>
      <c r="P2346" s="10">
        <f t="shared" si="219"/>
        <v>1</v>
      </c>
      <c r="Q2346" t="str">
        <f t="shared" si="220"/>
        <v>technology</v>
      </c>
      <c r="R2346" t="str">
        <f t="shared" si="221"/>
        <v>web</v>
      </c>
      <c r="S2346" s="13">
        <f t="shared" si="223"/>
        <v>42515.519317129627</v>
      </c>
      <c r="T2346" s="13">
        <f t="shared" si="222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8"/>
        <v>0</v>
      </c>
      <c r="P2347" s="10" t="e">
        <f t="shared" si="219"/>
        <v>#DIV/0!</v>
      </c>
      <c r="Q2347" t="str">
        <f t="shared" si="220"/>
        <v>technology</v>
      </c>
      <c r="R2347" t="str">
        <f t="shared" si="221"/>
        <v>web</v>
      </c>
      <c r="S2347" s="13">
        <f t="shared" si="223"/>
        <v>42059.79347222222</v>
      </c>
      <c r="T2347" s="13">
        <f t="shared" si="222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8"/>
        <v>6.4999999999999997E-4</v>
      </c>
      <c r="P2348" s="10">
        <f t="shared" si="219"/>
        <v>13</v>
      </c>
      <c r="Q2348" t="str">
        <f t="shared" si="220"/>
        <v>technology</v>
      </c>
      <c r="R2348" t="str">
        <f t="shared" si="221"/>
        <v>web</v>
      </c>
      <c r="S2348" s="13">
        <f t="shared" si="223"/>
        <v>42615.590636574074</v>
      </c>
      <c r="T2348" s="13">
        <f t="shared" si="222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8"/>
        <v>1.4999999999999999E-2</v>
      </c>
      <c r="P2349" s="10">
        <f t="shared" si="219"/>
        <v>15</v>
      </c>
      <c r="Q2349" t="str">
        <f t="shared" si="220"/>
        <v>technology</v>
      </c>
      <c r="R2349" t="str">
        <f t="shared" si="221"/>
        <v>web</v>
      </c>
      <c r="S2349" s="13">
        <f t="shared" si="223"/>
        <v>42577.39902777777</v>
      </c>
      <c r="T2349" s="13">
        <f t="shared" si="222"/>
        <v>42607.39902777777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8"/>
        <v>3.8571428571428572E-3</v>
      </c>
      <c r="P2350" s="10">
        <f t="shared" si="219"/>
        <v>54</v>
      </c>
      <c r="Q2350" t="str">
        <f t="shared" si="220"/>
        <v>technology</v>
      </c>
      <c r="R2350" t="str">
        <f t="shared" si="221"/>
        <v>web</v>
      </c>
      <c r="S2350" s="13">
        <f t="shared" si="223"/>
        <v>42360.723819444444</v>
      </c>
      <c r="T2350" s="13">
        <f t="shared" si="222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8"/>
        <v>0</v>
      </c>
      <c r="P2351" s="10" t="e">
        <f t="shared" si="219"/>
        <v>#DIV/0!</v>
      </c>
      <c r="Q2351" t="str">
        <f t="shared" si="220"/>
        <v>technology</v>
      </c>
      <c r="R2351" t="str">
        <f t="shared" si="221"/>
        <v>web</v>
      </c>
      <c r="S2351" s="13">
        <f t="shared" si="223"/>
        <v>42198.567453703705</v>
      </c>
      <c r="T2351" s="13">
        <f t="shared" si="222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8"/>
        <v>0</v>
      </c>
      <c r="P2352" s="10" t="e">
        <f t="shared" si="219"/>
        <v>#DIV/0!</v>
      </c>
      <c r="Q2352" t="str">
        <f t="shared" si="220"/>
        <v>technology</v>
      </c>
      <c r="R2352" t="str">
        <f t="shared" si="221"/>
        <v>web</v>
      </c>
      <c r="S2352" s="13">
        <f t="shared" si="223"/>
        <v>42708.633912037032</v>
      </c>
      <c r="T2352" s="13">
        <f t="shared" si="222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8"/>
        <v>5.7142857142857143E-3</v>
      </c>
      <c r="P2353" s="10">
        <f t="shared" si="219"/>
        <v>15.428571428571429</v>
      </c>
      <c r="Q2353" t="str">
        <f t="shared" si="220"/>
        <v>technology</v>
      </c>
      <c r="R2353" t="str">
        <f t="shared" si="221"/>
        <v>web</v>
      </c>
      <c r="S2353" s="13">
        <f t="shared" si="223"/>
        <v>42093.892812500002</v>
      </c>
      <c r="T2353" s="13">
        <f t="shared" si="222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8"/>
        <v>0</v>
      </c>
      <c r="P2354" s="10" t="e">
        <f t="shared" si="219"/>
        <v>#DIV/0!</v>
      </c>
      <c r="Q2354" t="str">
        <f t="shared" si="220"/>
        <v>technology</v>
      </c>
      <c r="R2354" t="str">
        <f t="shared" si="221"/>
        <v>web</v>
      </c>
      <c r="S2354" s="13">
        <f t="shared" si="223"/>
        <v>42101.425370370365</v>
      </c>
      <c r="T2354" s="13">
        <f t="shared" si="222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8"/>
        <v>0</v>
      </c>
      <c r="P2355" s="10" t="e">
        <f t="shared" si="219"/>
        <v>#DIV/0!</v>
      </c>
      <c r="Q2355" t="str">
        <f t="shared" si="220"/>
        <v>technology</v>
      </c>
      <c r="R2355" t="str">
        <f t="shared" si="221"/>
        <v>web</v>
      </c>
      <c r="S2355" s="13">
        <f t="shared" si="223"/>
        <v>42103.467847222222</v>
      </c>
      <c r="T2355" s="13">
        <f t="shared" si="222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8"/>
        <v>7.1428571428571429E-4</v>
      </c>
      <c r="P2356" s="10">
        <f t="shared" si="219"/>
        <v>25</v>
      </c>
      <c r="Q2356" t="str">
        <f t="shared" si="220"/>
        <v>technology</v>
      </c>
      <c r="R2356" t="str">
        <f t="shared" si="221"/>
        <v>web</v>
      </c>
      <c r="S2356" s="13">
        <f t="shared" si="223"/>
        <v>41954.51458333333</v>
      </c>
      <c r="T2356" s="13">
        <f t="shared" si="222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8"/>
        <v>6.875E-3</v>
      </c>
      <c r="P2357" s="10">
        <f t="shared" si="219"/>
        <v>27.5</v>
      </c>
      <c r="Q2357" t="str">
        <f t="shared" si="220"/>
        <v>technology</v>
      </c>
      <c r="R2357" t="str">
        <f t="shared" si="221"/>
        <v>web</v>
      </c>
      <c r="S2357" s="13">
        <f t="shared" si="223"/>
        <v>42096.709907407407</v>
      </c>
      <c r="T2357" s="13">
        <f t="shared" si="222"/>
        <v>42126.709907407407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8"/>
        <v>0</v>
      </c>
      <c r="P2358" s="10" t="e">
        <f t="shared" si="219"/>
        <v>#DIV/0!</v>
      </c>
      <c r="Q2358" t="str">
        <f t="shared" si="220"/>
        <v>technology</v>
      </c>
      <c r="R2358" t="str">
        <f t="shared" si="221"/>
        <v>web</v>
      </c>
      <c r="S2358" s="13">
        <f t="shared" si="223"/>
        <v>42130.575277777774</v>
      </c>
      <c r="T2358" s="13">
        <f t="shared" si="222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8"/>
        <v>0</v>
      </c>
      <c r="P2359" s="10" t="e">
        <f t="shared" si="219"/>
        <v>#DIV/0!</v>
      </c>
      <c r="Q2359" t="str">
        <f t="shared" si="220"/>
        <v>technology</v>
      </c>
      <c r="R2359" t="str">
        <f t="shared" si="221"/>
        <v>web</v>
      </c>
      <c r="S2359" s="13">
        <f t="shared" si="223"/>
        <v>42264.411782407406</v>
      </c>
      <c r="T2359" s="13">
        <f t="shared" si="222"/>
        <v>42294.411782407406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8"/>
        <v>0</v>
      </c>
      <c r="P2360" s="10" t="e">
        <f t="shared" si="219"/>
        <v>#DIV/0!</v>
      </c>
      <c r="Q2360" t="str">
        <f t="shared" si="220"/>
        <v>technology</v>
      </c>
      <c r="R2360" t="str">
        <f t="shared" si="221"/>
        <v>web</v>
      </c>
      <c r="S2360" s="13">
        <f t="shared" si="223"/>
        <v>41978.722638888888</v>
      </c>
      <c r="T2360" s="13">
        <f t="shared" si="222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8"/>
        <v>0.14680000000000001</v>
      </c>
      <c r="P2361" s="10">
        <f t="shared" si="219"/>
        <v>367</v>
      </c>
      <c r="Q2361" t="str">
        <f t="shared" si="220"/>
        <v>technology</v>
      </c>
      <c r="R2361" t="str">
        <f t="shared" si="221"/>
        <v>web</v>
      </c>
      <c r="S2361" s="13">
        <f t="shared" si="223"/>
        <v>42159.441249999996</v>
      </c>
      <c r="T2361" s="13">
        <f t="shared" si="222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8"/>
        <v>4.0000000000000002E-4</v>
      </c>
      <c r="P2362" s="10">
        <f t="shared" si="219"/>
        <v>2</v>
      </c>
      <c r="Q2362" t="str">
        <f t="shared" si="220"/>
        <v>technology</v>
      </c>
      <c r="R2362" t="str">
        <f t="shared" si="221"/>
        <v>web</v>
      </c>
      <c r="S2362" s="13">
        <f t="shared" si="223"/>
        <v>42377.498611111114</v>
      </c>
      <c r="T2362" s="13">
        <f t="shared" si="222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8"/>
        <v>0</v>
      </c>
      <c r="P2363" s="10" t="e">
        <f t="shared" si="219"/>
        <v>#DIV/0!</v>
      </c>
      <c r="Q2363" t="str">
        <f t="shared" si="220"/>
        <v>technology</v>
      </c>
      <c r="R2363" t="str">
        <f t="shared" si="221"/>
        <v>web</v>
      </c>
      <c r="S2363" s="13">
        <f t="shared" si="223"/>
        <v>42466.650555555556</v>
      </c>
      <c r="T2363" s="13">
        <f t="shared" si="222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8"/>
        <v>0.2857142857142857</v>
      </c>
      <c r="P2364" s="10">
        <f t="shared" si="219"/>
        <v>60</v>
      </c>
      <c r="Q2364" t="str">
        <f t="shared" si="220"/>
        <v>technology</v>
      </c>
      <c r="R2364" t="str">
        <f t="shared" si="221"/>
        <v>web</v>
      </c>
      <c r="S2364" s="13">
        <f t="shared" si="223"/>
        <v>41954.47997685185</v>
      </c>
      <c r="T2364" s="13">
        <f t="shared" si="222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8"/>
        <v>0</v>
      </c>
      <c r="P2365" s="10" t="e">
        <f t="shared" si="219"/>
        <v>#DIV/0!</v>
      </c>
      <c r="Q2365" t="str">
        <f t="shared" si="220"/>
        <v>technology</v>
      </c>
      <c r="R2365" t="str">
        <f t="shared" si="221"/>
        <v>web</v>
      </c>
      <c r="S2365" s="13">
        <f t="shared" si="223"/>
        <v>42321.803240740737</v>
      </c>
      <c r="T2365" s="13">
        <f t="shared" si="222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8"/>
        <v>0</v>
      </c>
      <c r="P2366" s="10" t="e">
        <f t="shared" si="219"/>
        <v>#DIV/0!</v>
      </c>
      <c r="Q2366" t="str">
        <f t="shared" si="220"/>
        <v>technology</v>
      </c>
      <c r="R2366" t="str">
        <f t="shared" si="221"/>
        <v>web</v>
      </c>
      <c r="S2366" s="13">
        <f t="shared" si="223"/>
        <v>42248.726342592585</v>
      </c>
      <c r="T2366" s="13">
        <f t="shared" si="222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8"/>
        <v>0</v>
      </c>
      <c r="P2367" s="10" t="e">
        <f t="shared" si="219"/>
        <v>#DIV/0!</v>
      </c>
      <c r="Q2367" t="str">
        <f t="shared" si="220"/>
        <v>technology</v>
      </c>
      <c r="R2367" t="str">
        <f t="shared" si="221"/>
        <v>web</v>
      </c>
      <c r="S2367" s="13">
        <f t="shared" si="223"/>
        <v>42346.528067129628</v>
      </c>
      <c r="T2367" s="13">
        <f t="shared" si="222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8"/>
        <v>0.1052</v>
      </c>
      <c r="P2368" s="10">
        <f t="shared" si="219"/>
        <v>97.407407407407405</v>
      </c>
      <c r="Q2368" t="str">
        <f t="shared" si="220"/>
        <v>technology</v>
      </c>
      <c r="R2368" t="str">
        <f t="shared" si="221"/>
        <v>web</v>
      </c>
      <c r="S2368" s="13">
        <f t="shared" si="223"/>
        <v>42268.323298611103</v>
      </c>
      <c r="T2368" s="13">
        <f t="shared" si="222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8"/>
        <v>1.34E-2</v>
      </c>
      <c r="P2369" s="10">
        <f t="shared" si="219"/>
        <v>47.857142857142854</v>
      </c>
      <c r="Q2369" t="str">
        <f t="shared" si="220"/>
        <v>technology</v>
      </c>
      <c r="R2369" t="str">
        <f t="shared" si="221"/>
        <v>web</v>
      </c>
      <c r="S2369" s="13">
        <f t="shared" si="223"/>
        <v>42425.761759259258</v>
      </c>
      <c r="T2369" s="13">
        <f t="shared" si="222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8"/>
        <v>2.5000000000000001E-3</v>
      </c>
      <c r="P2370" s="10">
        <f t="shared" si="219"/>
        <v>50</v>
      </c>
      <c r="Q2370" t="str">
        <f t="shared" si="220"/>
        <v>technology</v>
      </c>
      <c r="R2370" t="str">
        <f t="shared" si="221"/>
        <v>web</v>
      </c>
      <c r="S2370" s="13">
        <f t="shared" si="223"/>
        <v>42063.513483796291</v>
      </c>
      <c r="T2370" s="13">
        <f t="shared" si="222"/>
        <v>42108.471817129626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4">E2371/D2371</f>
        <v>0</v>
      </c>
      <c r="P2371" s="10" t="e">
        <f t="shared" ref="P2371:P2434" si="225">E2371/L2371</f>
        <v>#DIV/0!</v>
      </c>
      <c r="Q2371" t="str">
        <f t="shared" ref="Q2371:Q2434" si="226">LEFT(N2371,FIND("/",N2371)-1)</f>
        <v>technology</v>
      </c>
      <c r="R2371" t="str">
        <f t="shared" ref="R2371:R2434" si="227">RIGHT(N2371,LEN(N2371)-FIND("/",N2371))</f>
        <v>web</v>
      </c>
      <c r="S2371" s="13">
        <f t="shared" si="223"/>
        <v>42380.60429398148</v>
      </c>
      <c r="T2371" s="13">
        <f t="shared" si="222"/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4"/>
        <v>3.2799999999999999E-3</v>
      </c>
      <c r="P2372" s="10">
        <f t="shared" si="225"/>
        <v>20.5</v>
      </c>
      <c r="Q2372" t="str">
        <f t="shared" si="226"/>
        <v>technology</v>
      </c>
      <c r="R2372" t="str">
        <f t="shared" si="227"/>
        <v>web</v>
      </c>
      <c r="S2372" s="13">
        <f t="shared" si="223"/>
        <v>41960.980798611105</v>
      </c>
      <c r="T2372" s="13">
        <f t="shared" ref="T2372:T2435" si="228">(I2372/86400)+25569+(-5/24)</f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4"/>
        <v>0</v>
      </c>
      <c r="P2373" s="10" t="e">
        <f t="shared" si="225"/>
        <v>#DIV/0!</v>
      </c>
      <c r="Q2373" t="str">
        <f t="shared" si="226"/>
        <v>technology</v>
      </c>
      <c r="R2373" t="str">
        <f t="shared" si="227"/>
        <v>web</v>
      </c>
      <c r="S2373" s="13">
        <f t="shared" ref="S2373:S2436" si="229">(J2373/86400)+25569+(-5/24)</f>
        <v>42150.569398148145</v>
      </c>
      <c r="T2373" s="13">
        <f t="shared" si="228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4"/>
        <v>3.272727272727273E-2</v>
      </c>
      <c r="P2374" s="10">
        <f t="shared" si="225"/>
        <v>30</v>
      </c>
      <c r="Q2374" t="str">
        <f t="shared" si="226"/>
        <v>technology</v>
      </c>
      <c r="R2374" t="str">
        <f t="shared" si="227"/>
        <v>web</v>
      </c>
      <c r="S2374" s="13">
        <f t="shared" si="229"/>
        <v>42087.860775462956</v>
      </c>
      <c r="T2374" s="13">
        <f t="shared" si="228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4"/>
        <v>5.8823529411764708E-5</v>
      </c>
      <c r="P2375" s="10">
        <f t="shared" si="225"/>
        <v>50</v>
      </c>
      <c r="Q2375" t="str">
        <f t="shared" si="226"/>
        <v>technology</v>
      </c>
      <c r="R2375" t="str">
        <f t="shared" si="227"/>
        <v>web</v>
      </c>
      <c r="S2375" s="13">
        <f t="shared" si="229"/>
        <v>42215.453981481478</v>
      </c>
      <c r="T2375" s="13">
        <f t="shared" si="228"/>
        <v>42245.453981481478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4"/>
        <v>4.5454545454545455E-4</v>
      </c>
      <c r="P2376" s="10">
        <f t="shared" si="225"/>
        <v>10</v>
      </c>
      <c r="Q2376" t="str">
        <f t="shared" si="226"/>
        <v>technology</v>
      </c>
      <c r="R2376" t="str">
        <f t="shared" si="227"/>
        <v>web</v>
      </c>
      <c r="S2376" s="13">
        <f t="shared" si="229"/>
        <v>42017.634953703702</v>
      </c>
      <c r="T2376" s="13">
        <f t="shared" si="228"/>
        <v>42047.634953703702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4"/>
        <v>0</v>
      </c>
      <c r="P2377" s="10" t="e">
        <f t="shared" si="225"/>
        <v>#DIV/0!</v>
      </c>
      <c r="Q2377" t="str">
        <f t="shared" si="226"/>
        <v>technology</v>
      </c>
      <c r="R2377" t="str">
        <f t="shared" si="227"/>
        <v>web</v>
      </c>
      <c r="S2377" s="13">
        <f t="shared" si="229"/>
        <v>42592.627743055556</v>
      </c>
      <c r="T2377" s="13">
        <f t="shared" si="228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4"/>
        <v>0.10877666666666666</v>
      </c>
      <c r="P2378" s="10">
        <f t="shared" si="225"/>
        <v>81.582499999999996</v>
      </c>
      <c r="Q2378" t="str">
        <f t="shared" si="226"/>
        <v>technology</v>
      </c>
      <c r="R2378" t="str">
        <f t="shared" si="227"/>
        <v>web</v>
      </c>
      <c r="S2378" s="13">
        <f t="shared" si="229"/>
        <v>42318.717199074068</v>
      </c>
      <c r="T2378" s="13">
        <f t="shared" si="228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4"/>
        <v>0</v>
      </c>
      <c r="P2379" s="10" t="e">
        <f t="shared" si="225"/>
        <v>#DIV/0!</v>
      </c>
      <c r="Q2379" t="str">
        <f t="shared" si="226"/>
        <v>technology</v>
      </c>
      <c r="R2379" t="str">
        <f t="shared" si="227"/>
        <v>web</v>
      </c>
      <c r="S2379" s="13">
        <f t="shared" si="229"/>
        <v>42669.661840277775</v>
      </c>
      <c r="T2379" s="13">
        <f t="shared" si="228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4"/>
        <v>0</v>
      </c>
      <c r="P2380" s="10" t="e">
        <f t="shared" si="225"/>
        <v>#DIV/0!</v>
      </c>
      <c r="Q2380" t="str">
        <f t="shared" si="226"/>
        <v>technology</v>
      </c>
      <c r="R2380" t="str">
        <f t="shared" si="227"/>
        <v>web</v>
      </c>
      <c r="S2380" s="13">
        <f t="shared" si="229"/>
        <v>42212.804745370369</v>
      </c>
      <c r="T2380" s="13">
        <f t="shared" si="228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4"/>
        <v>0</v>
      </c>
      <c r="P2381" s="10" t="e">
        <f t="shared" si="225"/>
        <v>#DIV/0!</v>
      </c>
      <c r="Q2381" t="str">
        <f t="shared" si="226"/>
        <v>technology</v>
      </c>
      <c r="R2381" t="str">
        <f t="shared" si="227"/>
        <v>web</v>
      </c>
      <c r="S2381" s="13">
        <f t="shared" si="229"/>
        <v>42236.808055555557</v>
      </c>
      <c r="T2381" s="13">
        <f t="shared" si="228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4"/>
        <v>3.6666666666666666E-3</v>
      </c>
      <c r="P2382" s="10">
        <f t="shared" si="225"/>
        <v>18.333333333333332</v>
      </c>
      <c r="Q2382" t="str">
        <f t="shared" si="226"/>
        <v>technology</v>
      </c>
      <c r="R2382" t="str">
        <f t="shared" si="227"/>
        <v>web</v>
      </c>
      <c r="S2382" s="13">
        <f t="shared" si="229"/>
        <v>42248.584976851846</v>
      </c>
      <c r="T2382" s="13">
        <f t="shared" si="228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4"/>
        <v>1.8193398957730169E-2</v>
      </c>
      <c r="P2383" s="10">
        <f t="shared" si="225"/>
        <v>224.42857142857142</v>
      </c>
      <c r="Q2383" t="str">
        <f t="shared" si="226"/>
        <v>technology</v>
      </c>
      <c r="R2383" t="str">
        <f t="shared" si="227"/>
        <v>web</v>
      </c>
      <c r="S2383" s="13">
        <f t="shared" si="229"/>
        <v>42074.727407407401</v>
      </c>
      <c r="T2383" s="13">
        <f t="shared" si="228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4"/>
        <v>2.5000000000000001E-2</v>
      </c>
      <c r="P2384" s="10">
        <f t="shared" si="225"/>
        <v>37.5</v>
      </c>
      <c r="Q2384" t="str">
        <f t="shared" si="226"/>
        <v>technology</v>
      </c>
      <c r="R2384" t="str">
        <f t="shared" si="227"/>
        <v>web</v>
      </c>
      <c r="S2384" s="13">
        <f t="shared" si="229"/>
        <v>42194.979201388887</v>
      </c>
      <c r="T2384" s="13">
        <f t="shared" si="228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4"/>
        <v>4.3499999999999997E-2</v>
      </c>
      <c r="P2385" s="10">
        <f t="shared" si="225"/>
        <v>145</v>
      </c>
      <c r="Q2385" t="str">
        <f t="shared" si="226"/>
        <v>technology</v>
      </c>
      <c r="R2385" t="str">
        <f t="shared" si="227"/>
        <v>web</v>
      </c>
      <c r="S2385" s="13">
        <f t="shared" si="229"/>
        <v>42026.848460648143</v>
      </c>
      <c r="T2385" s="13">
        <f t="shared" si="228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4"/>
        <v>8.0000000000000002E-3</v>
      </c>
      <c r="P2386" s="10">
        <f t="shared" si="225"/>
        <v>1</v>
      </c>
      <c r="Q2386" t="str">
        <f t="shared" si="226"/>
        <v>technology</v>
      </c>
      <c r="R2386" t="str">
        <f t="shared" si="227"/>
        <v>web</v>
      </c>
      <c r="S2386" s="13">
        <f t="shared" si="229"/>
        <v>41926.859293981477</v>
      </c>
      <c r="T2386" s="13">
        <f t="shared" si="228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4"/>
        <v>1.2123076923076924E-2</v>
      </c>
      <c r="P2387" s="10">
        <f t="shared" si="225"/>
        <v>112.57142857142857</v>
      </c>
      <c r="Q2387" t="str">
        <f t="shared" si="226"/>
        <v>technology</v>
      </c>
      <c r="R2387" t="str">
        <f t="shared" si="227"/>
        <v>web</v>
      </c>
      <c r="S2387" s="13">
        <f t="shared" si="229"/>
        <v>42191.493425925924</v>
      </c>
      <c r="T2387" s="13">
        <f t="shared" si="228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4"/>
        <v>0</v>
      </c>
      <c r="P2388" s="10" t="e">
        <f t="shared" si="225"/>
        <v>#DIV/0!</v>
      </c>
      <c r="Q2388" t="str">
        <f t="shared" si="226"/>
        <v>technology</v>
      </c>
      <c r="R2388" t="str">
        <f t="shared" si="227"/>
        <v>web</v>
      </c>
      <c r="S2388" s="13">
        <f t="shared" si="229"/>
        <v>41954.629907407405</v>
      </c>
      <c r="T2388" s="13">
        <f t="shared" si="228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4"/>
        <v>6.8399999999999997E-3</v>
      </c>
      <c r="P2389" s="10">
        <f t="shared" si="225"/>
        <v>342</v>
      </c>
      <c r="Q2389" t="str">
        <f t="shared" si="226"/>
        <v>technology</v>
      </c>
      <c r="R2389" t="str">
        <f t="shared" si="227"/>
        <v>web</v>
      </c>
      <c r="S2389" s="13">
        <f t="shared" si="229"/>
        <v>42528.418287037035</v>
      </c>
      <c r="T2389" s="13">
        <f t="shared" si="228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4"/>
        <v>1.2513513513513513E-2</v>
      </c>
      <c r="P2390" s="10">
        <f t="shared" si="225"/>
        <v>57.875</v>
      </c>
      <c r="Q2390" t="str">
        <f t="shared" si="226"/>
        <v>technology</v>
      </c>
      <c r="R2390" t="str">
        <f t="shared" si="227"/>
        <v>web</v>
      </c>
      <c r="S2390" s="13">
        <f t="shared" si="229"/>
        <v>41989.645358796297</v>
      </c>
      <c r="T2390" s="13">
        <f t="shared" si="228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4"/>
        <v>1.8749999999999999E-3</v>
      </c>
      <c r="P2391" s="10">
        <f t="shared" si="225"/>
        <v>30</v>
      </c>
      <c r="Q2391" t="str">
        <f t="shared" si="226"/>
        <v>technology</v>
      </c>
      <c r="R2391" t="str">
        <f t="shared" si="227"/>
        <v>web</v>
      </c>
      <c r="S2391" s="13">
        <f t="shared" si="229"/>
        <v>42179.445046296292</v>
      </c>
      <c r="T2391" s="13">
        <f t="shared" si="228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4"/>
        <v>0</v>
      </c>
      <c r="P2392" s="10" t="e">
        <f t="shared" si="225"/>
        <v>#DIV/0!</v>
      </c>
      <c r="Q2392" t="str">
        <f t="shared" si="226"/>
        <v>technology</v>
      </c>
      <c r="R2392" t="str">
        <f t="shared" si="227"/>
        <v>web</v>
      </c>
      <c r="S2392" s="13">
        <f t="shared" si="229"/>
        <v>41968.053981481477</v>
      </c>
      <c r="T2392" s="13">
        <f t="shared" si="228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4"/>
        <v>1.25E-3</v>
      </c>
      <c r="P2393" s="10">
        <f t="shared" si="225"/>
        <v>25</v>
      </c>
      <c r="Q2393" t="str">
        <f t="shared" si="226"/>
        <v>technology</v>
      </c>
      <c r="R2393" t="str">
        <f t="shared" si="227"/>
        <v>web</v>
      </c>
      <c r="S2393" s="13">
        <f t="shared" si="229"/>
        <v>42064.586157407401</v>
      </c>
      <c r="T2393" s="13">
        <f t="shared" si="228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4"/>
        <v>0</v>
      </c>
      <c r="P2394" s="10" t="e">
        <f t="shared" si="225"/>
        <v>#DIV/0!</v>
      </c>
      <c r="Q2394" t="str">
        <f t="shared" si="226"/>
        <v>technology</v>
      </c>
      <c r="R2394" t="str">
        <f t="shared" si="227"/>
        <v>web</v>
      </c>
      <c r="S2394" s="13">
        <f t="shared" si="229"/>
        <v>42275.912303240737</v>
      </c>
      <c r="T2394" s="13">
        <f t="shared" si="228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4"/>
        <v>5.0000000000000001E-4</v>
      </c>
      <c r="P2395" s="10">
        <f t="shared" si="225"/>
        <v>50</v>
      </c>
      <c r="Q2395" t="str">
        <f t="shared" si="226"/>
        <v>technology</v>
      </c>
      <c r="R2395" t="str">
        <f t="shared" si="227"/>
        <v>web</v>
      </c>
      <c r="S2395" s="13">
        <f t="shared" si="229"/>
        <v>42194.440011574072</v>
      </c>
      <c r="T2395" s="13">
        <f t="shared" si="228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4"/>
        <v>5.9999999999999995E-4</v>
      </c>
      <c r="P2396" s="10">
        <f t="shared" si="225"/>
        <v>1.5</v>
      </c>
      <c r="Q2396" t="str">
        <f t="shared" si="226"/>
        <v>technology</v>
      </c>
      <c r="R2396" t="str">
        <f t="shared" si="227"/>
        <v>web</v>
      </c>
      <c r="S2396" s="13">
        <f t="shared" si="229"/>
        <v>42031.15385416666</v>
      </c>
      <c r="T2396" s="13">
        <f t="shared" si="228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4"/>
        <v>0</v>
      </c>
      <c r="P2397" s="10" t="e">
        <f t="shared" si="225"/>
        <v>#DIV/0!</v>
      </c>
      <c r="Q2397" t="str">
        <f t="shared" si="226"/>
        <v>technology</v>
      </c>
      <c r="R2397" t="str">
        <f t="shared" si="227"/>
        <v>web</v>
      </c>
      <c r="S2397" s="13">
        <f t="shared" si="229"/>
        <v>42716.913043981483</v>
      </c>
      <c r="T2397" s="13">
        <f t="shared" si="228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4"/>
        <v>2E-3</v>
      </c>
      <c r="P2398" s="10">
        <f t="shared" si="225"/>
        <v>10</v>
      </c>
      <c r="Q2398" t="str">
        <f t="shared" si="226"/>
        <v>technology</v>
      </c>
      <c r="R2398" t="str">
        <f t="shared" si="227"/>
        <v>web</v>
      </c>
      <c r="S2398" s="13">
        <f t="shared" si="229"/>
        <v>42262.640717592592</v>
      </c>
      <c r="T2398" s="13">
        <f t="shared" si="228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4"/>
        <v>0</v>
      </c>
      <c r="P2399" s="10" t="e">
        <f t="shared" si="225"/>
        <v>#DIV/0!</v>
      </c>
      <c r="Q2399" t="str">
        <f t="shared" si="226"/>
        <v>technology</v>
      </c>
      <c r="R2399" t="str">
        <f t="shared" si="227"/>
        <v>web</v>
      </c>
      <c r="S2399" s="13">
        <f t="shared" si="229"/>
        <v>41976.676574074074</v>
      </c>
      <c r="T2399" s="13">
        <f t="shared" si="228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4"/>
        <v>0</v>
      </c>
      <c r="P2400" s="10" t="e">
        <f t="shared" si="225"/>
        <v>#DIV/0!</v>
      </c>
      <c r="Q2400" t="str">
        <f t="shared" si="226"/>
        <v>technology</v>
      </c>
      <c r="R2400" t="str">
        <f t="shared" si="227"/>
        <v>web</v>
      </c>
      <c r="S2400" s="13">
        <f t="shared" si="229"/>
        <v>42157.708148148151</v>
      </c>
      <c r="T2400" s="13">
        <f t="shared" si="228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4"/>
        <v>0</v>
      </c>
      <c r="P2401" s="10" t="e">
        <f t="shared" si="225"/>
        <v>#DIV/0!</v>
      </c>
      <c r="Q2401" t="str">
        <f t="shared" si="226"/>
        <v>technology</v>
      </c>
      <c r="R2401" t="str">
        <f t="shared" si="227"/>
        <v>web</v>
      </c>
      <c r="S2401" s="13">
        <f t="shared" si="229"/>
        <v>41956.644745370366</v>
      </c>
      <c r="T2401" s="13">
        <f t="shared" si="228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4"/>
        <v>0</v>
      </c>
      <c r="P2402" s="10" t="e">
        <f t="shared" si="225"/>
        <v>#DIV/0!</v>
      </c>
      <c r="Q2402" t="str">
        <f t="shared" si="226"/>
        <v>technology</v>
      </c>
      <c r="R2402" t="str">
        <f t="shared" si="227"/>
        <v>web</v>
      </c>
      <c r="S2402" s="13">
        <f t="shared" si="229"/>
        <v>42444.059768518513</v>
      </c>
      <c r="T2402" s="13">
        <f t="shared" si="228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4"/>
        <v>7.1785714285714283E-3</v>
      </c>
      <c r="P2403" s="10">
        <f t="shared" si="225"/>
        <v>22.333333333333332</v>
      </c>
      <c r="Q2403" t="str">
        <f t="shared" si="226"/>
        <v>food</v>
      </c>
      <c r="R2403" t="str">
        <f t="shared" si="227"/>
        <v>food trucks</v>
      </c>
      <c r="S2403" s="13">
        <f t="shared" si="229"/>
        <v>42374.614537037036</v>
      </c>
      <c r="T2403" s="13">
        <f t="shared" si="228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4"/>
        <v>4.3333333333333331E-3</v>
      </c>
      <c r="P2404" s="10">
        <f t="shared" si="225"/>
        <v>52</v>
      </c>
      <c r="Q2404" t="str">
        <f t="shared" si="226"/>
        <v>food</v>
      </c>
      <c r="R2404" t="str">
        <f t="shared" si="227"/>
        <v>food trucks</v>
      </c>
      <c r="S2404" s="13">
        <f t="shared" si="229"/>
        <v>42107.47142361111</v>
      </c>
      <c r="T2404" s="13">
        <f t="shared" si="228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4"/>
        <v>0.16833333333333333</v>
      </c>
      <c r="P2405" s="10">
        <f t="shared" si="225"/>
        <v>16.833333333333332</v>
      </c>
      <c r="Q2405" t="str">
        <f t="shared" si="226"/>
        <v>food</v>
      </c>
      <c r="R2405" t="str">
        <f t="shared" si="227"/>
        <v>food trucks</v>
      </c>
      <c r="S2405" s="13">
        <f t="shared" si="229"/>
        <v>42399.67428240741</v>
      </c>
      <c r="T2405" s="13">
        <f t="shared" si="228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4"/>
        <v>0</v>
      </c>
      <c r="P2406" s="10" t="e">
        <f t="shared" si="225"/>
        <v>#DIV/0!</v>
      </c>
      <c r="Q2406" t="str">
        <f t="shared" si="226"/>
        <v>food</v>
      </c>
      <c r="R2406" t="str">
        <f t="shared" si="227"/>
        <v>food trucks</v>
      </c>
      <c r="S2406" s="13">
        <f t="shared" si="229"/>
        <v>42341.831099537034</v>
      </c>
      <c r="T2406" s="13">
        <f t="shared" si="228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4"/>
        <v>0.22520000000000001</v>
      </c>
      <c r="P2407" s="10">
        <f t="shared" si="225"/>
        <v>56.3</v>
      </c>
      <c r="Q2407" t="str">
        <f t="shared" si="226"/>
        <v>food</v>
      </c>
      <c r="R2407" t="str">
        <f t="shared" si="227"/>
        <v>food trucks</v>
      </c>
      <c r="S2407" s="13">
        <f t="shared" si="229"/>
        <v>42595.377025462956</v>
      </c>
      <c r="T2407" s="13">
        <f t="shared" si="228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4"/>
        <v>0.41384615384615386</v>
      </c>
      <c r="P2408" s="10">
        <f t="shared" si="225"/>
        <v>84.0625</v>
      </c>
      <c r="Q2408" t="str">
        <f t="shared" si="226"/>
        <v>food</v>
      </c>
      <c r="R2408" t="str">
        <f t="shared" si="227"/>
        <v>food trucks</v>
      </c>
      <c r="S2408" s="13">
        <f t="shared" si="229"/>
        <v>41982.902662037035</v>
      </c>
      <c r="T2408" s="13">
        <f t="shared" si="228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4"/>
        <v>0.25259090909090909</v>
      </c>
      <c r="P2409" s="10">
        <f t="shared" si="225"/>
        <v>168.39393939393941</v>
      </c>
      <c r="Q2409" t="str">
        <f t="shared" si="226"/>
        <v>food</v>
      </c>
      <c r="R2409" t="str">
        <f t="shared" si="227"/>
        <v>food trucks</v>
      </c>
      <c r="S2409" s="13">
        <f t="shared" si="229"/>
        <v>42082.367222222216</v>
      </c>
      <c r="T2409" s="13">
        <f t="shared" si="228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4"/>
        <v>2E-3</v>
      </c>
      <c r="P2410" s="10">
        <f t="shared" si="225"/>
        <v>15</v>
      </c>
      <c r="Q2410" t="str">
        <f t="shared" si="226"/>
        <v>food</v>
      </c>
      <c r="R2410" t="str">
        <f t="shared" si="227"/>
        <v>food trucks</v>
      </c>
      <c r="S2410" s="13">
        <f t="shared" si="229"/>
        <v>41918.93237268518</v>
      </c>
      <c r="T2410" s="13">
        <f t="shared" si="228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4"/>
        <v>1.84E-2</v>
      </c>
      <c r="P2411" s="10">
        <f t="shared" si="225"/>
        <v>76.666666666666671</v>
      </c>
      <c r="Q2411" t="str">
        <f t="shared" si="226"/>
        <v>food</v>
      </c>
      <c r="R2411" t="str">
        <f t="shared" si="227"/>
        <v>food trucks</v>
      </c>
      <c r="S2411" s="13">
        <f t="shared" si="229"/>
        <v>42204.667534722219</v>
      </c>
      <c r="T2411" s="13">
        <f t="shared" si="228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4"/>
        <v>0</v>
      </c>
      <c r="P2412" s="10" t="e">
        <f t="shared" si="225"/>
        <v>#DIV/0!</v>
      </c>
      <c r="Q2412" t="str">
        <f t="shared" si="226"/>
        <v>food</v>
      </c>
      <c r="R2412" t="str">
        <f t="shared" si="227"/>
        <v>food trucks</v>
      </c>
      <c r="S2412" s="13">
        <f t="shared" si="229"/>
        <v>42224.199942129628</v>
      </c>
      <c r="T2412" s="13">
        <f t="shared" si="228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4"/>
        <v>6.0400000000000002E-3</v>
      </c>
      <c r="P2413" s="10">
        <f t="shared" si="225"/>
        <v>50.333333333333336</v>
      </c>
      <c r="Q2413" t="str">
        <f t="shared" si="226"/>
        <v>food</v>
      </c>
      <c r="R2413" t="str">
        <f t="shared" si="227"/>
        <v>food trucks</v>
      </c>
      <c r="S2413" s="13">
        <f t="shared" si="229"/>
        <v>42211.524097222216</v>
      </c>
      <c r="T2413" s="13">
        <f t="shared" si="228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4"/>
        <v>0</v>
      </c>
      <c r="P2414" s="10" t="e">
        <f t="shared" si="225"/>
        <v>#DIV/0!</v>
      </c>
      <c r="Q2414" t="str">
        <f t="shared" si="226"/>
        <v>food</v>
      </c>
      <c r="R2414" t="str">
        <f t="shared" si="227"/>
        <v>food trucks</v>
      </c>
      <c r="S2414" s="13">
        <f t="shared" si="229"/>
        <v>42655.528622685182</v>
      </c>
      <c r="T2414" s="13">
        <f t="shared" si="228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4"/>
        <v>8.3333333333333332E-3</v>
      </c>
      <c r="P2415" s="10">
        <f t="shared" si="225"/>
        <v>8.3333333333333339</v>
      </c>
      <c r="Q2415" t="str">
        <f t="shared" si="226"/>
        <v>food</v>
      </c>
      <c r="R2415" t="str">
        <f t="shared" si="227"/>
        <v>food trucks</v>
      </c>
      <c r="S2415" s="13">
        <f t="shared" si="229"/>
        <v>41759.901412037034</v>
      </c>
      <c r="T2415" s="13">
        <f t="shared" si="228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4"/>
        <v>3.0666666666666665E-2</v>
      </c>
      <c r="P2416" s="10">
        <f t="shared" si="225"/>
        <v>35.384615384615387</v>
      </c>
      <c r="Q2416" t="str">
        <f t="shared" si="226"/>
        <v>food</v>
      </c>
      <c r="R2416" t="str">
        <f t="shared" si="227"/>
        <v>food trucks</v>
      </c>
      <c r="S2416" s="13">
        <f t="shared" si="229"/>
        <v>42198.486805555549</v>
      </c>
      <c r="T2416" s="13">
        <f t="shared" si="228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4"/>
        <v>5.5833333333333334E-3</v>
      </c>
      <c r="P2417" s="10">
        <f t="shared" si="225"/>
        <v>55.833333333333336</v>
      </c>
      <c r="Q2417" t="str">
        <f t="shared" si="226"/>
        <v>food</v>
      </c>
      <c r="R2417" t="str">
        <f t="shared" si="227"/>
        <v>food trucks</v>
      </c>
      <c r="S2417" s="13">
        <f t="shared" si="229"/>
        <v>42536.654467592591</v>
      </c>
      <c r="T2417" s="13">
        <f t="shared" si="228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4"/>
        <v>2.5000000000000001E-4</v>
      </c>
      <c r="P2418" s="10">
        <f t="shared" si="225"/>
        <v>5</v>
      </c>
      <c r="Q2418" t="str">
        <f t="shared" si="226"/>
        <v>food</v>
      </c>
      <c r="R2418" t="str">
        <f t="shared" si="227"/>
        <v>food trucks</v>
      </c>
      <c r="S2418" s="13">
        <f t="shared" si="229"/>
        <v>42019.529432870368</v>
      </c>
      <c r="T2418" s="13">
        <f t="shared" si="228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4"/>
        <v>0</v>
      </c>
      <c r="P2419" s="10" t="e">
        <f t="shared" si="225"/>
        <v>#DIV/0!</v>
      </c>
      <c r="Q2419" t="str">
        <f t="shared" si="226"/>
        <v>food</v>
      </c>
      <c r="R2419" t="str">
        <f t="shared" si="227"/>
        <v>food trucks</v>
      </c>
      <c r="S2419" s="13">
        <f t="shared" si="229"/>
        <v>41831.675775462958</v>
      </c>
      <c r="T2419" s="13">
        <f t="shared" si="228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4"/>
        <v>2.0000000000000001E-4</v>
      </c>
      <c r="P2420" s="10">
        <f t="shared" si="225"/>
        <v>1</v>
      </c>
      <c r="Q2420" t="str">
        <f t="shared" si="226"/>
        <v>food</v>
      </c>
      <c r="R2420" t="str">
        <f t="shared" si="227"/>
        <v>food trucks</v>
      </c>
      <c r="S2420" s="13">
        <f t="shared" si="229"/>
        <v>42027.648657407401</v>
      </c>
      <c r="T2420" s="13">
        <f t="shared" si="228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4"/>
        <v>0</v>
      </c>
      <c r="P2421" s="10" t="e">
        <f t="shared" si="225"/>
        <v>#DIV/0!</v>
      </c>
      <c r="Q2421" t="str">
        <f t="shared" si="226"/>
        <v>food</v>
      </c>
      <c r="R2421" t="str">
        <f t="shared" si="227"/>
        <v>food trucks</v>
      </c>
      <c r="S2421" s="13">
        <f t="shared" si="229"/>
        <v>41993.529965277776</v>
      </c>
      <c r="T2421" s="13">
        <f t="shared" si="228"/>
        <v>42053.529965277776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4"/>
        <v>0.14825133372851215</v>
      </c>
      <c r="P2422" s="10">
        <f t="shared" si="225"/>
        <v>69.472222222222229</v>
      </c>
      <c r="Q2422" t="str">
        <f t="shared" si="226"/>
        <v>food</v>
      </c>
      <c r="R2422" t="str">
        <f t="shared" si="227"/>
        <v>food trucks</v>
      </c>
      <c r="S2422" s="13">
        <f t="shared" si="229"/>
        <v>41892.820543981477</v>
      </c>
      <c r="T2422" s="13">
        <f t="shared" si="228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4"/>
        <v>1.6666666666666666E-4</v>
      </c>
      <c r="P2423" s="10">
        <f t="shared" si="225"/>
        <v>1</v>
      </c>
      <c r="Q2423" t="str">
        <f t="shared" si="226"/>
        <v>food</v>
      </c>
      <c r="R2423" t="str">
        <f t="shared" si="227"/>
        <v>food trucks</v>
      </c>
      <c r="S2423" s="13">
        <f t="shared" si="229"/>
        <v>42026.479120370372</v>
      </c>
      <c r="T2423" s="13">
        <f t="shared" si="228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4"/>
        <v>2E-3</v>
      </c>
      <c r="P2424" s="10">
        <f t="shared" si="225"/>
        <v>1</v>
      </c>
      <c r="Q2424" t="str">
        <f t="shared" si="226"/>
        <v>food</v>
      </c>
      <c r="R2424" t="str">
        <f t="shared" si="227"/>
        <v>food trucks</v>
      </c>
      <c r="S2424" s="13">
        <f t="shared" si="229"/>
        <v>42044.516620370363</v>
      </c>
      <c r="T2424" s="13">
        <f t="shared" si="228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4"/>
        <v>1.3333333333333334E-4</v>
      </c>
      <c r="P2425" s="10">
        <f t="shared" si="225"/>
        <v>8</v>
      </c>
      <c r="Q2425" t="str">
        <f t="shared" si="226"/>
        <v>food</v>
      </c>
      <c r="R2425" t="str">
        <f t="shared" si="227"/>
        <v>food trucks</v>
      </c>
      <c r="S2425" s="13">
        <f t="shared" si="229"/>
        <v>41974.496412037035</v>
      </c>
      <c r="T2425" s="13">
        <f t="shared" si="228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4"/>
        <v>1.24E-2</v>
      </c>
      <c r="P2426" s="10">
        <f t="shared" si="225"/>
        <v>34.444444444444443</v>
      </c>
      <c r="Q2426" t="str">
        <f t="shared" si="226"/>
        <v>food</v>
      </c>
      <c r="R2426" t="str">
        <f t="shared" si="227"/>
        <v>food trucks</v>
      </c>
      <c r="S2426" s="13">
        <f t="shared" si="229"/>
        <v>41909.684120370366</v>
      </c>
      <c r="T2426" s="13">
        <f t="shared" si="228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4"/>
        <v>2.8571428571428574E-4</v>
      </c>
      <c r="P2427" s="10">
        <f t="shared" si="225"/>
        <v>1</v>
      </c>
      <c r="Q2427" t="str">
        <f t="shared" si="226"/>
        <v>food</v>
      </c>
      <c r="R2427" t="str">
        <f t="shared" si="227"/>
        <v>food trucks</v>
      </c>
      <c r="S2427" s="13">
        <f t="shared" si="229"/>
        <v>42502.705428240741</v>
      </c>
      <c r="T2427" s="13">
        <f t="shared" si="228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4"/>
        <v>0</v>
      </c>
      <c r="P2428" s="10" t="e">
        <f t="shared" si="225"/>
        <v>#DIV/0!</v>
      </c>
      <c r="Q2428" t="str">
        <f t="shared" si="226"/>
        <v>food</v>
      </c>
      <c r="R2428" t="str">
        <f t="shared" si="227"/>
        <v>food trucks</v>
      </c>
      <c r="S2428" s="13">
        <f t="shared" si="229"/>
        <v>42163.961712962962</v>
      </c>
      <c r="T2428" s="13">
        <f t="shared" si="228"/>
        <v>42223.961712962962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4"/>
        <v>2.0000000000000002E-5</v>
      </c>
      <c r="P2429" s="10">
        <f t="shared" si="225"/>
        <v>1</v>
      </c>
      <c r="Q2429" t="str">
        <f t="shared" si="226"/>
        <v>food</v>
      </c>
      <c r="R2429" t="str">
        <f t="shared" si="227"/>
        <v>food trucks</v>
      </c>
      <c r="S2429" s="13">
        <f t="shared" si="229"/>
        <v>42412.110335648147</v>
      </c>
      <c r="T2429" s="13">
        <f t="shared" si="228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4"/>
        <v>2.8571428571428571E-5</v>
      </c>
      <c r="P2430" s="10">
        <f t="shared" si="225"/>
        <v>1</v>
      </c>
      <c r="Q2430" t="str">
        <f t="shared" si="226"/>
        <v>food</v>
      </c>
      <c r="R2430" t="str">
        <f t="shared" si="227"/>
        <v>food trucks</v>
      </c>
      <c r="S2430" s="13">
        <f t="shared" si="229"/>
        <v>42045.575821759259</v>
      </c>
      <c r="T2430" s="13">
        <f t="shared" si="228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4"/>
        <v>1.4321428571428572E-2</v>
      </c>
      <c r="P2431" s="10">
        <f t="shared" si="225"/>
        <v>501.25</v>
      </c>
      <c r="Q2431" t="str">
        <f t="shared" si="226"/>
        <v>food</v>
      </c>
      <c r="R2431" t="str">
        <f t="shared" si="227"/>
        <v>food trucks</v>
      </c>
      <c r="S2431" s="13">
        <f t="shared" si="229"/>
        <v>42734.670902777776</v>
      </c>
      <c r="T2431" s="13">
        <f t="shared" si="228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4"/>
        <v>7.0000000000000001E-3</v>
      </c>
      <c r="P2432" s="10">
        <f t="shared" si="225"/>
        <v>10.5</v>
      </c>
      <c r="Q2432" t="str">
        <f t="shared" si="226"/>
        <v>food</v>
      </c>
      <c r="R2432" t="str">
        <f t="shared" si="227"/>
        <v>food trucks</v>
      </c>
      <c r="S2432" s="13">
        <f t="shared" si="229"/>
        <v>42381.922499999993</v>
      </c>
      <c r="T2432" s="13">
        <f t="shared" si="228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4"/>
        <v>2.0000000000000002E-5</v>
      </c>
      <c r="P2433" s="10">
        <f t="shared" si="225"/>
        <v>1</v>
      </c>
      <c r="Q2433" t="str">
        <f t="shared" si="226"/>
        <v>food</v>
      </c>
      <c r="R2433" t="str">
        <f t="shared" si="227"/>
        <v>food trucks</v>
      </c>
      <c r="S2433" s="13">
        <f t="shared" si="229"/>
        <v>42488.891354166662</v>
      </c>
      <c r="T2433" s="13">
        <f t="shared" si="228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4"/>
        <v>1.4285714285714287E-4</v>
      </c>
      <c r="P2434" s="10">
        <f t="shared" si="225"/>
        <v>1</v>
      </c>
      <c r="Q2434" t="str">
        <f t="shared" si="226"/>
        <v>food</v>
      </c>
      <c r="R2434" t="str">
        <f t="shared" si="227"/>
        <v>food trucks</v>
      </c>
      <c r="S2434" s="13">
        <f t="shared" si="229"/>
        <v>42041.010381944441</v>
      </c>
      <c r="T2434" s="13">
        <f t="shared" si="228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30">E2435/D2435</f>
        <v>0</v>
      </c>
      <c r="P2435" s="10" t="e">
        <f t="shared" ref="P2435:P2498" si="231">E2435/L2435</f>
        <v>#DIV/0!</v>
      </c>
      <c r="Q2435" t="str">
        <f t="shared" ref="Q2435:Q2498" si="232">LEFT(N2435,FIND("/",N2435)-1)</f>
        <v>food</v>
      </c>
      <c r="R2435" t="str">
        <f t="shared" ref="R2435:R2498" si="233">RIGHT(N2435,LEN(N2435)-FIND("/",N2435))</f>
        <v>food trucks</v>
      </c>
      <c r="S2435" s="13">
        <f t="shared" si="229"/>
        <v>42397.691469907404</v>
      </c>
      <c r="T2435" s="13">
        <f t="shared" si="228"/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30"/>
        <v>1.2999999999999999E-3</v>
      </c>
      <c r="P2436" s="10">
        <f t="shared" si="231"/>
        <v>13</v>
      </c>
      <c r="Q2436" t="str">
        <f t="shared" si="232"/>
        <v>food</v>
      </c>
      <c r="R2436" t="str">
        <f t="shared" si="233"/>
        <v>food trucks</v>
      </c>
      <c r="S2436" s="13">
        <f t="shared" si="229"/>
        <v>42179.977708333332</v>
      </c>
      <c r="T2436" s="13">
        <f t="shared" ref="T2436:T2499" si="234">(I2436/86400)+25569+(-5/24)</f>
        <v>42219.977708333332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30"/>
        <v>4.8960000000000002E-3</v>
      </c>
      <c r="P2437" s="10">
        <f t="shared" si="231"/>
        <v>306</v>
      </c>
      <c r="Q2437" t="str">
        <f t="shared" si="232"/>
        <v>food</v>
      </c>
      <c r="R2437" t="str">
        <f t="shared" si="233"/>
        <v>food trucks</v>
      </c>
      <c r="S2437" s="13">
        <f t="shared" ref="S2437:S2500" si="235">(J2437/86400)+25569+(-5/24)</f>
        <v>42252.069282407407</v>
      </c>
      <c r="T2437" s="13">
        <f t="shared" si="234"/>
        <v>42282.069282407407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30"/>
        <v>3.8461538461538462E-4</v>
      </c>
      <c r="P2438" s="10">
        <f t="shared" si="231"/>
        <v>22.5</v>
      </c>
      <c r="Q2438" t="str">
        <f t="shared" si="232"/>
        <v>food</v>
      </c>
      <c r="R2438" t="str">
        <f t="shared" si="233"/>
        <v>food trucks</v>
      </c>
      <c r="S2438" s="13">
        <f t="shared" si="235"/>
        <v>42338.407060185178</v>
      </c>
      <c r="T2438" s="13">
        <f t="shared" si="234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30"/>
        <v>0</v>
      </c>
      <c r="P2439" s="10" t="e">
        <f t="shared" si="231"/>
        <v>#DIV/0!</v>
      </c>
      <c r="Q2439" t="str">
        <f t="shared" si="232"/>
        <v>food</v>
      </c>
      <c r="R2439" t="str">
        <f t="shared" si="233"/>
        <v>food trucks</v>
      </c>
      <c r="S2439" s="13">
        <f t="shared" si="235"/>
        <v>42031.756805555553</v>
      </c>
      <c r="T2439" s="13">
        <f t="shared" si="234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30"/>
        <v>3.3333333333333335E-3</v>
      </c>
      <c r="P2440" s="10">
        <f t="shared" si="231"/>
        <v>50</v>
      </c>
      <c r="Q2440" t="str">
        <f t="shared" si="232"/>
        <v>food</v>
      </c>
      <c r="R2440" t="str">
        <f t="shared" si="233"/>
        <v>food trucks</v>
      </c>
      <c r="S2440" s="13">
        <f t="shared" si="235"/>
        <v>42285.706736111104</v>
      </c>
      <c r="T2440" s="13">
        <f t="shared" si="234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30"/>
        <v>0</v>
      </c>
      <c r="P2441" s="10" t="e">
        <f t="shared" si="231"/>
        <v>#DIV/0!</v>
      </c>
      <c r="Q2441" t="str">
        <f t="shared" si="232"/>
        <v>food</v>
      </c>
      <c r="R2441" t="str">
        <f t="shared" si="233"/>
        <v>food trucks</v>
      </c>
      <c r="S2441" s="13">
        <f t="shared" si="235"/>
        <v>42265.610289351847</v>
      </c>
      <c r="T2441" s="13">
        <f t="shared" si="234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30"/>
        <v>2E-3</v>
      </c>
      <c r="P2442" s="10">
        <f t="shared" si="231"/>
        <v>5</v>
      </c>
      <c r="Q2442" t="str">
        <f t="shared" si="232"/>
        <v>food</v>
      </c>
      <c r="R2442" t="str">
        <f t="shared" si="233"/>
        <v>food trucks</v>
      </c>
      <c r="S2442" s="13">
        <f t="shared" si="235"/>
        <v>42383.691122685188</v>
      </c>
      <c r="T2442" s="13">
        <f t="shared" si="234"/>
        <v>42413.691122685188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30"/>
        <v>1.0788</v>
      </c>
      <c r="P2443" s="10">
        <f t="shared" si="231"/>
        <v>74.22935779816514</v>
      </c>
      <c r="Q2443" t="str">
        <f t="shared" si="232"/>
        <v>food</v>
      </c>
      <c r="R2443" t="str">
        <f t="shared" si="233"/>
        <v>small batch</v>
      </c>
      <c r="S2443" s="13">
        <f t="shared" si="235"/>
        <v>42186.917291666665</v>
      </c>
      <c r="T2443" s="13">
        <f t="shared" si="234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30"/>
        <v>1.2594166666666666</v>
      </c>
      <c r="P2444" s="10">
        <f t="shared" si="231"/>
        <v>81.252688172043008</v>
      </c>
      <c r="Q2444" t="str">
        <f t="shared" si="232"/>
        <v>food</v>
      </c>
      <c r="R2444" t="str">
        <f t="shared" si="233"/>
        <v>small batch</v>
      </c>
      <c r="S2444" s="13">
        <f t="shared" si="235"/>
        <v>42052.458657407406</v>
      </c>
      <c r="T2444" s="13">
        <f t="shared" si="234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30"/>
        <v>2.0251494999999999</v>
      </c>
      <c r="P2445" s="10">
        <f t="shared" si="231"/>
        <v>130.23469453376205</v>
      </c>
      <c r="Q2445" t="str">
        <f t="shared" si="232"/>
        <v>food</v>
      </c>
      <c r="R2445" t="str">
        <f t="shared" si="233"/>
        <v>small batch</v>
      </c>
      <c r="S2445" s="13">
        <f t="shared" si="235"/>
        <v>41836.416921296295</v>
      </c>
      <c r="T2445" s="13">
        <f t="shared" si="234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30"/>
        <v>1.0860000000000001</v>
      </c>
      <c r="P2446" s="10">
        <f t="shared" si="231"/>
        <v>53.409836065573771</v>
      </c>
      <c r="Q2446" t="str">
        <f t="shared" si="232"/>
        <v>food</v>
      </c>
      <c r="R2446" t="str">
        <f t="shared" si="233"/>
        <v>small batch</v>
      </c>
      <c r="S2446" s="13">
        <f t="shared" si="235"/>
        <v>42485.54619212963</v>
      </c>
      <c r="T2446" s="13">
        <f t="shared" si="234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30"/>
        <v>1.728</v>
      </c>
      <c r="P2447" s="10">
        <f t="shared" si="231"/>
        <v>75.130434782608702</v>
      </c>
      <c r="Q2447" t="str">
        <f t="shared" si="232"/>
        <v>food</v>
      </c>
      <c r="R2447" t="str">
        <f t="shared" si="233"/>
        <v>small batch</v>
      </c>
      <c r="S2447" s="13">
        <f t="shared" si="235"/>
        <v>42242.981724537036</v>
      </c>
      <c r="T2447" s="13">
        <f t="shared" si="234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30"/>
        <v>1.6798</v>
      </c>
      <c r="P2448" s="10">
        <f t="shared" si="231"/>
        <v>75.666666666666671</v>
      </c>
      <c r="Q2448" t="str">
        <f t="shared" si="232"/>
        <v>food</v>
      </c>
      <c r="R2448" t="str">
        <f t="shared" si="233"/>
        <v>small batch</v>
      </c>
      <c r="S2448" s="13">
        <f t="shared" si="235"/>
        <v>42670.394340277773</v>
      </c>
      <c r="T2448" s="13">
        <f t="shared" si="234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30"/>
        <v>4.2720000000000002</v>
      </c>
      <c r="P2449" s="10">
        <f t="shared" si="231"/>
        <v>31.691394658753708</v>
      </c>
      <c r="Q2449" t="str">
        <f t="shared" si="232"/>
        <v>food</v>
      </c>
      <c r="R2449" t="str">
        <f t="shared" si="233"/>
        <v>small batch</v>
      </c>
      <c r="S2449" s="13">
        <f t="shared" si="235"/>
        <v>42654.26149305555</v>
      </c>
      <c r="T2449" s="13">
        <f t="shared" si="234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30"/>
        <v>1.075</v>
      </c>
      <c r="P2450" s="10">
        <f t="shared" si="231"/>
        <v>47.777777777777779</v>
      </c>
      <c r="Q2450" t="str">
        <f t="shared" si="232"/>
        <v>food</v>
      </c>
      <c r="R2450" t="str">
        <f t="shared" si="233"/>
        <v>small batch</v>
      </c>
      <c r="S2450" s="13">
        <f t="shared" si="235"/>
        <v>42607.107789351845</v>
      </c>
      <c r="T2450" s="13">
        <f t="shared" si="234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30"/>
        <v>1.08</v>
      </c>
      <c r="P2451" s="10">
        <f t="shared" si="231"/>
        <v>90</v>
      </c>
      <c r="Q2451" t="str">
        <f t="shared" si="232"/>
        <v>food</v>
      </c>
      <c r="R2451" t="str">
        <f t="shared" si="233"/>
        <v>small batch</v>
      </c>
      <c r="S2451" s="13">
        <f t="shared" si="235"/>
        <v>41942.934201388889</v>
      </c>
      <c r="T2451" s="13">
        <f t="shared" si="234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30"/>
        <v>1.0153353333333335</v>
      </c>
      <c r="P2452" s="10">
        <f t="shared" si="231"/>
        <v>149.31401960784314</v>
      </c>
      <c r="Q2452" t="str">
        <f t="shared" si="232"/>
        <v>food</v>
      </c>
      <c r="R2452" t="str">
        <f t="shared" si="233"/>
        <v>small batch</v>
      </c>
      <c r="S2452" s="13">
        <f t="shared" si="235"/>
        <v>41901.864074074074</v>
      </c>
      <c r="T2452" s="13">
        <f t="shared" si="234"/>
        <v>41939.924305555549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30"/>
        <v>1.1545000000000001</v>
      </c>
      <c r="P2453" s="10">
        <f t="shared" si="231"/>
        <v>62.06989247311828</v>
      </c>
      <c r="Q2453" t="str">
        <f t="shared" si="232"/>
        <v>food</v>
      </c>
      <c r="R2453" t="str">
        <f t="shared" si="233"/>
        <v>small batch</v>
      </c>
      <c r="S2453" s="13">
        <f t="shared" si="235"/>
        <v>42779.700115740743</v>
      </c>
      <c r="T2453" s="13">
        <f t="shared" si="234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30"/>
        <v>1.335</v>
      </c>
      <c r="P2454" s="10">
        <f t="shared" si="231"/>
        <v>53.4</v>
      </c>
      <c r="Q2454" t="str">
        <f t="shared" si="232"/>
        <v>food</v>
      </c>
      <c r="R2454" t="str">
        <f t="shared" si="233"/>
        <v>small batch</v>
      </c>
      <c r="S2454" s="13">
        <f t="shared" si="235"/>
        <v>42338.635416666664</v>
      </c>
      <c r="T2454" s="13">
        <f t="shared" si="234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30"/>
        <v>1.5469999999999999</v>
      </c>
      <c r="P2455" s="10">
        <f t="shared" si="231"/>
        <v>69.268656716417908</v>
      </c>
      <c r="Q2455" t="str">
        <f t="shared" si="232"/>
        <v>food</v>
      </c>
      <c r="R2455" t="str">
        <f t="shared" si="233"/>
        <v>small batch</v>
      </c>
      <c r="S2455" s="13">
        <f t="shared" si="235"/>
        <v>42738.483900462961</v>
      </c>
      <c r="T2455" s="13">
        <f t="shared" si="234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30"/>
        <v>1.0084571428571429</v>
      </c>
      <c r="P2456" s="10">
        <f t="shared" si="231"/>
        <v>271.50769230769231</v>
      </c>
      <c r="Q2456" t="str">
        <f t="shared" si="232"/>
        <v>food</v>
      </c>
      <c r="R2456" t="str">
        <f t="shared" si="233"/>
        <v>small batch</v>
      </c>
      <c r="S2456" s="13">
        <f t="shared" si="235"/>
        <v>42769.993148148147</v>
      </c>
      <c r="T2456" s="13">
        <f t="shared" si="234"/>
        <v>42804.993148148147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30"/>
        <v>1.82</v>
      </c>
      <c r="P2457" s="10">
        <f t="shared" si="231"/>
        <v>34.125</v>
      </c>
      <c r="Q2457" t="str">
        <f t="shared" si="232"/>
        <v>food</v>
      </c>
      <c r="R2457" t="str">
        <f t="shared" si="233"/>
        <v>small batch</v>
      </c>
      <c r="S2457" s="13">
        <f t="shared" si="235"/>
        <v>42452.573495370372</v>
      </c>
      <c r="T2457" s="13">
        <f t="shared" si="234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30"/>
        <v>1.8086666666666666</v>
      </c>
      <c r="P2458" s="10">
        <f t="shared" si="231"/>
        <v>40.492537313432834</v>
      </c>
      <c r="Q2458" t="str">
        <f t="shared" si="232"/>
        <v>food</v>
      </c>
      <c r="R2458" t="str">
        <f t="shared" si="233"/>
        <v>small batch</v>
      </c>
      <c r="S2458" s="13">
        <f t="shared" si="235"/>
        <v>42761.752766203703</v>
      </c>
      <c r="T2458" s="13">
        <f t="shared" si="234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30"/>
        <v>1.0230434782608695</v>
      </c>
      <c r="P2459" s="10">
        <f t="shared" si="231"/>
        <v>189.75806451612902</v>
      </c>
      <c r="Q2459" t="str">
        <f t="shared" si="232"/>
        <v>food</v>
      </c>
      <c r="R2459" t="str">
        <f t="shared" si="233"/>
        <v>small batch</v>
      </c>
      <c r="S2459" s="13">
        <f t="shared" si="235"/>
        <v>42423.394166666665</v>
      </c>
      <c r="T2459" s="13">
        <f t="shared" si="234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30"/>
        <v>1.1017999999999999</v>
      </c>
      <c r="P2460" s="10">
        <f t="shared" si="231"/>
        <v>68.862499999999997</v>
      </c>
      <c r="Q2460" t="str">
        <f t="shared" si="232"/>
        <v>food</v>
      </c>
      <c r="R2460" t="str">
        <f t="shared" si="233"/>
        <v>small batch</v>
      </c>
      <c r="S2460" s="13">
        <f t="shared" si="235"/>
        <v>42495.663402777776</v>
      </c>
      <c r="T2460" s="13">
        <f t="shared" si="234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30"/>
        <v>1.0225</v>
      </c>
      <c r="P2461" s="10">
        <f t="shared" si="231"/>
        <v>108.77659574468085</v>
      </c>
      <c r="Q2461" t="str">
        <f t="shared" si="232"/>
        <v>food</v>
      </c>
      <c r="R2461" t="str">
        <f t="shared" si="233"/>
        <v>small batch</v>
      </c>
      <c r="S2461" s="13">
        <f t="shared" si="235"/>
        <v>42407.429224537038</v>
      </c>
      <c r="T2461" s="13">
        <f t="shared" si="234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30"/>
        <v>1.0078823529411765</v>
      </c>
      <c r="P2462" s="10">
        <f t="shared" si="231"/>
        <v>125.98529411764706</v>
      </c>
      <c r="Q2462" t="str">
        <f t="shared" si="232"/>
        <v>food</v>
      </c>
      <c r="R2462" t="str">
        <f t="shared" si="233"/>
        <v>small batch</v>
      </c>
      <c r="S2462" s="13">
        <f t="shared" si="235"/>
        <v>42703.978784722225</v>
      </c>
      <c r="T2462" s="13">
        <f t="shared" si="234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30"/>
        <v>1.038</v>
      </c>
      <c r="P2463" s="10">
        <f t="shared" si="231"/>
        <v>90.523255813953483</v>
      </c>
      <c r="Q2463" t="str">
        <f t="shared" si="232"/>
        <v>music</v>
      </c>
      <c r="R2463" t="str">
        <f t="shared" si="233"/>
        <v>indie rock</v>
      </c>
      <c r="S2463" s="13">
        <f t="shared" si="235"/>
        <v>40783.804363425923</v>
      </c>
      <c r="T2463" s="13">
        <f t="shared" si="234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30"/>
        <v>1.1070833333333334</v>
      </c>
      <c r="P2464" s="10">
        <f t="shared" si="231"/>
        <v>28.880434782608695</v>
      </c>
      <c r="Q2464" t="str">
        <f t="shared" si="232"/>
        <v>music</v>
      </c>
      <c r="R2464" t="str">
        <f t="shared" si="233"/>
        <v>indie rock</v>
      </c>
      <c r="S2464" s="13">
        <f t="shared" si="235"/>
        <v>41088.977962962963</v>
      </c>
      <c r="T2464" s="13">
        <f t="shared" si="234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30"/>
        <v>1.1625000000000001</v>
      </c>
      <c r="P2465" s="10">
        <f t="shared" si="231"/>
        <v>31</v>
      </c>
      <c r="Q2465" t="str">
        <f t="shared" si="232"/>
        <v>music</v>
      </c>
      <c r="R2465" t="str">
        <f t="shared" si="233"/>
        <v>indie rock</v>
      </c>
      <c r="S2465" s="13">
        <f t="shared" si="235"/>
        <v>41340.903067129628</v>
      </c>
      <c r="T2465" s="13">
        <f t="shared" si="234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30"/>
        <v>1.111</v>
      </c>
      <c r="P2466" s="10">
        <f t="shared" si="231"/>
        <v>51.674418604651166</v>
      </c>
      <c r="Q2466" t="str">
        <f t="shared" si="232"/>
        <v>music</v>
      </c>
      <c r="R2466" t="str">
        <f t="shared" si="233"/>
        <v>indie rock</v>
      </c>
      <c r="S2466" s="13">
        <f t="shared" si="235"/>
        <v>42248.692094907405</v>
      </c>
      <c r="T2466" s="13">
        <f t="shared" si="234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30"/>
        <v>1.8014285714285714</v>
      </c>
      <c r="P2467" s="10">
        <f t="shared" si="231"/>
        <v>26.270833333333332</v>
      </c>
      <c r="Q2467" t="str">
        <f t="shared" si="232"/>
        <v>music</v>
      </c>
      <c r="R2467" t="str">
        <f t="shared" si="233"/>
        <v>indie rock</v>
      </c>
      <c r="S2467" s="13">
        <f t="shared" si="235"/>
        <v>41145.510972222219</v>
      </c>
      <c r="T2467" s="13">
        <f t="shared" si="234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30"/>
        <v>1</v>
      </c>
      <c r="P2468" s="10">
        <f t="shared" si="231"/>
        <v>48.07692307692308</v>
      </c>
      <c r="Q2468" t="str">
        <f t="shared" si="232"/>
        <v>music</v>
      </c>
      <c r="R2468" t="str">
        <f t="shared" si="233"/>
        <v>indie rock</v>
      </c>
      <c r="S2468" s="13">
        <f t="shared" si="235"/>
        <v>41372.894131944442</v>
      </c>
      <c r="T2468" s="13">
        <f t="shared" si="234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30"/>
        <v>1.1850000000000001</v>
      </c>
      <c r="P2469" s="10">
        <f t="shared" si="231"/>
        <v>27.558139534883722</v>
      </c>
      <c r="Q2469" t="str">
        <f t="shared" si="232"/>
        <v>music</v>
      </c>
      <c r="R2469" t="str">
        <f t="shared" si="233"/>
        <v>indie rock</v>
      </c>
      <c r="S2469" s="13">
        <f t="shared" si="235"/>
        <v>41025.665868055556</v>
      </c>
      <c r="T2469" s="13">
        <f t="shared" si="234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30"/>
        <v>1.0721700000000001</v>
      </c>
      <c r="P2470" s="10">
        <f t="shared" si="231"/>
        <v>36.97137931034483</v>
      </c>
      <c r="Q2470" t="str">
        <f t="shared" si="232"/>
        <v>music</v>
      </c>
      <c r="R2470" t="str">
        <f t="shared" si="233"/>
        <v>indie rock</v>
      </c>
      <c r="S2470" s="13">
        <f t="shared" si="235"/>
        <v>41173.945844907408</v>
      </c>
      <c r="T2470" s="13">
        <f t="shared" si="234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30"/>
        <v>1.1366666666666667</v>
      </c>
      <c r="P2471" s="10">
        <f t="shared" si="231"/>
        <v>29.021276595744681</v>
      </c>
      <c r="Q2471" t="str">
        <f t="shared" si="232"/>
        <v>music</v>
      </c>
      <c r="R2471" t="str">
        <f t="shared" si="233"/>
        <v>indie rock</v>
      </c>
      <c r="S2471" s="13">
        <f t="shared" si="235"/>
        <v>40557.221400462957</v>
      </c>
      <c r="T2471" s="13">
        <f t="shared" si="234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30"/>
        <v>1.0316400000000001</v>
      </c>
      <c r="P2472" s="10">
        <f t="shared" si="231"/>
        <v>28.65666666666667</v>
      </c>
      <c r="Q2472" t="str">
        <f t="shared" si="232"/>
        <v>music</v>
      </c>
      <c r="R2472" t="str">
        <f t="shared" si="233"/>
        <v>indie rock</v>
      </c>
      <c r="S2472" s="13">
        <f t="shared" si="235"/>
        <v>41022.866377314815</v>
      </c>
      <c r="T2472" s="13">
        <f t="shared" si="234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30"/>
        <v>1.28</v>
      </c>
      <c r="P2473" s="10">
        <f t="shared" si="231"/>
        <v>37.647058823529413</v>
      </c>
      <c r="Q2473" t="str">
        <f t="shared" si="232"/>
        <v>music</v>
      </c>
      <c r="R2473" t="str">
        <f t="shared" si="233"/>
        <v>indie rock</v>
      </c>
      <c r="S2473" s="13">
        <f t="shared" si="235"/>
        <v>40893.784629629627</v>
      </c>
      <c r="T2473" s="13">
        <f t="shared" si="234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30"/>
        <v>1.3576026666666667</v>
      </c>
      <c r="P2474" s="10">
        <f t="shared" si="231"/>
        <v>97.904038461538462</v>
      </c>
      <c r="Q2474" t="str">
        <f t="shared" si="232"/>
        <v>music</v>
      </c>
      <c r="R2474" t="str">
        <f t="shared" si="233"/>
        <v>indie rock</v>
      </c>
      <c r="S2474" s="13">
        <f t="shared" si="235"/>
        <v>40353.907175925924</v>
      </c>
      <c r="T2474" s="13">
        <f t="shared" si="234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30"/>
        <v>1</v>
      </c>
      <c r="P2475" s="10">
        <f t="shared" si="231"/>
        <v>42.553191489361701</v>
      </c>
      <c r="Q2475" t="str">
        <f t="shared" si="232"/>
        <v>music</v>
      </c>
      <c r="R2475" t="str">
        <f t="shared" si="233"/>
        <v>indie rock</v>
      </c>
      <c r="S2475" s="13">
        <f t="shared" si="235"/>
        <v>41193.540150462963</v>
      </c>
      <c r="T2475" s="13">
        <f t="shared" si="234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30"/>
        <v>1.0000360000000001</v>
      </c>
      <c r="P2476" s="10">
        <f t="shared" si="231"/>
        <v>131.58368421052631</v>
      </c>
      <c r="Q2476" t="str">
        <f t="shared" si="232"/>
        <v>music</v>
      </c>
      <c r="R2476" t="str">
        <f t="shared" si="233"/>
        <v>indie rock</v>
      </c>
      <c r="S2476" s="13">
        <f t="shared" si="235"/>
        <v>40416.80296296296</v>
      </c>
      <c r="T2476" s="13">
        <f t="shared" si="234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30"/>
        <v>1.0471999999999999</v>
      </c>
      <c r="P2477" s="10">
        <f t="shared" si="231"/>
        <v>32.320987654320987</v>
      </c>
      <c r="Q2477" t="str">
        <f t="shared" si="232"/>
        <v>music</v>
      </c>
      <c r="R2477" t="str">
        <f t="shared" si="233"/>
        <v>indie rock</v>
      </c>
      <c r="S2477" s="13">
        <f t="shared" si="235"/>
        <v>40310.079340277771</v>
      </c>
      <c r="T2477" s="13">
        <f t="shared" si="234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30"/>
        <v>1.050225</v>
      </c>
      <c r="P2478" s="10">
        <f t="shared" si="231"/>
        <v>61.103999999999999</v>
      </c>
      <c r="Q2478" t="str">
        <f t="shared" si="232"/>
        <v>music</v>
      </c>
      <c r="R2478" t="str">
        <f t="shared" si="233"/>
        <v>indie rock</v>
      </c>
      <c r="S2478" s="13">
        <f t="shared" si="235"/>
        <v>41913.120023148142</v>
      </c>
      <c r="T2478" s="13">
        <f t="shared" si="234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30"/>
        <v>1.7133333333333334</v>
      </c>
      <c r="P2479" s="10">
        <f t="shared" si="231"/>
        <v>31.341463414634145</v>
      </c>
      <c r="Q2479" t="str">
        <f t="shared" si="232"/>
        <v>music</v>
      </c>
      <c r="R2479" t="str">
        <f t="shared" si="233"/>
        <v>indie rock</v>
      </c>
      <c r="S2479" s="13">
        <f t="shared" si="235"/>
        <v>41088.483159722222</v>
      </c>
      <c r="T2479" s="13">
        <f t="shared" si="234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30"/>
        <v>1.2749999999999999</v>
      </c>
      <c r="P2480" s="10">
        <f t="shared" si="231"/>
        <v>129.1139240506329</v>
      </c>
      <c r="Q2480" t="str">
        <f t="shared" si="232"/>
        <v>music</v>
      </c>
      <c r="R2480" t="str">
        <f t="shared" si="233"/>
        <v>indie rock</v>
      </c>
      <c r="S2480" s="13">
        <f t="shared" si="235"/>
        <v>41257.742048611108</v>
      </c>
      <c r="T2480" s="13">
        <f t="shared" si="234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30"/>
        <v>1.3344333333333334</v>
      </c>
      <c r="P2481" s="10">
        <f t="shared" si="231"/>
        <v>25.020624999999999</v>
      </c>
      <c r="Q2481" t="str">
        <f t="shared" si="232"/>
        <v>music</v>
      </c>
      <c r="R2481" t="str">
        <f t="shared" si="233"/>
        <v>indie rock</v>
      </c>
      <c r="S2481" s="13">
        <f t="shared" si="235"/>
        <v>41107.518449074072</v>
      </c>
      <c r="T2481" s="13">
        <f t="shared" si="234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30"/>
        <v>1</v>
      </c>
      <c r="P2482" s="10">
        <f t="shared" si="231"/>
        <v>250</v>
      </c>
      <c r="Q2482" t="str">
        <f t="shared" si="232"/>
        <v>music</v>
      </c>
      <c r="R2482" t="str">
        <f t="shared" si="233"/>
        <v>indie rock</v>
      </c>
      <c r="S2482" s="13">
        <f t="shared" si="235"/>
        <v>42227.727824074071</v>
      </c>
      <c r="T2482" s="13">
        <f t="shared" si="234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30"/>
        <v>1.1291099999999998</v>
      </c>
      <c r="P2483" s="10">
        <f t="shared" si="231"/>
        <v>47.541473684210523</v>
      </c>
      <c r="Q2483" t="str">
        <f t="shared" si="232"/>
        <v>music</v>
      </c>
      <c r="R2483" t="str">
        <f t="shared" si="233"/>
        <v>indie rock</v>
      </c>
      <c r="S2483" s="13">
        <f t="shared" si="235"/>
        <v>40999.437592592592</v>
      </c>
      <c r="T2483" s="13">
        <f t="shared" si="234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30"/>
        <v>1.0009999999999999</v>
      </c>
      <c r="P2484" s="10">
        <f t="shared" si="231"/>
        <v>40.04</v>
      </c>
      <c r="Q2484" t="str">
        <f t="shared" si="232"/>
        <v>music</v>
      </c>
      <c r="R2484" t="str">
        <f t="shared" si="233"/>
        <v>indie rock</v>
      </c>
      <c r="S2484" s="13">
        <f t="shared" si="235"/>
        <v>40711.573877314811</v>
      </c>
      <c r="T2484" s="13">
        <f t="shared" si="234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30"/>
        <v>1.1372727272727272</v>
      </c>
      <c r="P2485" s="10">
        <f t="shared" si="231"/>
        <v>65.84210526315789</v>
      </c>
      <c r="Q2485" t="str">
        <f t="shared" si="232"/>
        <v>music</v>
      </c>
      <c r="R2485" t="str">
        <f t="shared" si="233"/>
        <v>indie rock</v>
      </c>
      <c r="S2485" s="13">
        <f t="shared" si="235"/>
        <v>40970.541701388887</v>
      </c>
      <c r="T2485" s="13">
        <f t="shared" si="234"/>
        <v>41030.500034722216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30"/>
        <v>1.1931742857142855</v>
      </c>
      <c r="P2486" s="10">
        <f t="shared" si="231"/>
        <v>46.401222222222216</v>
      </c>
      <c r="Q2486" t="str">
        <f t="shared" si="232"/>
        <v>music</v>
      </c>
      <c r="R2486" t="str">
        <f t="shared" si="233"/>
        <v>indie rock</v>
      </c>
      <c r="S2486" s="13">
        <f t="shared" si="235"/>
        <v>40771.708368055552</v>
      </c>
      <c r="T2486" s="13">
        <f t="shared" si="234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30"/>
        <v>1.0325</v>
      </c>
      <c r="P2487" s="10">
        <f t="shared" si="231"/>
        <v>50.365853658536587</v>
      </c>
      <c r="Q2487" t="str">
        <f t="shared" si="232"/>
        <v>music</v>
      </c>
      <c r="R2487" t="str">
        <f t="shared" si="233"/>
        <v>indie rock</v>
      </c>
      <c r="S2487" s="13">
        <f t="shared" si="235"/>
        <v>40793.790266203701</v>
      </c>
      <c r="T2487" s="13">
        <f t="shared" si="234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30"/>
        <v>2.6566666666666667</v>
      </c>
      <c r="P2488" s="10">
        <f t="shared" si="231"/>
        <v>26.566666666666666</v>
      </c>
      <c r="Q2488" t="str">
        <f t="shared" si="232"/>
        <v>music</v>
      </c>
      <c r="R2488" t="str">
        <f t="shared" si="233"/>
        <v>indie rock</v>
      </c>
      <c r="S2488" s="13">
        <f t="shared" si="235"/>
        <v>40991.499722222223</v>
      </c>
      <c r="T2488" s="13">
        <f t="shared" si="234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30"/>
        <v>1.0005066666666667</v>
      </c>
      <c r="P2489" s="10">
        <f t="shared" si="231"/>
        <v>39.493684210526318</v>
      </c>
      <c r="Q2489" t="str">
        <f t="shared" si="232"/>
        <v>music</v>
      </c>
      <c r="R2489" t="str">
        <f t="shared" si="233"/>
        <v>indie rock</v>
      </c>
      <c r="S2489" s="13">
        <f t="shared" si="235"/>
        <v>41025.874965277777</v>
      </c>
      <c r="T2489" s="13">
        <f t="shared" si="234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30"/>
        <v>1.0669999999999999</v>
      </c>
      <c r="P2490" s="10">
        <f t="shared" si="231"/>
        <v>49.246153846153845</v>
      </c>
      <c r="Q2490" t="str">
        <f t="shared" si="232"/>
        <v>music</v>
      </c>
      <c r="R2490" t="str">
        <f t="shared" si="233"/>
        <v>indie rock</v>
      </c>
      <c r="S2490" s="13">
        <f t="shared" si="235"/>
        <v>40833.424861111111</v>
      </c>
      <c r="T2490" s="13">
        <f t="shared" si="234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30"/>
        <v>1.3367142857142857</v>
      </c>
      <c r="P2491" s="10">
        <f t="shared" si="231"/>
        <v>62.38</v>
      </c>
      <c r="Q2491" t="str">
        <f t="shared" si="232"/>
        <v>music</v>
      </c>
      <c r="R2491" t="str">
        <f t="shared" si="233"/>
        <v>indie rock</v>
      </c>
      <c r="S2491" s="13">
        <f t="shared" si="235"/>
        <v>41373.481932870367</v>
      </c>
      <c r="T2491" s="13">
        <f t="shared" si="234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30"/>
        <v>1.214</v>
      </c>
      <c r="P2492" s="10">
        <f t="shared" si="231"/>
        <v>37.9375</v>
      </c>
      <c r="Q2492" t="str">
        <f t="shared" si="232"/>
        <v>music</v>
      </c>
      <c r="R2492" t="str">
        <f t="shared" si="233"/>
        <v>indie rock</v>
      </c>
      <c r="S2492" s="13">
        <f t="shared" si="235"/>
        <v>41023.01939814815</v>
      </c>
      <c r="T2492" s="13">
        <f t="shared" si="234"/>
        <v>41083.01939814815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30"/>
        <v>1.032</v>
      </c>
      <c r="P2493" s="10">
        <f t="shared" si="231"/>
        <v>51.6</v>
      </c>
      <c r="Q2493" t="str">
        <f t="shared" si="232"/>
        <v>music</v>
      </c>
      <c r="R2493" t="str">
        <f t="shared" si="233"/>
        <v>indie rock</v>
      </c>
      <c r="S2493" s="13">
        <f t="shared" si="235"/>
        <v>40542.630949074075</v>
      </c>
      <c r="T2493" s="13">
        <f t="shared" si="234"/>
        <v>40558.868750000001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30"/>
        <v>1.25</v>
      </c>
      <c r="P2494" s="10">
        <f t="shared" si="231"/>
        <v>27.777777777777779</v>
      </c>
      <c r="Q2494" t="str">
        <f t="shared" si="232"/>
        <v>music</v>
      </c>
      <c r="R2494" t="str">
        <f t="shared" si="233"/>
        <v>indie rock</v>
      </c>
      <c r="S2494" s="13">
        <f t="shared" si="235"/>
        <v>41024.777638888889</v>
      </c>
      <c r="T2494" s="13">
        <f t="shared" si="234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30"/>
        <v>1.2869999999999999</v>
      </c>
      <c r="P2495" s="10">
        <f t="shared" si="231"/>
        <v>99.382239382239376</v>
      </c>
      <c r="Q2495" t="str">
        <f t="shared" si="232"/>
        <v>music</v>
      </c>
      <c r="R2495" t="str">
        <f t="shared" si="233"/>
        <v>indie rock</v>
      </c>
      <c r="S2495" s="13">
        <f t="shared" si="235"/>
        <v>41347.959953703699</v>
      </c>
      <c r="T2495" s="13">
        <f t="shared" si="234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30"/>
        <v>1.0100533333333332</v>
      </c>
      <c r="P2496" s="10">
        <f t="shared" si="231"/>
        <v>38.848205128205123</v>
      </c>
      <c r="Q2496" t="str">
        <f t="shared" si="232"/>
        <v>music</v>
      </c>
      <c r="R2496" t="str">
        <f t="shared" si="233"/>
        <v>indie rock</v>
      </c>
      <c r="S2496" s="13">
        <f t="shared" si="235"/>
        <v>41022.436851851853</v>
      </c>
      <c r="T2496" s="13">
        <f t="shared" si="234"/>
        <v>41052.436851851853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30"/>
        <v>1.2753666666666665</v>
      </c>
      <c r="P2497" s="10">
        <f t="shared" si="231"/>
        <v>45.548809523809524</v>
      </c>
      <c r="Q2497" t="str">
        <f t="shared" si="232"/>
        <v>music</v>
      </c>
      <c r="R2497" t="str">
        <f t="shared" si="233"/>
        <v>indie rock</v>
      </c>
      <c r="S2497" s="13">
        <f t="shared" si="235"/>
        <v>41036.738136574073</v>
      </c>
      <c r="T2497" s="13">
        <f t="shared" si="234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30"/>
        <v>1</v>
      </c>
      <c r="P2498" s="10">
        <f t="shared" si="231"/>
        <v>600</v>
      </c>
      <c r="Q2498" t="str">
        <f t="shared" si="232"/>
        <v>music</v>
      </c>
      <c r="R2498" t="str">
        <f t="shared" si="233"/>
        <v>indie rock</v>
      </c>
      <c r="S2498" s="13">
        <f t="shared" si="235"/>
        <v>41327.788101851846</v>
      </c>
      <c r="T2498" s="13">
        <f t="shared" si="234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6">E2499/D2499</f>
        <v>1.127715</v>
      </c>
      <c r="P2499" s="10">
        <f t="shared" ref="P2499:P2562" si="237">E2499/L2499</f>
        <v>80.551071428571419</v>
      </c>
      <c r="Q2499" t="str">
        <f t="shared" ref="Q2499:Q2562" si="238">LEFT(N2499,FIND("/",N2499)-1)</f>
        <v>music</v>
      </c>
      <c r="R2499" t="str">
        <f t="shared" ref="R2499:R2562" si="239">RIGHT(N2499,LEN(N2499)-FIND("/",N2499))</f>
        <v>indie rock</v>
      </c>
      <c r="S2499" s="13">
        <f t="shared" si="235"/>
        <v>40730.670578703699</v>
      </c>
      <c r="T2499" s="13">
        <f t="shared" si="234"/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6"/>
        <v>1.056</v>
      </c>
      <c r="P2500" s="10">
        <f t="shared" si="237"/>
        <v>52.8</v>
      </c>
      <c r="Q2500" t="str">
        <f t="shared" si="238"/>
        <v>music</v>
      </c>
      <c r="R2500" t="str">
        <f t="shared" si="239"/>
        <v>indie rock</v>
      </c>
      <c r="S2500" s="13">
        <f t="shared" si="235"/>
        <v>42017.759108796294</v>
      </c>
      <c r="T2500" s="13">
        <f t="shared" ref="T2500:T2563" si="240">(I2500/86400)+25569+(-5/24)</f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6"/>
        <v>2.0262500000000001</v>
      </c>
      <c r="P2501" s="10">
        <f t="shared" si="237"/>
        <v>47.676470588235297</v>
      </c>
      <c r="Q2501" t="str">
        <f t="shared" si="238"/>
        <v>music</v>
      </c>
      <c r="R2501" t="str">
        <f t="shared" si="239"/>
        <v>indie rock</v>
      </c>
      <c r="S2501" s="13">
        <f t="shared" ref="S2501:S2564" si="241">(J2501/86400)+25569+(-5/24)</f>
        <v>41226.440243055556</v>
      </c>
      <c r="T2501" s="13">
        <f t="shared" si="240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6"/>
        <v>1.1333333333333333</v>
      </c>
      <c r="P2502" s="10">
        <f t="shared" si="237"/>
        <v>23.448275862068964</v>
      </c>
      <c r="Q2502" t="str">
        <f t="shared" si="238"/>
        <v>music</v>
      </c>
      <c r="R2502" t="str">
        <f t="shared" si="239"/>
        <v>indie rock</v>
      </c>
      <c r="S2502" s="13">
        <f t="shared" si="241"/>
        <v>41053.564525462956</v>
      </c>
      <c r="T2502" s="13">
        <f t="shared" si="240"/>
        <v>41083.564525462956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6"/>
        <v>2.5545454545454545E-2</v>
      </c>
      <c r="P2503" s="10">
        <f t="shared" si="237"/>
        <v>40.142857142857146</v>
      </c>
      <c r="Q2503" t="str">
        <f t="shared" si="238"/>
        <v>food</v>
      </c>
      <c r="R2503" t="str">
        <f t="shared" si="239"/>
        <v>restaurants</v>
      </c>
      <c r="S2503" s="13">
        <f t="shared" si="241"/>
        <v>42244.568333333336</v>
      </c>
      <c r="T2503" s="13">
        <f t="shared" si="240"/>
        <v>42274.568333333336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6"/>
        <v>7.8181818181818181E-4</v>
      </c>
      <c r="P2504" s="10">
        <f t="shared" si="237"/>
        <v>17.2</v>
      </c>
      <c r="Q2504" t="str">
        <f t="shared" si="238"/>
        <v>food</v>
      </c>
      <c r="R2504" t="str">
        <f t="shared" si="239"/>
        <v>restaurants</v>
      </c>
      <c r="S2504" s="13">
        <f t="shared" si="241"/>
        <v>41858.617106481477</v>
      </c>
      <c r="T2504" s="13">
        <f t="shared" si="240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6"/>
        <v>0</v>
      </c>
      <c r="P2505" s="10" t="e">
        <f t="shared" si="237"/>
        <v>#DIV/0!</v>
      </c>
      <c r="Q2505" t="str">
        <f t="shared" si="238"/>
        <v>food</v>
      </c>
      <c r="R2505" t="str">
        <f t="shared" si="239"/>
        <v>restaurants</v>
      </c>
      <c r="S2505" s="13">
        <f t="shared" si="241"/>
        <v>42498.691064814811</v>
      </c>
      <c r="T2505" s="13">
        <f t="shared" si="240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6"/>
        <v>0</v>
      </c>
      <c r="P2506" s="10" t="e">
        <f t="shared" si="237"/>
        <v>#DIV/0!</v>
      </c>
      <c r="Q2506" t="str">
        <f t="shared" si="238"/>
        <v>food</v>
      </c>
      <c r="R2506" t="str">
        <f t="shared" si="239"/>
        <v>restaurants</v>
      </c>
      <c r="S2506" s="13">
        <f t="shared" si="241"/>
        <v>41927.807106481479</v>
      </c>
      <c r="T2506" s="13">
        <f t="shared" si="240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6"/>
        <v>0</v>
      </c>
      <c r="P2507" s="10" t="e">
        <f t="shared" si="237"/>
        <v>#DIV/0!</v>
      </c>
      <c r="Q2507" t="str">
        <f t="shared" si="238"/>
        <v>food</v>
      </c>
      <c r="R2507" t="str">
        <f t="shared" si="239"/>
        <v>restaurants</v>
      </c>
      <c r="S2507" s="13">
        <f t="shared" si="241"/>
        <v>42046.847407407404</v>
      </c>
      <c r="T2507" s="13">
        <f t="shared" si="240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6"/>
        <v>6.0000000000000001E-3</v>
      </c>
      <c r="P2508" s="10">
        <f t="shared" si="237"/>
        <v>15</v>
      </c>
      <c r="Q2508" t="str">
        <f t="shared" si="238"/>
        <v>food</v>
      </c>
      <c r="R2508" t="str">
        <f t="shared" si="239"/>
        <v>restaurants</v>
      </c>
      <c r="S2508" s="13">
        <f t="shared" si="241"/>
        <v>42258.088761574072</v>
      </c>
      <c r="T2508" s="13">
        <f t="shared" si="240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6"/>
        <v>0</v>
      </c>
      <c r="P2509" s="10" t="e">
        <f t="shared" si="237"/>
        <v>#DIV/0!</v>
      </c>
      <c r="Q2509" t="str">
        <f t="shared" si="238"/>
        <v>food</v>
      </c>
      <c r="R2509" t="str">
        <f t="shared" si="239"/>
        <v>restaurants</v>
      </c>
      <c r="S2509" s="13">
        <f t="shared" si="241"/>
        <v>42104.864629629628</v>
      </c>
      <c r="T2509" s="13">
        <f t="shared" si="240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6"/>
        <v>0</v>
      </c>
      <c r="P2510" s="10" t="e">
        <f t="shared" si="237"/>
        <v>#DIV/0!</v>
      </c>
      <c r="Q2510" t="str">
        <f t="shared" si="238"/>
        <v>food</v>
      </c>
      <c r="R2510" t="str">
        <f t="shared" si="239"/>
        <v>restaurants</v>
      </c>
      <c r="S2510" s="13">
        <f t="shared" si="241"/>
        <v>41835.743449074071</v>
      </c>
      <c r="T2510" s="13">
        <f t="shared" si="240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6"/>
        <v>1.0526315789473684E-2</v>
      </c>
      <c r="P2511" s="10">
        <f t="shared" si="237"/>
        <v>35.714285714285715</v>
      </c>
      <c r="Q2511" t="str">
        <f t="shared" si="238"/>
        <v>food</v>
      </c>
      <c r="R2511" t="str">
        <f t="shared" si="239"/>
        <v>restaurants</v>
      </c>
      <c r="S2511" s="13">
        <f t="shared" si="241"/>
        <v>42058.601261574069</v>
      </c>
      <c r="T2511" s="13">
        <f t="shared" si="240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6"/>
        <v>1.5E-3</v>
      </c>
      <c r="P2512" s="10">
        <f t="shared" si="237"/>
        <v>37.5</v>
      </c>
      <c r="Q2512" t="str">
        <f t="shared" si="238"/>
        <v>food</v>
      </c>
      <c r="R2512" t="str">
        <f t="shared" si="239"/>
        <v>restaurants</v>
      </c>
      <c r="S2512" s="13">
        <f t="shared" si="241"/>
        <v>42078.789027777777</v>
      </c>
      <c r="T2512" s="13">
        <f t="shared" si="240"/>
        <v>42138.789027777777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6"/>
        <v>0</v>
      </c>
      <c r="P2513" s="10" t="e">
        <f t="shared" si="237"/>
        <v>#DIV/0!</v>
      </c>
      <c r="Q2513" t="str">
        <f t="shared" si="238"/>
        <v>food</v>
      </c>
      <c r="R2513" t="str">
        <f t="shared" si="239"/>
        <v>restaurants</v>
      </c>
      <c r="S2513" s="13">
        <f t="shared" si="241"/>
        <v>42371.238576388881</v>
      </c>
      <c r="T2513" s="13">
        <f t="shared" si="240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6"/>
        <v>0</v>
      </c>
      <c r="P2514" s="10" t="e">
        <f t="shared" si="237"/>
        <v>#DIV/0!</v>
      </c>
      <c r="Q2514" t="str">
        <f t="shared" si="238"/>
        <v>food</v>
      </c>
      <c r="R2514" t="str">
        <f t="shared" si="239"/>
        <v>restaurants</v>
      </c>
      <c r="S2514" s="13">
        <f t="shared" si="241"/>
        <v>41971.668530092589</v>
      </c>
      <c r="T2514" s="13">
        <f t="shared" si="240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6"/>
        <v>0</v>
      </c>
      <c r="P2515" s="10" t="e">
        <f t="shared" si="237"/>
        <v>#DIV/0!</v>
      </c>
      <c r="Q2515" t="str">
        <f t="shared" si="238"/>
        <v>food</v>
      </c>
      <c r="R2515" t="str">
        <f t="shared" si="239"/>
        <v>restaurants</v>
      </c>
      <c r="S2515" s="13">
        <f t="shared" si="241"/>
        <v>42731.798483796294</v>
      </c>
      <c r="T2515" s="13">
        <f t="shared" si="240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6"/>
        <v>1.7500000000000002E-2</v>
      </c>
      <c r="P2516" s="10">
        <f t="shared" si="237"/>
        <v>52.5</v>
      </c>
      <c r="Q2516" t="str">
        <f t="shared" si="238"/>
        <v>food</v>
      </c>
      <c r="R2516" t="str">
        <f t="shared" si="239"/>
        <v>restaurants</v>
      </c>
      <c r="S2516" s="13">
        <f t="shared" si="241"/>
        <v>41854.181446759256</v>
      </c>
      <c r="T2516" s="13">
        <f t="shared" si="240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6"/>
        <v>0.186</v>
      </c>
      <c r="P2517" s="10">
        <f t="shared" si="237"/>
        <v>77.5</v>
      </c>
      <c r="Q2517" t="str">
        <f t="shared" si="238"/>
        <v>food</v>
      </c>
      <c r="R2517" t="str">
        <f t="shared" si="239"/>
        <v>restaurants</v>
      </c>
      <c r="S2517" s="13">
        <f t="shared" si="241"/>
        <v>42027.63140046296</v>
      </c>
      <c r="T2517" s="13">
        <f t="shared" si="240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6"/>
        <v>0</v>
      </c>
      <c r="P2518" s="10" t="e">
        <f t="shared" si="237"/>
        <v>#DIV/0!</v>
      </c>
      <c r="Q2518" t="str">
        <f t="shared" si="238"/>
        <v>food</v>
      </c>
      <c r="R2518" t="str">
        <f t="shared" si="239"/>
        <v>restaurants</v>
      </c>
      <c r="S2518" s="13">
        <f t="shared" si="241"/>
        <v>41942.445046296292</v>
      </c>
      <c r="T2518" s="13">
        <f t="shared" si="240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6"/>
        <v>9.8166666666666666E-2</v>
      </c>
      <c r="P2519" s="10">
        <f t="shared" si="237"/>
        <v>53.545454545454547</v>
      </c>
      <c r="Q2519" t="str">
        <f t="shared" si="238"/>
        <v>food</v>
      </c>
      <c r="R2519" t="str">
        <f t="shared" si="239"/>
        <v>restaurants</v>
      </c>
      <c r="S2519" s="13">
        <f t="shared" si="241"/>
        <v>42052.594097222223</v>
      </c>
      <c r="T2519" s="13">
        <f t="shared" si="240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6"/>
        <v>0</v>
      </c>
      <c r="P2520" s="10" t="e">
        <f t="shared" si="237"/>
        <v>#DIV/0!</v>
      </c>
      <c r="Q2520" t="str">
        <f t="shared" si="238"/>
        <v>food</v>
      </c>
      <c r="R2520" t="str">
        <f t="shared" si="239"/>
        <v>restaurants</v>
      </c>
      <c r="S2520" s="13">
        <f t="shared" si="241"/>
        <v>41926.472546296296</v>
      </c>
      <c r="T2520" s="13">
        <f t="shared" si="240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6"/>
        <v>4.3333333333333331E-4</v>
      </c>
      <c r="P2521" s="10">
        <f t="shared" si="237"/>
        <v>16.25</v>
      </c>
      <c r="Q2521" t="str">
        <f t="shared" si="238"/>
        <v>food</v>
      </c>
      <c r="R2521" t="str">
        <f t="shared" si="239"/>
        <v>restaurants</v>
      </c>
      <c r="S2521" s="13">
        <f t="shared" si="241"/>
        <v>41808.946805555555</v>
      </c>
      <c r="T2521" s="13">
        <f t="shared" si="240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6"/>
        <v>0</v>
      </c>
      <c r="P2522" s="10" t="e">
        <f t="shared" si="237"/>
        <v>#DIV/0!</v>
      </c>
      <c r="Q2522" t="str">
        <f t="shared" si="238"/>
        <v>food</v>
      </c>
      <c r="R2522" t="str">
        <f t="shared" si="239"/>
        <v>restaurants</v>
      </c>
      <c r="S2522" s="13">
        <f t="shared" si="241"/>
        <v>42612.392187500001</v>
      </c>
      <c r="T2522" s="13">
        <f t="shared" si="240"/>
        <v>42658.597916666666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6"/>
        <v>1.0948792000000001</v>
      </c>
      <c r="P2523" s="10">
        <f t="shared" si="237"/>
        <v>103.68174242424243</v>
      </c>
      <c r="Q2523" t="str">
        <f t="shared" si="238"/>
        <v>music</v>
      </c>
      <c r="R2523" t="str">
        <f t="shared" si="239"/>
        <v>classical music</v>
      </c>
      <c r="S2523" s="13">
        <f t="shared" si="241"/>
        <v>42269.75950231481</v>
      </c>
      <c r="T2523" s="13">
        <f t="shared" si="240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6"/>
        <v>1</v>
      </c>
      <c r="P2524" s="10">
        <f t="shared" si="237"/>
        <v>185.18518518518519</v>
      </c>
      <c r="Q2524" t="str">
        <f t="shared" si="238"/>
        <v>music</v>
      </c>
      <c r="R2524" t="str">
        <f t="shared" si="239"/>
        <v>classical music</v>
      </c>
      <c r="S2524" s="13">
        <f t="shared" si="241"/>
        <v>42460.365277777775</v>
      </c>
      <c r="T2524" s="13">
        <f t="shared" si="240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6"/>
        <v>1.5644444444444445</v>
      </c>
      <c r="P2525" s="10">
        <f t="shared" si="237"/>
        <v>54.153846153846153</v>
      </c>
      <c r="Q2525" t="str">
        <f t="shared" si="238"/>
        <v>music</v>
      </c>
      <c r="R2525" t="str">
        <f t="shared" si="239"/>
        <v>classical music</v>
      </c>
      <c r="S2525" s="13">
        <f t="shared" si="241"/>
        <v>41930.767268518517</v>
      </c>
      <c r="T2525" s="13">
        <f t="shared" si="240"/>
        <v>41960.808935185181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6"/>
        <v>1.016</v>
      </c>
      <c r="P2526" s="10">
        <f t="shared" si="237"/>
        <v>177.2093023255814</v>
      </c>
      <c r="Q2526" t="str">
        <f t="shared" si="238"/>
        <v>music</v>
      </c>
      <c r="R2526" t="str">
        <f t="shared" si="239"/>
        <v>classical music</v>
      </c>
      <c r="S2526" s="13">
        <f t="shared" si="241"/>
        <v>41961.599039351851</v>
      </c>
      <c r="T2526" s="13">
        <f t="shared" si="240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6"/>
        <v>1.00325</v>
      </c>
      <c r="P2527" s="10">
        <f t="shared" si="237"/>
        <v>100.325</v>
      </c>
      <c r="Q2527" t="str">
        <f t="shared" si="238"/>
        <v>music</v>
      </c>
      <c r="R2527" t="str">
        <f t="shared" si="239"/>
        <v>classical music</v>
      </c>
      <c r="S2527" s="13">
        <f t="shared" si="241"/>
        <v>41058.636238425919</v>
      </c>
      <c r="T2527" s="13">
        <f t="shared" si="240"/>
        <v>41088.636238425919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6"/>
        <v>1.1294999999999999</v>
      </c>
      <c r="P2528" s="10">
        <f t="shared" si="237"/>
        <v>136.90909090909091</v>
      </c>
      <c r="Q2528" t="str">
        <f t="shared" si="238"/>
        <v>music</v>
      </c>
      <c r="R2528" t="str">
        <f t="shared" si="239"/>
        <v>classical music</v>
      </c>
      <c r="S2528" s="13">
        <f t="shared" si="241"/>
        <v>41952.882800925923</v>
      </c>
      <c r="T2528" s="13">
        <f t="shared" si="240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6"/>
        <v>1.02125</v>
      </c>
      <c r="P2529" s="10">
        <f t="shared" si="237"/>
        <v>57.535211267605632</v>
      </c>
      <c r="Q2529" t="str">
        <f t="shared" si="238"/>
        <v>music</v>
      </c>
      <c r="R2529" t="str">
        <f t="shared" si="239"/>
        <v>classical music</v>
      </c>
      <c r="S2529" s="13">
        <f t="shared" si="241"/>
        <v>41546.542719907404</v>
      </c>
      <c r="T2529" s="13">
        <f t="shared" si="240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6"/>
        <v>1.0724974999999999</v>
      </c>
      <c r="P2530" s="10">
        <f t="shared" si="237"/>
        <v>52.962839506172834</v>
      </c>
      <c r="Q2530" t="str">
        <f t="shared" si="238"/>
        <v>music</v>
      </c>
      <c r="R2530" t="str">
        <f t="shared" si="239"/>
        <v>classical music</v>
      </c>
      <c r="S2530" s="13">
        <f t="shared" si="241"/>
        <v>42217.626192129632</v>
      </c>
      <c r="T2530" s="13">
        <f t="shared" si="240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6"/>
        <v>1.0428333333333333</v>
      </c>
      <c r="P2531" s="10">
        <f t="shared" si="237"/>
        <v>82.328947368421055</v>
      </c>
      <c r="Q2531" t="str">
        <f t="shared" si="238"/>
        <v>music</v>
      </c>
      <c r="R2531" t="str">
        <f t="shared" si="239"/>
        <v>classical music</v>
      </c>
      <c r="S2531" s="13">
        <f t="shared" si="241"/>
        <v>40947.872395833328</v>
      </c>
      <c r="T2531" s="13">
        <f t="shared" si="240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6"/>
        <v>1</v>
      </c>
      <c r="P2532" s="10">
        <f t="shared" si="237"/>
        <v>135.41666666666666</v>
      </c>
      <c r="Q2532" t="str">
        <f t="shared" si="238"/>
        <v>music</v>
      </c>
      <c r="R2532" t="str">
        <f t="shared" si="239"/>
        <v>classical music</v>
      </c>
      <c r="S2532" s="13">
        <f t="shared" si="241"/>
        <v>42081.656307870369</v>
      </c>
      <c r="T2532" s="13">
        <f t="shared" si="240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6"/>
        <v>1.004</v>
      </c>
      <c r="P2533" s="10">
        <f t="shared" si="237"/>
        <v>74.06557377049181</v>
      </c>
      <c r="Q2533" t="str">
        <f t="shared" si="238"/>
        <v>music</v>
      </c>
      <c r="R2533" t="str">
        <f t="shared" si="239"/>
        <v>classical music</v>
      </c>
      <c r="S2533" s="13">
        <f t="shared" si="241"/>
        <v>42208.471689814811</v>
      </c>
      <c r="T2533" s="13">
        <f t="shared" si="240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6"/>
        <v>1.26125</v>
      </c>
      <c r="P2534" s="10">
        <f t="shared" si="237"/>
        <v>84.083333333333329</v>
      </c>
      <c r="Q2534" t="str">
        <f t="shared" si="238"/>
        <v>music</v>
      </c>
      <c r="R2534" t="str">
        <f t="shared" si="239"/>
        <v>classical music</v>
      </c>
      <c r="S2534" s="13">
        <f t="shared" si="241"/>
        <v>41107.640810185185</v>
      </c>
      <c r="T2534" s="13">
        <f t="shared" si="240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6"/>
        <v>1.1066666666666667</v>
      </c>
      <c r="P2535" s="10">
        <f t="shared" si="237"/>
        <v>61.029411764705884</v>
      </c>
      <c r="Q2535" t="str">
        <f t="shared" si="238"/>
        <v>music</v>
      </c>
      <c r="R2535" t="str">
        <f t="shared" si="239"/>
        <v>classical music</v>
      </c>
      <c r="S2535" s="13">
        <f t="shared" si="241"/>
        <v>41304.542951388888</v>
      </c>
      <c r="T2535" s="13">
        <f t="shared" si="240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6"/>
        <v>1.05</v>
      </c>
      <c r="P2536" s="10">
        <f t="shared" si="237"/>
        <v>150</v>
      </c>
      <c r="Q2536" t="str">
        <f t="shared" si="238"/>
        <v>music</v>
      </c>
      <c r="R2536" t="str">
        <f t="shared" si="239"/>
        <v>classical music</v>
      </c>
      <c r="S2536" s="13">
        <f t="shared" si="241"/>
        <v>40127.492037037031</v>
      </c>
      <c r="T2536" s="13">
        <f t="shared" si="240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6"/>
        <v>1.03775</v>
      </c>
      <c r="P2537" s="10">
        <f t="shared" si="237"/>
        <v>266.08974358974359</v>
      </c>
      <c r="Q2537" t="str">
        <f t="shared" si="238"/>
        <v>music</v>
      </c>
      <c r="R2537" t="str">
        <f t="shared" si="239"/>
        <v>classical music</v>
      </c>
      <c r="S2537" s="13">
        <f t="shared" si="241"/>
        <v>41943.582696759258</v>
      </c>
      <c r="T2537" s="13">
        <f t="shared" si="240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6"/>
        <v>1.1599999999999999</v>
      </c>
      <c r="P2538" s="10">
        <f t="shared" si="237"/>
        <v>7.25</v>
      </c>
      <c r="Q2538" t="str">
        <f t="shared" si="238"/>
        <v>music</v>
      </c>
      <c r="R2538" t="str">
        <f t="shared" si="239"/>
        <v>classical music</v>
      </c>
      <c r="S2538" s="13">
        <f t="shared" si="241"/>
        <v>41463.89775462963</v>
      </c>
      <c r="T2538" s="13">
        <f t="shared" si="240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6"/>
        <v>1.1000000000000001</v>
      </c>
      <c r="P2539" s="10">
        <f t="shared" si="237"/>
        <v>100</v>
      </c>
      <c r="Q2539" t="str">
        <f t="shared" si="238"/>
        <v>music</v>
      </c>
      <c r="R2539" t="str">
        <f t="shared" si="239"/>
        <v>classical music</v>
      </c>
      <c r="S2539" s="13">
        <f t="shared" si="241"/>
        <v>40696.440451388888</v>
      </c>
      <c r="T2539" s="13">
        <f t="shared" si="240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6"/>
        <v>1.130176111111111</v>
      </c>
      <c r="P2540" s="10">
        <f t="shared" si="237"/>
        <v>109.96308108108107</v>
      </c>
      <c r="Q2540" t="str">
        <f t="shared" si="238"/>
        <v>music</v>
      </c>
      <c r="R2540" t="str">
        <f t="shared" si="239"/>
        <v>classical music</v>
      </c>
      <c r="S2540" s="13">
        <f t="shared" si="241"/>
        <v>41298.301631944443</v>
      </c>
      <c r="T2540" s="13">
        <f t="shared" si="240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6"/>
        <v>1.0024999999999999</v>
      </c>
      <c r="P2541" s="10">
        <f t="shared" si="237"/>
        <v>169.91525423728814</v>
      </c>
      <c r="Q2541" t="str">
        <f t="shared" si="238"/>
        <v>music</v>
      </c>
      <c r="R2541" t="str">
        <f t="shared" si="239"/>
        <v>classical music</v>
      </c>
      <c r="S2541" s="13">
        <f t="shared" si="241"/>
        <v>41977.693888888891</v>
      </c>
      <c r="T2541" s="13">
        <f t="shared" si="240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6"/>
        <v>1.034</v>
      </c>
      <c r="P2542" s="10">
        <f t="shared" si="237"/>
        <v>95.740740740740748</v>
      </c>
      <c r="Q2542" t="str">
        <f t="shared" si="238"/>
        <v>music</v>
      </c>
      <c r="R2542" t="str">
        <f t="shared" si="239"/>
        <v>classical music</v>
      </c>
      <c r="S2542" s="13">
        <f t="shared" si="241"/>
        <v>40785.466678240737</v>
      </c>
      <c r="T2542" s="13">
        <f t="shared" si="240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6"/>
        <v>1.0702857142857143</v>
      </c>
      <c r="P2543" s="10">
        <f t="shared" si="237"/>
        <v>59.460317460317462</v>
      </c>
      <c r="Q2543" t="str">
        <f t="shared" si="238"/>
        <v>music</v>
      </c>
      <c r="R2543" t="str">
        <f t="shared" si="239"/>
        <v>classical music</v>
      </c>
      <c r="S2543" s="13">
        <f t="shared" si="241"/>
        <v>41483.240949074076</v>
      </c>
      <c r="T2543" s="13">
        <f t="shared" si="240"/>
        <v>41543.240949074076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6"/>
        <v>1.0357142857142858</v>
      </c>
      <c r="P2544" s="10">
        <f t="shared" si="237"/>
        <v>55.769230769230766</v>
      </c>
      <c r="Q2544" t="str">
        <f t="shared" si="238"/>
        <v>music</v>
      </c>
      <c r="R2544" t="str">
        <f t="shared" si="239"/>
        <v>classical music</v>
      </c>
      <c r="S2544" s="13">
        <f t="shared" si="241"/>
        <v>41509.218252314815</v>
      </c>
      <c r="T2544" s="13">
        <f t="shared" si="240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6"/>
        <v>1.5640000000000001</v>
      </c>
      <c r="P2545" s="10">
        <f t="shared" si="237"/>
        <v>30.076923076923077</v>
      </c>
      <c r="Q2545" t="str">
        <f t="shared" si="238"/>
        <v>music</v>
      </c>
      <c r="R2545" t="str">
        <f t="shared" si="239"/>
        <v>classical music</v>
      </c>
      <c r="S2545" s="13">
        <f t="shared" si="241"/>
        <v>40513.899282407401</v>
      </c>
      <c r="T2545" s="13">
        <f t="shared" si="240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6"/>
        <v>1.0082</v>
      </c>
      <c r="P2546" s="10">
        <f t="shared" si="237"/>
        <v>88.438596491228068</v>
      </c>
      <c r="Q2546" t="str">
        <f t="shared" si="238"/>
        <v>music</v>
      </c>
      <c r="R2546" t="str">
        <f t="shared" si="239"/>
        <v>classical music</v>
      </c>
      <c r="S2546" s="13">
        <f t="shared" si="241"/>
        <v>41068.3121412037</v>
      </c>
      <c r="T2546" s="13">
        <f t="shared" si="240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6"/>
        <v>1.9530000000000001</v>
      </c>
      <c r="P2547" s="10">
        <f t="shared" si="237"/>
        <v>64.032786885245898</v>
      </c>
      <c r="Q2547" t="str">
        <f t="shared" si="238"/>
        <v>music</v>
      </c>
      <c r="R2547" t="str">
        <f t="shared" si="239"/>
        <v>classical music</v>
      </c>
      <c r="S2547" s="13">
        <f t="shared" si="241"/>
        <v>42026.929837962962</v>
      </c>
      <c r="T2547" s="13">
        <f t="shared" si="240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6"/>
        <v>1.1171428571428572</v>
      </c>
      <c r="P2548" s="10">
        <f t="shared" si="237"/>
        <v>60.153846153846153</v>
      </c>
      <c r="Q2548" t="str">
        <f t="shared" si="238"/>
        <v>music</v>
      </c>
      <c r="R2548" t="str">
        <f t="shared" si="239"/>
        <v>classical music</v>
      </c>
      <c r="S2548" s="13">
        <f t="shared" si="241"/>
        <v>41524.650219907409</v>
      </c>
      <c r="T2548" s="13">
        <f t="shared" si="240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6"/>
        <v>1.1985454545454546</v>
      </c>
      <c r="P2549" s="10">
        <f t="shared" si="237"/>
        <v>49.194029850746269</v>
      </c>
      <c r="Q2549" t="str">
        <f t="shared" si="238"/>
        <v>music</v>
      </c>
      <c r="R2549" t="str">
        <f t="shared" si="239"/>
        <v>classical music</v>
      </c>
      <c r="S2549" s="13">
        <f t="shared" si="241"/>
        <v>40973.564849537033</v>
      </c>
      <c r="T2549" s="13">
        <f t="shared" si="240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6"/>
        <v>1.0185</v>
      </c>
      <c r="P2550" s="10">
        <f t="shared" si="237"/>
        <v>165.16216216216216</v>
      </c>
      <c r="Q2550" t="str">
        <f t="shared" si="238"/>
        <v>music</v>
      </c>
      <c r="R2550" t="str">
        <f t="shared" si="239"/>
        <v>classical music</v>
      </c>
      <c r="S2550" s="13">
        <f t="shared" si="241"/>
        <v>42618.417094907403</v>
      </c>
      <c r="T2550" s="13">
        <f t="shared" si="240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6"/>
        <v>1.0280254777070064</v>
      </c>
      <c r="P2551" s="10">
        <f t="shared" si="237"/>
        <v>43.621621621621621</v>
      </c>
      <c r="Q2551" t="str">
        <f t="shared" si="238"/>
        <v>music</v>
      </c>
      <c r="R2551" t="str">
        <f t="shared" si="239"/>
        <v>classical music</v>
      </c>
      <c r="S2551" s="13">
        <f t="shared" si="241"/>
        <v>41390.549421296295</v>
      </c>
      <c r="T2551" s="13">
        <f t="shared" si="240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6"/>
        <v>1.0084615384615385</v>
      </c>
      <c r="P2552" s="10">
        <f t="shared" si="237"/>
        <v>43.7</v>
      </c>
      <c r="Q2552" t="str">
        <f t="shared" si="238"/>
        <v>music</v>
      </c>
      <c r="R2552" t="str">
        <f t="shared" si="239"/>
        <v>classical music</v>
      </c>
      <c r="S2552" s="13">
        <f t="shared" si="241"/>
        <v>42228.425995370366</v>
      </c>
      <c r="T2552" s="13">
        <f t="shared" si="240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6"/>
        <v>1.0273469387755103</v>
      </c>
      <c r="P2553" s="10">
        <f t="shared" si="237"/>
        <v>67.419642857142861</v>
      </c>
      <c r="Q2553" t="str">
        <f t="shared" si="238"/>
        <v>music</v>
      </c>
      <c r="R2553" t="str">
        <f t="shared" si="239"/>
        <v>classical music</v>
      </c>
      <c r="S2553" s="13">
        <f t="shared" si="241"/>
        <v>40961.043807870366</v>
      </c>
      <c r="T2553" s="13">
        <f t="shared" si="240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6"/>
        <v>1.0649999999999999</v>
      </c>
      <c r="P2554" s="10">
        <f t="shared" si="237"/>
        <v>177.5</v>
      </c>
      <c r="Q2554" t="str">
        <f t="shared" si="238"/>
        <v>music</v>
      </c>
      <c r="R2554" t="str">
        <f t="shared" si="239"/>
        <v>classical music</v>
      </c>
      <c r="S2554" s="13">
        <f t="shared" si="241"/>
        <v>42769.601631944439</v>
      </c>
      <c r="T2554" s="13">
        <f t="shared" si="240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6"/>
        <v>1.5553333333333332</v>
      </c>
      <c r="P2555" s="10">
        <f t="shared" si="237"/>
        <v>38.883333333333333</v>
      </c>
      <c r="Q2555" t="str">
        <f t="shared" si="238"/>
        <v>music</v>
      </c>
      <c r="R2555" t="str">
        <f t="shared" si="239"/>
        <v>classical music</v>
      </c>
      <c r="S2555" s="13">
        <f t="shared" si="241"/>
        <v>41112.990821759253</v>
      </c>
      <c r="T2555" s="13">
        <f t="shared" si="240"/>
        <v>41172.990821759253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6"/>
        <v>1.228</v>
      </c>
      <c r="P2556" s="10">
        <f t="shared" si="237"/>
        <v>54.985074626865675</v>
      </c>
      <c r="Q2556" t="str">
        <f t="shared" si="238"/>
        <v>music</v>
      </c>
      <c r="R2556" t="str">
        <f t="shared" si="239"/>
        <v>classical music</v>
      </c>
      <c r="S2556" s="13">
        <f t="shared" si="241"/>
        <v>42124.869942129626</v>
      </c>
      <c r="T2556" s="13">
        <f t="shared" si="240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6"/>
        <v>1.0734999999999999</v>
      </c>
      <c r="P2557" s="10">
        <f t="shared" si="237"/>
        <v>61.342857142857142</v>
      </c>
      <c r="Q2557" t="str">
        <f t="shared" si="238"/>
        <v>music</v>
      </c>
      <c r="R2557" t="str">
        <f t="shared" si="239"/>
        <v>classical music</v>
      </c>
      <c r="S2557" s="13">
        <f t="shared" si="241"/>
        <v>41026.44667824074</v>
      </c>
      <c r="T2557" s="13">
        <f t="shared" si="240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6"/>
        <v>1.0550335570469798</v>
      </c>
      <c r="P2558" s="10">
        <f t="shared" si="237"/>
        <v>23.117647058823529</v>
      </c>
      <c r="Q2558" t="str">
        <f t="shared" si="238"/>
        <v>music</v>
      </c>
      <c r="R2558" t="str">
        <f t="shared" si="239"/>
        <v>classical music</v>
      </c>
      <c r="S2558" s="13">
        <f t="shared" si="241"/>
        <v>41222.783067129625</v>
      </c>
      <c r="T2558" s="13">
        <f t="shared" si="240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6"/>
        <v>1.1844444444444444</v>
      </c>
      <c r="P2559" s="10">
        <f t="shared" si="237"/>
        <v>29.611111111111111</v>
      </c>
      <c r="Q2559" t="str">
        <f t="shared" si="238"/>
        <v>music</v>
      </c>
      <c r="R2559" t="str">
        <f t="shared" si="239"/>
        <v>classical music</v>
      </c>
      <c r="S2559" s="13">
        <f t="shared" si="241"/>
        <v>41744.536874999998</v>
      </c>
      <c r="T2559" s="13">
        <f t="shared" si="240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6"/>
        <v>1.0888</v>
      </c>
      <c r="P2560" s="10">
        <f t="shared" si="237"/>
        <v>75.611111111111114</v>
      </c>
      <c r="Q2560" t="str">
        <f t="shared" si="238"/>
        <v>music</v>
      </c>
      <c r="R2560" t="str">
        <f t="shared" si="239"/>
        <v>classical music</v>
      </c>
      <c r="S2560" s="13">
        <f t="shared" si="241"/>
        <v>42093.651689814811</v>
      </c>
      <c r="T2560" s="13">
        <f t="shared" si="240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6"/>
        <v>1.1125</v>
      </c>
      <c r="P2561" s="10">
        <f t="shared" si="237"/>
        <v>35.6</v>
      </c>
      <c r="Q2561" t="str">
        <f t="shared" si="238"/>
        <v>music</v>
      </c>
      <c r="R2561" t="str">
        <f t="shared" si="239"/>
        <v>classical music</v>
      </c>
      <c r="S2561" s="13">
        <f t="shared" si="241"/>
        <v>40829.665324074071</v>
      </c>
      <c r="T2561" s="13">
        <f t="shared" si="240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6"/>
        <v>1.0009999999999999</v>
      </c>
      <c r="P2562" s="10">
        <f t="shared" si="237"/>
        <v>143</v>
      </c>
      <c r="Q2562" t="str">
        <f t="shared" si="238"/>
        <v>music</v>
      </c>
      <c r="R2562" t="str">
        <f t="shared" si="239"/>
        <v>classical music</v>
      </c>
      <c r="S2562" s="13">
        <f t="shared" si="241"/>
        <v>42039.742754629631</v>
      </c>
      <c r="T2562" s="13">
        <f t="shared" si="240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2">E2563/D2563</f>
        <v>0</v>
      </c>
      <c r="P2563" s="10" t="e">
        <f t="shared" ref="P2563:P2626" si="243">E2563/L2563</f>
        <v>#DIV/0!</v>
      </c>
      <c r="Q2563" t="str">
        <f t="shared" ref="Q2563:Q2626" si="244">LEFT(N2563,FIND("/",N2563)-1)</f>
        <v>food</v>
      </c>
      <c r="R2563" t="str">
        <f t="shared" ref="R2563:R2626" si="245">RIGHT(N2563,LEN(N2563)-FIND("/",N2563))</f>
        <v>food trucks</v>
      </c>
      <c r="S2563" s="13">
        <f t="shared" si="241"/>
        <v>42260.320474537039</v>
      </c>
      <c r="T2563" s="13">
        <f t="shared" si="240"/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2"/>
        <v>7.4999999999999997E-3</v>
      </c>
      <c r="P2564" s="10">
        <f t="shared" si="243"/>
        <v>25</v>
      </c>
      <c r="Q2564" t="str">
        <f t="shared" si="244"/>
        <v>food</v>
      </c>
      <c r="R2564" t="str">
        <f t="shared" si="245"/>
        <v>food trucks</v>
      </c>
      <c r="S2564" s="13">
        <f t="shared" si="241"/>
        <v>42594.316423611112</v>
      </c>
      <c r="T2564" s="13">
        <f t="shared" ref="T2564:T2627" si="246">(I2564/86400)+25569+(-5/24)</f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2"/>
        <v>0</v>
      </c>
      <c r="P2565" s="10" t="e">
        <f t="shared" si="243"/>
        <v>#DIV/0!</v>
      </c>
      <c r="Q2565" t="str">
        <f t="shared" si="244"/>
        <v>food</v>
      </c>
      <c r="R2565" t="str">
        <f t="shared" si="245"/>
        <v>food trucks</v>
      </c>
      <c r="S2565" s="13">
        <f t="shared" ref="S2565:S2628" si="247">(J2565/86400)+25569+(-5/24)</f>
        <v>42154.931145833332</v>
      </c>
      <c r="T2565" s="13">
        <f t="shared" si="246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2"/>
        <v>0</v>
      </c>
      <c r="P2566" s="10" t="e">
        <f t="shared" si="243"/>
        <v>#DIV/0!</v>
      </c>
      <c r="Q2566" t="str">
        <f t="shared" si="244"/>
        <v>food</v>
      </c>
      <c r="R2566" t="str">
        <f t="shared" si="245"/>
        <v>food trucks</v>
      </c>
      <c r="S2566" s="13">
        <f t="shared" si="247"/>
        <v>41821.83216435185</v>
      </c>
      <c r="T2566" s="13">
        <f t="shared" si="246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2"/>
        <v>0.01</v>
      </c>
      <c r="P2567" s="10">
        <f t="shared" si="243"/>
        <v>100</v>
      </c>
      <c r="Q2567" t="str">
        <f t="shared" si="244"/>
        <v>food</v>
      </c>
      <c r="R2567" t="str">
        <f t="shared" si="245"/>
        <v>food trucks</v>
      </c>
      <c r="S2567" s="13">
        <f t="shared" si="247"/>
        <v>42440.442002314812</v>
      </c>
      <c r="T2567" s="13">
        <f t="shared" si="246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2"/>
        <v>0</v>
      </c>
      <c r="P2568" s="10" t="e">
        <f t="shared" si="243"/>
        <v>#DIV/0!</v>
      </c>
      <c r="Q2568" t="str">
        <f t="shared" si="244"/>
        <v>food</v>
      </c>
      <c r="R2568" t="str">
        <f t="shared" si="245"/>
        <v>food trucks</v>
      </c>
      <c r="S2568" s="13">
        <f t="shared" si="247"/>
        <v>41842.772546296292</v>
      </c>
      <c r="T2568" s="13">
        <f t="shared" si="246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2"/>
        <v>2.6666666666666666E-3</v>
      </c>
      <c r="P2569" s="10">
        <f t="shared" si="243"/>
        <v>60</v>
      </c>
      <c r="Q2569" t="str">
        <f t="shared" si="244"/>
        <v>food</v>
      </c>
      <c r="R2569" t="str">
        <f t="shared" si="245"/>
        <v>food trucks</v>
      </c>
      <c r="S2569" s="13">
        <f t="shared" si="247"/>
        <v>42087.670578703699</v>
      </c>
      <c r="T2569" s="13">
        <f t="shared" si="246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2"/>
        <v>5.0000000000000001E-3</v>
      </c>
      <c r="P2570" s="10">
        <f t="shared" si="243"/>
        <v>50</v>
      </c>
      <c r="Q2570" t="str">
        <f t="shared" si="244"/>
        <v>food</v>
      </c>
      <c r="R2570" t="str">
        <f t="shared" si="245"/>
        <v>food trucks</v>
      </c>
      <c r="S2570" s="13">
        <f t="shared" si="247"/>
        <v>42584.45826388889</v>
      </c>
      <c r="T2570" s="13">
        <f t="shared" si="246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2"/>
        <v>2.2307692307692306E-2</v>
      </c>
      <c r="P2571" s="10">
        <f t="shared" si="243"/>
        <v>72.5</v>
      </c>
      <c r="Q2571" t="str">
        <f t="shared" si="244"/>
        <v>food</v>
      </c>
      <c r="R2571" t="str">
        <f t="shared" si="245"/>
        <v>food trucks</v>
      </c>
      <c r="S2571" s="13">
        <f t="shared" si="247"/>
        <v>42233.897129629629</v>
      </c>
      <c r="T2571" s="13">
        <f t="shared" si="246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2"/>
        <v>8.4285714285714294E-3</v>
      </c>
      <c r="P2572" s="10">
        <f t="shared" si="243"/>
        <v>29.5</v>
      </c>
      <c r="Q2572" t="str">
        <f t="shared" si="244"/>
        <v>food</v>
      </c>
      <c r="R2572" t="str">
        <f t="shared" si="245"/>
        <v>food trucks</v>
      </c>
      <c r="S2572" s="13">
        <f t="shared" si="247"/>
        <v>42744.694849537038</v>
      </c>
      <c r="T2572" s="13">
        <f t="shared" si="246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2"/>
        <v>2.5000000000000001E-3</v>
      </c>
      <c r="P2573" s="10">
        <f t="shared" si="243"/>
        <v>62.5</v>
      </c>
      <c r="Q2573" t="str">
        <f t="shared" si="244"/>
        <v>food</v>
      </c>
      <c r="R2573" t="str">
        <f t="shared" si="245"/>
        <v>food trucks</v>
      </c>
      <c r="S2573" s="13">
        <f t="shared" si="247"/>
        <v>42449.133344907408</v>
      </c>
      <c r="T2573" s="13">
        <f t="shared" si="246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2"/>
        <v>0</v>
      </c>
      <c r="P2574" s="10" t="e">
        <f t="shared" si="243"/>
        <v>#DIV/0!</v>
      </c>
      <c r="Q2574" t="str">
        <f t="shared" si="244"/>
        <v>food</v>
      </c>
      <c r="R2574" t="str">
        <f t="shared" si="245"/>
        <v>food trucks</v>
      </c>
      <c r="S2574" s="13">
        <f t="shared" si="247"/>
        <v>42076.911076388882</v>
      </c>
      <c r="T2574" s="13">
        <f t="shared" si="246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2"/>
        <v>0</v>
      </c>
      <c r="P2575" s="10" t="e">
        <f t="shared" si="243"/>
        <v>#DIV/0!</v>
      </c>
      <c r="Q2575" t="str">
        <f t="shared" si="244"/>
        <v>food</v>
      </c>
      <c r="R2575" t="str">
        <f t="shared" si="245"/>
        <v>food trucks</v>
      </c>
      <c r="S2575" s="13">
        <f t="shared" si="247"/>
        <v>41829.383668981478</v>
      </c>
      <c r="T2575" s="13">
        <f t="shared" si="246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2"/>
        <v>0</v>
      </c>
      <c r="P2576" s="10" t="e">
        <f t="shared" si="243"/>
        <v>#DIV/0!</v>
      </c>
      <c r="Q2576" t="str">
        <f t="shared" si="244"/>
        <v>food</v>
      </c>
      <c r="R2576" t="str">
        <f t="shared" si="245"/>
        <v>food trucks</v>
      </c>
      <c r="S2576" s="13">
        <f t="shared" si="247"/>
        <v>42487.617418981477</v>
      </c>
      <c r="T2576" s="13">
        <f t="shared" si="246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2"/>
        <v>0</v>
      </c>
      <c r="P2577" s="10" t="e">
        <f t="shared" si="243"/>
        <v>#DIV/0!</v>
      </c>
      <c r="Q2577" t="str">
        <f t="shared" si="244"/>
        <v>food</v>
      </c>
      <c r="R2577" t="str">
        <f t="shared" si="245"/>
        <v>food trucks</v>
      </c>
      <c r="S2577" s="13">
        <f t="shared" si="247"/>
        <v>41985.900393518517</v>
      </c>
      <c r="T2577" s="13">
        <f t="shared" si="246"/>
        <v>42015.900393518517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2"/>
        <v>0</v>
      </c>
      <c r="P2578" s="10" t="e">
        <f t="shared" si="243"/>
        <v>#DIV/0!</v>
      </c>
      <c r="Q2578" t="str">
        <f t="shared" si="244"/>
        <v>food</v>
      </c>
      <c r="R2578" t="str">
        <f t="shared" si="245"/>
        <v>food trucks</v>
      </c>
      <c r="S2578" s="13">
        <f t="shared" si="247"/>
        <v>42059.801469907405</v>
      </c>
      <c r="T2578" s="13">
        <f t="shared" si="246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2"/>
        <v>0</v>
      </c>
      <c r="P2579" s="10" t="e">
        <f t="shared" si="243"/>
        <v>#DIV/0!</v>
      </c>
      <c r="Q2579" t="str">
        <f t="shared" si="244"/>
        <v>food</v>
      </c>
      <c r="R2579" t="str">
        <f t="shared" si="245"/>
        <v>food trucks</v>
      </c>
      <c r="S2579" s="13">
        <f t="shared" si="247"/>
        <v>41830.612233796295</v>
      </c>
      <c r="T2579" s="13">
        <f t="shared" si="246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2"/>
        <v>0</v>
      </c>
      <c r="P2580" s="10" t="e">
        <f t="shared" si="243"/>
        <v>#DIV/0!</v>
      </c>
      <c r="Q2580" t="str">
        <f t="shared" si="244"/>
        <v>food</v>
      </c>
      <c r="R2580" t="str">
        <f t="shared" si="245"/>
        <v>food trucks</v>
      </c>
      <c r="S2580" s="13">
        <f t="shared" si="247"/>
        <v>42237.814571759256</v>
      </c>
      <c r="T2580" s="13">
        <f t="shared" si="246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2"/>
        <v>1.3849999999999999E-3</v>
      </c>
      <c r="P2581" s="10">
        <f t="shared" si="243"/>
        <v>23.083333333333332</v>
      </c>
      <c r="Q2581" t="str">
        <f t="shared" si="244"/>
        <v>food</v>
      </c>
      <c r="R2581" t="str">
        <f t="shared" si="245"/>
        <v>food trucks</v>
      </c>
      <c r="S2581" s="13">
        <f t="shared" si="247"/>
        <v>41837.621562499997</v>
      </c>
      <c r="T2581" s="13">
        <f t="shared" si="246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2"/>
        <v>6.0000000000000001E-3</v>
      </c>
      <c r="P2582" s="10">
        <f t="shared" si="243"/>
        <v>25.5</v>
      </c>
      <c r="Q2582" t="str">
        <f t="shared" si="244"/>
        <v>food</v>
      </c>
      <c r="R2582" t="str">
        <f t="shared" si="245"/>
        <v>food trucks</v>
      </c>
      <c r="S2582" s="13">
        <f t="shared" si="247"/>
        <v>42110.118090277778</v>
      </c>
      <c r="T2582" s="13">
        <f t="shared" si="246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2"/>
        <v>0.106</v>
      </c>
      <c r="P2583" s="10">
        <f t="shared" si="243"/>
        <v>48.18181818181818</v>
      </c>
      <c r="Q2583" t="str">
        <f t="shared" si="244"/>
        <v>food</v>
      </c>
      <c r="R2583" t="str">
        <f t="shared" si="245"/>
        <v>food trucks</v>
      </c>
      <c r="S2583" s="13">
        <f t="shared" si="247"/>
        <v>42294.420115740737</v>
      </c>
      <c r="T2583" s="13">
        <f t="shared" si="246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2"/>
        <v>1.1111111111111112E-5</v>
      </c>
      <c r="P2584" s="10">
        <f t="shared" si="243"/>
        <v>1</v>
      </c>
      <c r="Q2584" t="str">
        <f t="shared" si="244"/>
        <v>food</v>
      </c>
      <c r="R2584" t="str">
        <f t="shared" si="245"/>
        <v>food trucks</v>
      </c>
      <c r="S2584" s="13">
        <f t="shared" si="247"/>
        <v>42642.780486111107</v>
      </c>
      <c r="T2584" s="13">
        <f t="shared" si="246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2"/>
        <v>5.0000000000000001E-3</v>
      </c>
      <c r="P2585" s="10">
        <f t="shared" si="243"/>
        <v>1</v>
      </c>
      <c r="Q2585" t="str">
        <f t="shared" si="244"/>
        <v>food</v>
      </c>
      <c r="R2585" t="str">
        <f t="shared" si="245"/>
        <v>food trucks</v>
      </c>
      <c r="S2585" s="13">
        <f t="shared" si="247"/>
        <v>42019.561111111114</v>
      </c>
      <c r="T2585" s="13">
        <f t="shared" si="246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2"/>
        <v>0</v>
      </c>
      <c r="P2586" s="10" t="e">
        <f t="shared" si="243"/>
        <v>#DIV/0!</v>
      </c>
      <c r="Q2586" t="str">
        <f t="shared" si="244"/>
        <v>food</v>
      </c>
      <c r="R2586" t="str">
        <f t="shared" si="245"/>
        <v>food trucks</v>
      </c>
      <c r="S2586" s="13">
        <f t="shared" si="247"/>
        <v>42139.964918981474</v>
      </c>
      <c r="T2586" s="13">
        <f t="shared" si="246"/>
        <v>42169.964918981474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2"/>
        <v>1.6666666666666668E-3</v>
      </c>
      <c r="P2587" s="10">
        <f t="shared" si="243"/>
        <v>50</v>
      </c>
      <c r="Q2587" t="str">
        <f t="shared" si="244"/>
        <v>food</v>
      </c>
      <c r="R2587" t="str">
        <f t="shared" si="245"/>
        <v>food trucks</v>
      </c>
      <c r="S2587" s="13">
        <f t="shared" si="247"/>
        <v>41795.754999999997</v>
      </c>
      <c r="T2587" s="13">
        <f t="shared" si="246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2"/>
        <v>1.6666666666666668E-3</v>
      </c>
      <c r="P2588" s="10">
        <f t="shared" si="243"/>
        <v>5</v>
      </c>
      <c r="Q2588" t="str">
        <f t="shared" si="244"/>
        <v>food</v>
      </c>
      <c r="R2588" t="str">
        <f t="shared" si="245"/>
        <v>food trucks</v>
      </c>
      <c r="S2588" s="13">
        <f t="shared" si="247"/>
        <v>42333.121944444443</v>
      </c>
      <c r="T2588" s="13">
        <f t="shared" si="246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2"/>
        <v>2.4340000000000001E-2</v>
      </c>
      <c r="P2589" s="10">
        <f t="shared" si="243"/>
        <v>202.83333333333334</v>
      </c>
      <c r="Q2589" t="str">
        <f t="shared" si="244"/>
        <v>food</v>
      </c>
      <c r="R2589" t="str">
        <f t="shared" si="245"/>
        <v>food trucks</v>
      </c>
      <c r="S2589" s="13">
        <f t="shared" si="247"/>
        <v>42338.467048611106</v>
      </c>
      <c r="T2589" s="13">
        <f t="shared" si="246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2"/>
        <v>3.8833333333333331E-2</v>
      </c>
      <c r="P2590" s="10">
        <f t="shared" si="243"/>
        <v>29.125</v>
      </c>
      <c r="Q2590" t="str">
        <f t="shared" si="244"/>
        <v>food</v>
      </c>
      <c r="R2590" t="str">
        <f t="shared" si="245"/>
        <v>food trucks</v>
      </c>
      <c r="S2590" s="13">
        <f t="shared" si="247"/>
        <v>42042.467893518515</v>
      </c>
      <c r="T2590" s="13">
        <f t="shared" si="246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2"/>
        <v>1E-4</v>
      </c>
      <c r="P2591" s="10">
        <f t="shared" si="243"/>
        <v>5</v>
      </c>
      <c r="Q2591" t="str">
        <f t="shared" si="244"/>
        <v>food</v>
      </c>
      <c r="R2591" t="str">
        <f t="shared" si="245"/>
        <v>food trucks</v>
      </c>
      <c r="S2591" s="13">
        <f t="shared" si="247"/>
        <v>42422.327858796292</v>
      </c>
      <c r="T2591" s="13">
        <f t="shared" si="246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2"/>
        <v>0</v>
      </c>
      <c r="P2592" s="10" t="e">
        <f t="shared" si="243"/>
        <v>#DIV/0!</v>
      </c>
      <c r="Q2592" t="str">
        <f t="shared" si="244"/>
        <v>food</v>
      </c>
      <c r="R2592" t="str">
        <f t="shared" si="245"/>
        <v>food trucks</v>
      </c>
      <c r="S2592" s="13">
        <f t="shared" si="247"/>
        <v>42388.380752314813</v>
      </c>
      <c r="T2592" s="13">
        <f t="shared" si="246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2"/>
        <v>1.7333333333333333E-2</v>
      </c>
      <c r="P2593" s="10">
        <f t="shared" si="243"/>
        <v>13</v>
      </c>
      <c r="Q2593" t="str">
        <f t="shared" si="244"/>
        <v>food</v>
      </c>
      <c r="R2593" t="str">
        <f t="shared" si="245"/>
        <v>food trucks</v>
      </c>
      <c r="S2593" s="13">
        <f t="shared" si="247"/>
        <v>42382.698194444441</v>
      </c>
      <c r="T2593" s="13">
        <f t="shared" si="246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2"/>
        <v>1.6666666666666668E-3</v>
      </c>
      <c r="P2594" s="10">
        <f t="shared" si="243"/>
        <v>50</v>
      </c>
      <c r="Q2594" t="str">
        <f t="shared" si="244"/>
        <v>food</v>
      </c>
      <c r="R2594" t="str">
        <f t="shared" si="245"/>
        <v>food trucks</v>
      </c>
      <c r="S2594" s="13">
        <f t="shared" si="247"/>
        <v>41887.592835648145</v>
      </c>
      <c r="T2594" s="13">
        <f t="shared" si="246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2"/>
        <v>0</v>
      </c>
      <c r="P2595" s="10" t="e">
        <f t="shared" si="243"/>
        <v>#DIV/0!</v>
      </c>
      <c r="Q2595" t="str">
        <f t="shared" si="244"/>
        <v>food</v>
      </c>
      <c r="R2595" t="str">
        <f t="shared" si="245"/>
        <v>food trucks</v>
      </c>
      <c r="S2595" s="13">
        <f t="shared" si="247"/>
        <v>42089.636874999997</v>
      </c>
      <c r="T2595" s="13">
        <f t="shared" si="246"/>
        <v>42119.636874999997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2"/>
        <v>1.2500000000000001E-5</v>
      </c>
      <c r="P2596" s="10">
        <f t="shared" si="243"/>
        <v>1</v>
      </c>
      <c r="Q2596" t="str">
        <f t="shared" si="244"/>
        <v>food</v>
      </c>
      <c r="R2596" t="str">
        <f t="shared" si="245"/>
        <v>food trucks</v>
      </c>
      <c r="S2596" s="13">
        <f t="shared" si="247"/>
        <v>41828.759583333333</v>
      </c>
      <c r="T2596" s="13">
        <f t="shared" si="246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2"/>
        <v>0.12166666666666667</v>
      </c>
      <c r="P2597" s="10">
        <f t="shared" si="243"/>
        <v>96.05263157894737</v>
      </c>
      <c r="Q2597" t="str">
        <f t="shared" si="244"/>
        <v>food</v>
      </c>
      <c r="R2597" t="str">
        <f t="shared" si="245"/>
        <v>food trucks</v>
      </c>
      <c r="S2597" s="13">
        <f t="shared" si="247"/>
        <v>42760.035879629628</v>
      </c>
      <c r="T2597" s="13">
        <f t="shared" si="246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2"/>
        <v>0.23588571428571428</v>
      </c>
      <c r="P2598" s="10">
        <f t="shared" si="243"/>
        <v>305.77777777777777</v>
      </c>
      <c r="Q2598" t="str">
        <f t="shared" si="244"/>
        <v>food</v>
      </c>
      <c r="R2598" t="str">
        <f t="shared" si="245"/>
        <v>food trucks</v>
      </c>
      <c r="S2598" s="13">
        <f t="shared" si="247"/>
        <v>41828.45612268518</v>
      </c>
      <c r="T2598" s="13">
        <f t="shared" si="246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2"/>
        <v>5.6666666666666664E-2</v>
      </c>
      <c r="P2599" s="10">
        <f t="shared" si="243"/>
        <v>12.142857142857142</v>
      </c>
      <c r="Q2599" t="str">
        <f t="shared" si="244"/>
        <v>food</v>
      </c>
      <c r="R2599" t="str">
        <f t="shared" si="245"/>
        <v>food trucks</v>
      </c>
      <c r="S2599" s="13">
        <f t="shared" si="247"/>
        <v>42510.133298611108</v>
      </c>
      <c r="T2599" s="13">
        <f t="shared" si="246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2"/>
        <v>0.39</v>
      </c>
      <c r="P2600" s="10">
        <f t="shared" si="243"/>
        <v>83.571428571428569</v>
      </c>
      <c r="Q2600" t="str">
        <f t="shared" si="244"/>
        <v>food</v>
      </c>
      <c r="R2600" t="str">
        <f t="shared" si="245"/>
        <v>food trucks</v>
      </c>
      <c r="S2600" s="13">
        <f t="shared" si="247"/>
        <v>42240.631956018515</v>
      </c>
      <c r="T2600" s="13">
        <f t="shared" si="246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2"/>
        <v>9.9546510341776348E-3</v>
      </c>
      <c r="P2601" s="10">
        <f t="shared" si="243"/>
        <v>18</v>
      </c>
      <c r="Q2601" t="str">
        <f t="shared" si="244"/>
        <v>food</v>
      </c>
      <c r="R2601" t="str">
        <f t="shared" si="245"/>
        <v>food trucks</v>
      </c>
      <c r="S2601" s="13">
        <f t="shared" si="247"/>
        <v>41809.545682870368</v>
      </c>
      <c r="T2601" s="13">
        <f t="shared" si="246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2"/>
        <v>6.9320000000000007E-2</v>
      </c>
      <c r="P2602" s="10">
        <f t="shared" si="243"/>
        <v>115.53333333333333</v>
      </c>
      <c r="Q2602" t="str">
        <f t="shared" si="244"/>
        <v>food</v>
      </c>
      <c r="R2602" t="str">
        <f t="shared" si="245"/>
        <v>food trucks</v>
      </c>
      <c r="S2602" s="13">
        <f t="shared" si="247"/>
        <v>42394.692129629628</v>
      </c>
      <c r="T2602" s="13">
        <f t="shared" si="246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2"/>
        <v>6.6139999999999999</v>
      </c>
      <c r="P2603" s="10">
        <f t="shared" si="243"/>
        <v>21.900662251655628</v>
      </c>
      <c r="Q2603" t="str">
        <f t="shared" si="244"/>
        <v>technology</v>
      </c>
      <c r="R2603" t="str">
        <f t="shared" si="245"/>
        <v>space exploration</v>
      </c>
      <c r="S2603" s="13">
        <f t="shared" si="247"/>
        <v>41150.693854166668</v>
      </c>
      <c r="T2603" s="13">
        <f t="shared" si="246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2"/>
        <v>3.2609166666666667</v>
      </c>
      <c r="P2604" s="10">
        <f t="shared" si="243"/>
        <v>80.022494887525568</v>
      </c>
      <c r="Q2604" t="str">
        <f t="shared" si="244"/>
        <v>technology</v>
      </c>
      <c r="R2604" t="str">
        <f t="shared" si="245"/>
        <v>space exploration</v>
      </c>
      <c r="S2604" s="13">
        <f t="shared" si="247"/>
        <v>41915.538981481477</v>
      </c>
      <c r="T2604" s="13">
        <f t="shared" si="246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2"/>
        <v>1.0148571428571429</v>
      </c>
      <c r="P2605" s="10">
        <f t="shared" si="243"/>
        <v>35.520000000000003</v>
      </c>
      <c r="Q2605" t="str">
        <f t="shared" si="244"/>
        <v>technology</v>
      </c>
      <c r="R2605" t="str">
        <f t="shared" si="245"/>
        <v>space exploration</v>
      </c>
      <c r="S2605" s="13">
        <f t="shared" si="247"/>
        <v>41617.704328703701</v>
      </c>
      <c r="T2605" s="13">
        <f t="shared" si="246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2"/>
        <v>1.0421799999999999</v>
      </c>
      <c r="P2606" s="10">
        <f t="shared" si="243"/>
        <v>64.933333333333323</v>
      </c>
      <c r="Q2606" t="str">
        <f t="shared" si="244"/>
        <v>technology</v>
      </c>
      <c r="R2606" t="str">
        <f t="shared" si="245"/>
        <v>space exploration</v>
      </c>
      <c r="S2606" s="13">
        <f t="shared" si="247"/>
        <v>40997.842858796292</v>
      </c>
      <c r="T2606" s="13">
        <f t="shared" si="246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2"/>
        <v>1.0742157000000001</v>
      </c>
      <c r="P2607" s="10">
        <f t="shared" si="243"/>
        <v>60.965703745743475</v>
      </c>
      <c r="Q2607" t="str">
        <f t="shared" si="244"/>
        <v>technology</v>
      </c>
      <c r="R2607" t="str">
        <f t="shared" si="245"/>
        <v>space exploration</v>
      </c>
      <c r="S2607" s="13">
        <f t="shared" si="247"/>
        <v>42508.33321759259</v>
      </c>
      <c r="T2607" s="13">
        <f t="shared" si="246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2"/>
        <v>1.1005454545454545</v>
      </c>
      <c r="P2608" s="10">
        <f t="shared" si="243"/>
        <v>31.444155844155844</v>
      </c>
      <c r="Q2608" t="str">
        <f t="shared" si="244"/>
        <v>technology</v>
      </c>
      <c r="R2608" t="str">
        <f t="shared" si="245"/>
        <v>space exploration</v>
      </c>
      <c r="S2608" s="13">
        <f t="shared" si="247"/>
        <v>41726.504421296289</v>
      </c>
      <c r="T2608" s="13">
        <f t="shared" si="246"/>
        <v>41758.504421296289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2"/>
        <v>4.077</v>
      </c>
      <c r="P2609" s="10">
        <f t="shared" si="243"/>
        <v>81.949748743718587</v>
      </c>
      <c r="Q2609" t="str">
        <f t="shared" si="244"/>
        <v>technology</v>
      </c>
      <c r="R2609" t="str">
        <f t="shared" si="245"/>
        <v>space exploration</v>
      </c>
      <c r="S2609" s="13">
        <f t="shared" si="247"/>
        <v>42184.666342592587</v>
      </c>
      <c r="T2609" s="13">
        <f t="shared" si="246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2"/>
        <v>2.2392500000000002</v>
      </c>
      <c r="P2610" s="10">
        <f t="shared" si="243"/>
        <v>58.92763157894737</v>
      </c>
      <c r="Q2610" t="str">
        <f t="shared" si="244"/>
        <v>technology</v>
      </c>
      <c r="R2610" t="str">
        <f t="shared" si="245"/>
        <v>space exploration</v>
      </c>
      <c r="S2610" s="13">
        <f t="shared" si="247"/>
        <v>42767.593379629623</v>
      </c>
      <c r="T2610" s="13">
        <f t="shared" si="246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2"/>
        <v>3.038011142857143</v>
      </c>
      <c r="P2611" s="10">
        <f t="shared" si="243"/>
        <v>157.29347633136095</v>
      </c>
      <c r="Q2611" t="str">
        <f t="shared" si="244"/>
        <v>technology</v>
      </c>
      <c r="R2611" t="str">
        <f t="shared" si="245"/>
        <v>space exploration</v>
      </c>
      <c r="S2611" s="13">
        <f t="shared" si="247"/>
        <v>41075.02952546296</v>
      </c>
      <c r="T2611" s="13">
        <f t="shared" si="246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2"/>
        <v>1.4132510432681749</v>
      </c>
      <c r="P2612" s="10">
        <f t="shared" si="243"/>
        <v>55.758509532062391</v>
      </c>
      <c r="Q2612" t="str">
        <f t="shared" si="244"/>
        <v>technology</v>
      </c>
      <c r="R2612" t="str">
        <f t="shared" si="245"/>
        <v>space exploration</v>
      </c>
      <c r="S2612" s="13">
        <f t="shared" si="247"/>
        <v>42564.672743055555</v>
      </c>
      <c r="T2612" s="13">
        <f t="shared" si="246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2"/>
        <v>27.906363636363636</v>
      </c>
      <c r="P2613" s="10">
        <f t="shared" si="243"/>
        <v>83.802893802893806</v>
      </c>
      <c r="Q2613" t="str">
        <f t="shared" si="244"/>
        <v>technology</v>
      </c>
      <c r="R2613" t="str">
        <f t="shared" si="245"/>
        <v>space exploration</v>
      </c>
      <c r="S2613" s="13">
        <f t="shared" si="247"/>
        <v>42704.127476851849</v>
      </c>
      <c r="T2613" s="13">
        <f t="shared" si="246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2"/>
        <v>1.7176130000000001</v>
      </c>
      <c r="P2614" s="10">
        <f t="shared" si="243"/>
        <v>58.422210884353746</v>
      </c>
      <c r="Q2614" t="str">
        <f t="shared" si="244"/>
        <v>technology</v>
      </c>
      <c r="R2614" t="str">
        <f t="shared" si="245"/>
        <v>space exploration</v>
      </c>
      <c r="S2614" s="13">
        <f t="shared" si="247"/>
        <v>41981.934837962959</v>
      </c>
      <c r="T2614" s="13">
        <f t="shared" si="246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2"/>
        <v>1.0101333333333333</v>
      </c>
      <c r="P2615" s="10">
        <f t="shared" si="243"/>
        <v>270.57142857142856</v>
      </c>
      <c r="Q2615" t="str">
        <f t="shared" si="244"/>
        <v>technology</v>
      </c>
      <c r="R2615" t="str">
        <f t="shared" si="245"/>
        <v>space exploration</v>
      </c>
      <c r="S2615" s="13">
        <f t="shared" si="247"/>
        <v>41143.609884259255</v>
      </c>
      <c r="T2615" s="13">
        <f t="shared" si="246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2"/>
        <v>1.02</v>
      </c>
      <c r="P2616" s="10">
        <f t="shared" si="243"/>
        <v>107.1</v>
      </c>
      <c r="Q2616" t="str">
        <f t="shared" si="244"/>
        <v>technology</v>
      </c>
      <c r="R2616" t="str">
        <f t="shared" si="245"/>
        <v>space exploration</v>
      </c>
      <c r="S2616" s="13">
        <f t="shared" si="247"/>
        <v>41730.500138888885</v>
      </c>
      <c r="T2616" s="13">
        <f t="shared" si="246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2"/>
        <v>1.6976511744127936</v>
      </c>
      <c r="P2617" s="10">
        <f t="shared" si="243"/>
        <v>47.180555555555557</v>
      </c>
      <c r="Q2617" t="str">
        <f t="shared" si="244"/>
        <v>technology</v>
      </c>
      <c r="R2617" t="str">
        <f t="shared" si="245"/>
        <v>space exploration</v>
      </c>
      <c r="S2617" s="13">
        <f t="shared" si="247"/>
        <v>42453.288935185185</v>
      </c>
      <c r="T2617" s="13">
        <f t="shared" si="246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2"/>
        <v>1.14534</v>
      </c>
      <c r="P2618" s="10">
        <f t="shared" si="243"/>
        <v>120.30882352941177</v>
      </c>
      <c r="Q2618" t="str">
        <f t="shared" si="244"/>
        <v>technology</v>
      </c>
      <c r="R2618" t="str">
        <f t="shared" si="245"/>
        <v>space exploration</v>
      </c>
      <c r="S2618" s="13">
        <f t="shared" si="247"/>
        <v>42211.786215277774</v>
      </c>
      <c r="T2618" s="13">
        <f t="shared" si="246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2"/>
        <v>8.7759999999999998</v>
      </c>
      <c r="P2619" s="10">
        <f t="shared" si="243"/>
        <v>27.59748427672956</v>
      </c>
      <c r="Q2619" t="str">
        <f t="shared" si="244"/>
        <v>technology</v>
      </c>
      <c r="R2619" t="str">
        <f t="shared" si="245"/>
        <v>space exploration</v>
      </c>
      <c r="S2619" s="13">
        <f t="shared" si="247"/>
        <v>41902.666099537033</v>
      </c>
      <c r="T2619" s="13">
        <f t="shared" si="246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2"/>
        <v>1.0538666666666667</v>
      </c>
      <c r="P2620" s="10">
        <f t="shared" si="243"/>
        <v>205.2987012987013</v>
      </c>
      <c r="Q2620" t="str">
        <f t="shared" si="244"/>
        <v>technology</v>
      </c>
      <c r="R2620" t="str">
        <f t="shared" si="245"/>
        <v>space exploration</v>
      </c>
      <c r="S2620" s="13">
        <f t="shared" si="247"/>
        <v>42279.584039351852</v>
      </c>
      <c r="T2620" s="13">
        <f t="shared" si="246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2"/>
        <v>1.8839999999999999</v>
      </c>
      <c r="P2621" s="10">
        <f t="shared" si="243"/>
        <v>35.547169811320757</v>
      </c>
      <c r="Q2621" t="str">
        <f t="shared" si="244"/>
        <v>technology</v>
      </c>
      <c r="R2621" t="str">
        <f t="shared" si="245"/>
        <v>space exploration</v>
      </c>
      <c r="S2621" s="13">
        <f t="shared" si="247"/>
        <v>42273.67597222222</v>
      </c>
      <c r="T2621" s="13">
        <f t="shared" si="246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2"/>
        <v>1.436523076923077</v>
      </c>
      <c r="P2622" s="10">
        <f t="shared" si="243"/>
        <v>74.639488409272587</v>
      </c>
      <c r="Q2622" t="str">
        <f t="shared" si="244"/>
        <v>technology</v>
      </c>
      <c r="R2622" t="str">
        <f t="shared" si="245"/>
        <v>space exploration</v>
      </c>
      <c r="S2622" s="13">
        <f t="shared" si="247"/>
        <v>42250.958819444444</v>
      </c>
      <c r="T2622" s="13">
        <f t="shared" si="246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2"/>
        <v>1.4588000000000001</v>
      </c>
      <c r="P2623" s="10">
        <f t="shared" si="243"/>
        <v>47.058064516129029</v>
      </c>
      <c r="Q2623" t="str">
        <f t="shared" si="244"/>
        <v>technology</v>
      </c>
      <c r="R2623" t="str">
        <f t="shared" si="245"/>
        <v>space exploration</v>
      </c>
      <c r="S2623" s="13">
        <f t="shared" si="247"/>
        <v>42115.539212962962</v>
      </c>
      <c r="T2623" s="13">
        <f t="shared" si="246"/>
        <v>42145.539212962962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2"/>
        <v>1.3118399999999999</v>
      </c>
      <c r="P2624" s="10">
        <f t="shared" si="243"/>
        <v>26.591351351351353</v>
      </c>
      <c r="Q2624" t="str">
        <f t="shared" si="244"/>
        <v>technology</v>
      </c>
      <c r="R2624" t="str">
        <f t="shared" si="245"/>
        <v>space exploration</v>
      </c>
      <c r="S2624" s="13">
        <f t="shared" si="247"/>
        <v>42689.534907407404</v>
      </c>
      <c r="T2624" s="13">
        <f t="shared" si="246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2"/>
        <v>1.1399999999999999</v>
      </c>
      <c r="P2625" s="10">
        <f t="shared" si="243"/>
        <v>36.774193548387096</v>
      </c>
      <c r="Q2625" t="str">
        <f t="shared" si="244"/>
        <v>technology</v>
      </c>
      <c r="R2625" t="str">
        <f t="shared" si="245"/>
        <v>space exploration</v>
      </c>
      <c r="S2625" s="13">
        <f t="shared" si="247"/>
        <v>42692.048217592594</v>
      </c>
      <c r="T2625" s="13">
        <f t="shared" si="246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2"/>
        <v>13.794206249999998</v>
      </c>
      <c r="P2626" s="10">
        <f t="shared" si="243"/>
        <v>31.820544982698959</v>
      </c>
      <c r="Q2626" t="str">
        <f t="shared" si="244"/>
        <v>technology</v>
      </c>
      <c r="R2626" t="str">
        <f t="shared" si="245"/>
        <v>space exploration</v>
      </c>
      <c r="S2626" s="13">
        <f t="shared" si="247"/>
        <v>41144.213217592587</v>
      </c>
      <c r="T2626" s="13">
        <f t="shared" si="246"/>
        <v>41165.213217592587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8">E2627/D2627</f>
        <v>9.56</v>
      </c>
      <c r="P2627" s="10">
        <f t="shared" ref="P2627:P2690" si="249">E2627/L2627</f>
        <v>27.576923076923077</v>
      </c>
      <c r="Q2627" t="str">
        <f t="shared" ref="Q2627:Q2690" si="250">LEFT(N2627,FIND("/",N2627)-1)</f>
        <v>technology</v>
      </c>
      <c r="R2627" t="str">
        <f t="shared" ref="R2627:R2690" si="251">RIGHT(N2627,LEN(N2627)-FIND("/",N2627))</f>
        <v>space exploration</v>
      </c>
      <c r="S2627" s="13">
        <f t="shared" si="247"/>
        <v>42658.601944444446</v>
      </c>
      <c r="T2627" s="13">
        <f t="shared" si="246"/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8"/>
        <v>1.1200000000000001</v>
      </c>
      <c r="P2628" s="10">
        <f t="shared" si="249"/>
        <v>56</v>
      </c>
      <c r="Q2628" t="str">
        <f t="shared" si="250"/>
        <v>technology</v>
      </c>
      <c r="R2628" t="str">
        <f t="shared" si="251"/>
        <v>space exploration</v>
      </c>
      <c r="S2628" s="13">
        <f t="shared" si="247"/>
        <v>42128.41978009259</v>
      </c>
      <c r="T2628" s="13">
        <f t="shared" ref="T2628:T2691" si="252">(I2628/86400)+25569+(-5/24)</f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8"/>
        <v>6.4666666666666668</v>
      </c>
      <c r="P2629" s="10">
        <f t="shared" si="249"/>
        <v>21.555555555555557</v>
      </c>
      <c r="Q2629" t="str">
        <f t="shared" si="250"/>
        <v>technology</v>
      </c>
      <c r="R2629" t="str">
        <f t="shared" si="251"/>
        <v>space exploration</v>
      </c>
      <c r="S2629" s="13">
        <f t="shared" ref="S2629:S2692" si="253">(J2629/86400)+25569+(-5/24)</f>
        <v>42304.621076388888</v>
      </c>
      <c r="T2629" s="13">
        <f t="shared" si="252"/>
        <v>42334.662743055553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8"/>
        <v>1.1036948748510131</v>
      </c>
      <c r="P2630" s="10">
        <f t="shared" si="249"/>
        <v>44.095238095238095</v>
      </c>
      <c r="Q2630" t="str">
        <f t="shared" si="250"/>
        <v>technology</v>
      </c>
      <c r="R2630" t="str">
        <f t="shared" si="251"/>
        <v>space exploration</v>
      </c>
      <c r="S2630" s="13">
        <f t="shared" si="253"/>
        <v>41953.757719907408</v>
      </c>
      <c r="T2630" s="13">
        <f t="shared" si="252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8"/>
        <v>1.2774000000000001</v>
      </c>
      <c r="P2631" s="10">
        <f t="shared" si="249"/>
        <v>63.87</v>
      </c>
      <c r="Q2631" t="str">
        <f t="shared" si="250"/>
        <v>technology</v>
      </c>
      <c r="R2631" t="str">
        <f t="shared" si="251"/>
        <v>space exploration</v>
      </c>
      <c r="S2631" s="13">
        <f t="shared" si="253"/>
        <v>42108.330115740733</v>
      </c>
      <c r="T2631" s="13">
        <f t="shared" si="252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8"/>
        <v>1.579</v>
      </c>
      <c r="P2632" s="10">
        <f t="shared" si="249"/>
        <v>38.987654320987652</v>
      </c>
      <c r="Q2632" t="str">
        <f t="shared" si="250"/>
        <v>technology</v>
      </c>
      <c r="R2632" t="str">
        <f t="shared" si="251"/>
        <v>space exploration</v>
      </c>
      <c r="S2632" s="13">
        <f t="shared" si="253"/>
        <v>42523.897129629629</v>
      </c>
      <c r="T2632" s="13">
        <f t="shared" si="252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8"/>
        <v>1.1466525000000001</v>
      </c>
      <c r="P2633" s="10">
        <f t="shared" si="249"/>
        <v>80.185489510489504</v>
      </c>
      <c r="Q2633" t="str">
        <f t="shared" si="250"/>
        <v>technology</v>
      </c>
      <c r="R2633" t="str">
        <f t="shared" si="251"/>
        <v>space exploration</v>
      </c>
      <c r="S2633" s="13">
        <f t="shared" si="253"/>
        <v>42217.960960648146</v>
      </c>
      <c r="T2633" s="13">
        <f t="shared" si="252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8"/>
        <v>1.3700934579439252</v>
      </c>
      <c r="P2634" s="10">
        <f t="shared" si="249"/>
        <v>34.904761904761905</v>
      </c>
      <c r="Q2634" t="str">
        <f t="shared" si="250"/>
        <v>technology</v>
      </c>
      <c r="R2634" t="str">
        <f t="shared" si="251"/>
        <v>space exploration</v>
      </c>
      <c r="S2634" s="13">
        <f t="shared" si="253"/>
        <v>42493.853460648148</v>
      </c>
      <c r="T2634" s="13">
        <f t="shared" si="252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8"/>
        <v>3.5461999999999998</v>
      </c>
      <c r="P2635" s="10">
        <f t="shared" si="249"/>
        <v>89.100502512562812</v>
      </c>
      <c r="Q2635" t="str">
        <f t="shared" si="250"/>
        <v>technology</v>
      </c>
      <c r="R2635" t="str">
        <f t="shared" si="251"/>
        <v>space exploration</v>
      </c>
      <c r="S2635" s="13">
        <f t="shared" si="253"/>
        <v>41667.614953703705</v>
      </c>
      <c r="T2635" s="13">
        <f t="shared" si="252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8"/>
        <v>1.0602150537634409</v>
      </c>
      <c r="P2636" s="10">
        <f t="shared" si="249"/>
        <v>39.44</v>
      </c>
      <c r="Q2636" t="str">
        <f t="shared" si="250"/>
        <v>technology</v>
      </c>
      <c r="R2636" t="str">
        <f t="shared" si="251"/>
        <v>space exploration</v>
      </c>
      <c r="S2636" s="13">
        <f t="shared" si="253"/>
        <v>42612.448159722218</v>
      </c>
      <c r="T2636" s="13">
        <f t="shared" si="252"/>
        <v>42642.448159722218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8"/>
        <v>1</v>
      </c>
      <c r="P2637" s="10">
        <f t="shared" si="249"/>
        <v>136.9047619047619</v>
      </c>
      <c r="Q2637" t="str">
        <f t="shared" si="250"/>
        <v>technology</v>
      </c>
      <c r="R2637" t="str">
        <f t="shared" si="251"/>
        <v>space exploration</v>
      </c>
      <c r="S2637" s="13">
        <f t="shared" si="253"/>
        <v>42037.742604166669</v>
      </c>
      <c r="T2637" s="13">
        <f t="shared" si="252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8"/>
        <v>1.873</v>
      </c>
      <c r="P2638" s="10">
        <f t="shared" si="249"/>
        <v>37.46</v>
      </c>
      <c r="Q2638" t="str">
        <f t="shared" si="250"/>
        <v>technology</v>
      </c>
      <c r="R2638" t="str">
        <f t="shared" si="251"/>
        <v>space exploration</v>
      </c>
      <c r="S2638" s="13">
        <f t="shared" si="253"/>
        <v>42636.406412037039</v>
      </c>
      <c r="T2638" s="13">
        <f t="shared" si="252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8"/>
        <v>1.6619999999999999</v>
      </c>
      <c r="P2639" s="10">
        <f t="shared" si="249"/>
        <v>31.96153846153846</v>
      </c>
      <c r="Q2639" t="str">
        <f t="shared" si="250"/>
        <v>technology</v>
      </c>
      <c r="R2639" t="str">
        <f t="shared" si="251"/>
        <v>space exploration</v>
      </c>
      <c r="S2639" s="13">
        <f t="shared" si="253"/>
        <v>42639.341145833336</v>
      </c>
      <c r="T2639" s="13">
        <f t="shared" si="252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8"/>
        <v>1.0172910662824208</v>
      </c>
      <c r="P2640" s="10">
        <f t="shared" si="249"/>
        <v>25.214285714285715</v>
      </c>
      <c r="Q2640" t="str">
        <f t="shared" si="250"/>
        <v>technology</v>
      </c>
      <c r="R2640" t="str">
        <f t="shared" si="251"/>
        <v>space exploration</v>
      </c>
      <c r="S2640" s="13">
        <f t="shared" si="253"/>
        <v>41989.70480324074</v>
      </c>
      <c r="T2640" s="13">
        <f t="shared" si="252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8"/>
        <v>1.64</v>
      </c>
      <c r="P2641" s="10">
        <f t="shared" si="249"/>
        <v>10.040816326530612</v>
      </c>
      <c r="Q2641" t="str">
        <f t="shared" si="250"/>
        <v>technology</v>
      </c>
      <c r="R2641" t="str">
        <f t="shared" si="251"/>
        <v>space exploration</v>
      </c>
      <c r="S2641" s="13">
        <f t="shared" si="253"/>
        <v>42024.656805555554</v>
      </c>
      <c r="T2641" s="13">
        <f t="shared" si="252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8"/>
        <v>1.0566666666666666</v>
      </c>
      <c r="P2642" s="10">
        <f t="shared" si="249"/>
        <v>45.94202898550725</v>
      </c>
      <c r="Q2642" t="str">
        <f t="shared" si="250"/>
        <v>technology</v>
      </c>
      <c r="R2642" t="str">
        <f t="shared" si="251"/>
        <v>space exploration</v>
      </c>
      <c r="S2642" s="13">
        <f t="shared" si="253"/>
        <v>42102.952245370368</v>
      </c>
      <c r="T2642" s="13">
        <f t="shared" si="252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8"/>
        <v>0.01</v>
      </c>
      <c r="P2643" s="10">
        <f t="shared" si="249"/>
        <v>15</v>
      </c>
      <c r="Q2643" t="str">
        <f t="shared" si="250"/>
        <v>technology</v>
      </c>
      <c r="R2643" t="str">
        <f t="shared" si="251"/>
        <v>space exploration</v>
      </c>
      <c r="S2643" s="13">
        <f t="shared" si="253"/>
        <v>41880.618784722217</v>
      </c>
      <c r="T2643" s="13">
        <f t="shared" si="252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8"/>
        <v>0</v>
      </c>
      <c r="P2644" s="10" t="e">
        <f t="shared" si="249"/>
        <v>#DIV/0!</v>
      </c>
      <c r="Q2644" t="str">
        <f t="shared" si="250"/>
        <v>technology</v>
      </c>
      <c r="R2644" t="str">
        <f t="shared" si="251"/>
        <v>space exploration</v>
      </c>
      <c r="S2644" s="13">
        <f t="shared" si="253"/>
        <v>42536.03828703703</v>
      </c>
      <c r="T2644" s="13">
        <f t="shared" si="252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8"/>
        <v>0.33559730999999998</v>
      </c>
      <c r="P2645" s="10">
        <f t="shared" si="249"/>
        <v>223.58248500999335</v>
      </c>
      <c r="Q2645" t="str">
        <f t="shared" si="250"/>
        <v>technology</v>
      </c>
      <c r="R2645" t="str">
        <f t="shared" si="251"/>
        <v>space exploration</v>
      </c>
      <c r="S2645" s="13">
        <f t="shared" si="253"/>
        <v>42689.374016203707</v>
      </c>
      <c r="T2645" s="13">
        <f t="shared" si="252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8"/>
        <v>2.053E-2</v>
      </c>
      <c r="P2646" s="10">
        <f t="shared" si="249"/>
        <v>39.480769230769234</v>
      </c>
      <c r="Q2646" t="str">
        <f t="shared" si="250"/>
        <v>technology</v>
      </c>
      <c r="R2646" t="str">
        <f t="shared" si="251"/>
        <v>space exploration</v>
      </c>
      <c r="S2646" s="13">
        <f t="shared" si="253"/>
        <v>42774.583738425928</v>
      </c>
      <c r="T2646" s="13">
        <f t="shared" si="252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8"/>
        <v>0.105</v>
      </c>
      <c r="P2647" s="10">
        <f t="shared" si="249"/>
        <v>91.304347826086953</v>
      </c>
      <c r="Q2647" t="str">
        <f t="shared" si="250"/>
        <v>technology</v>
      </c>
      <c r="R2647" t="str">
        <f t="shared" si="251"/>
        <v>space exploration</v>
      </c>
      <c r="S2647" s="13">
        <f t="shared" si="253"/>
        <v>41921.634293981479</v>
      </c>
      <c r="T2647" s="13">
        <f t="shared" si="252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8"/>
        <v>8.4172839999999999E-2</v>
      </c>
      <c r="P2648" s="10">
        <f t="shared" si="249"/>
        <v>78.666205607476627</v>
      </c>
      <c r="Q2648" t="str">
        <f t="shared" si="250"/>
        <v>technology</v>
      </c>
      <c r="R2648" t="str">
        <f t="shared" si="251"/>
        <v>space exploration</v>
      </c>
      <c r="S2648" s="13">
        <f t="shared" si="253"/>
        <v>42226.10496527778</v>
      </c>
      <c r="T2648" s="13">
        <f t="shared" si="252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8"/>
        <v>1.44E-2</v>
      </c>
      <c r="P2649" s="10">
        <f t="shared" si="249"/>
        <v>12</v>
      </c>
      <c r="Q2649" t="str">
        <f t="shared" si="250"/>
        <v>technology</v>
      </c>
      <c r="R2649" t="str">
        <f t="shared" si="251"/>
        <v>space exploration</v>
      </c>
      <c r="S2649" s="13">
        <f t="shared" si="253"/>
        <v>42200.053460648145</v>
      </c>
      <c r="T2649" s="13">
        <f t="shared" si="252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8"/>
        <v>8.8333333333333337E-3</v>
      </c>
      <c r="P2650" s="10">
        <f t="shared" si="249"/>
        <v>17.666666666666668</v>
      </c>
      <c r="Q2650" t="str">
        <f t="shared" si="250"/>
        <v>technology</v>
      </c>
      <c r="R2650" t="str">
        <f t="shared" si="251"/>
        <v>space exploration</v>
      </c>
      <c r="S2650" s="13">
        <f t="shared" si="253"/>
        <v>42408.506481481476</v>
      </c>
      <c r="T2650" s="13">
        <f t="shared" si="252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8"/>
        <v>9.9200000000000004E-4</v>
      </c>
      <c r="P2651" s="10">
        <f t="shared" si="249"/>
        <v>41.333333333333336</v>
      </c>
      <c r="Q2651" t="str">
        <f t="shared" si="250"/>
        <v>technology</v>
      </c>
      <c r="R2651" t="str">
        <f t="shared" si="251"/>
        <v>space exploration</v>
      </c>
      <c r="S2651" s="13">
        <f t="shared" si="253"/>
        <v>42341.788668981484</v>
      </c>
      <c r="T2651" s="13">
        <f t="shared" si="252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8"/>
        <v>5.966666666666667E-3</v>
      </c>
      <c r="P2652" s="10">
        <f t="shared" si="249"/>
        <v>71.599999999999994</v>
      </c>
      <c r="Q2652" t="str">
        <f t="shared" si="250"/>
        <v>technology</v>
      </c>
      <c r="R2652" t="str">
        <f t="shared" si="251"/>
        <v>space exploration</v>
      </c>
      <c r="S2652" s="13">
        <f t="shared" si="253"/>
        <v>42695.416006944441</v>
      </c>
      <c r="T2652" s="13">
        <f t="shared" si="252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8"/>
        <v>1.8689285714285714E-2</v>
      </c>
      <c r="P2653" s="10">
        <f t="shared" si="249"/>
        <v>307.8235294117647</v>
      </c>
      <c r="Q2653" t="str">
        <f t="shared" si="250"/>
        <v>technology</v>
      </c>
      <c r="R2653" t="str">
        <f t="shared" si="251"/>
        <v>space exploration</v>
      </c>
      <c r="S2653" s="13">
        <f t="shared" si="253"/>
        <v>42327.597326388888</v>
      </c>
      <c r="T2653" s="13">
        <f t="shared" si="252"/>
        <v>42355.597326388888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8"/>
        <v>8.8500000000000002E-3</v>
      </c>
      <c r="P2654" s="10">
        <f t="shared" si="249"/>
        <v>80.454545454545453</v>
      </c>
      <c r="Q2654" t="str">
        <f t="shared" si="250"/>
        <v>technology</v>
      </c>
      <c r="R2654" t="str">
        <f t="shared" si="251"/>
        <v>space exploration</v>
      </c>
      <c r="S2654" s="13">
        <f t="shared" si="253"/>
        <v>41952.950520833336</v>
      </c>
      <c r="T2654" s="13">
        <f t="shared" si="252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8"/>
        <v>0.1152156862745098</v>
      </c>
      <c r="P2655" s="10">
        <f t="shared" si="249"/>
        <v>83.942857142857136</v>
      </c>
      <c r="Q2655" t="str">
        <f t="shared" si="250"/>
        <v>technology</v>
      </c>
      <c r="R2655" t="str">
        <f t="shared" si="251"/>
        <v>space exploration</v>
      </c>
      <c r="S2655" s="13">
        <f t="shared" si="253"/>
        <v>41771.443599537037</v>
      </c>
      <c r="T2655" s="13">
        <f t="shared" si="252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8"/>
        <v>5.1000000000000004E-4</v>
      </c>
      <c r="P2656" s="10">
        <f t="shared" si="249"/>
        <v>8.5</v>
      </c>
      <c r="Q2656" t="str">
        <f t="shared" si="250"/>
        <v>technology</v>
      </c>
      <c r="R2656" t="str">
        <f t="shared" si="251"/>
        <v>space exploration</v>
      </c>
      <c r="S2656" s="13">
        <f t="shared" si="253"/>
        <v>42055.392662037033</v>
      </c>
      <c r="T2656" s="13">
        <f t="shared" si="252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8"/>
        <v>0.21033333333333334</v>
      </c>
      <c r="P2657" s="10">
        <f t="shared" si="249"/>
        <v>73.372093023255815</v>
      </c>
      <c r="Q2657" t="str">
        <f t="shared" si="250"/>
        <v>technology</v>
      </c>
      <c r="R2657" t="str">
        <f t="shared" si="251"/>
        <v>space exploration</v>
      </c>
      <c r="S2657" s="13">
        <f t="shared" si="253"/>
        <v>42381.657951388886</v>
      </c>
      <c r="T2657" s="13">
        <f t="shared" si="252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8"/>
        <v>0.11436666666666667</v>
      </c>
      <c r="P2658" s="10">
        <f t="shared" si="249"/>
        <v>112.86184210526316</v>
      </c>
      <c r="Q2658" t="str">
        <f t="shared" si="250"/>
        <v>technology</v>
      </c>
      <c r="R2658" t="str">
        <f t="shared" si="251"/>
        <v>space exploration</v>
      </c>
      <c r="S2658" s="13">
        <f t="shared" si="253"/>
        <v>42767.480185185188</v>
      </c>
      <c r="T2658" s="13">
        <f t="shared" si="252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8"/>
        <v>0.18737933333333334</v>
      </c>
      <c r="P2659" s="10">
        <f t="shared" si="249"/>
        <v>95.277627118644077</v>
      </c>
      <c r="Q2659" t="str">
        <f t="shared" si="250"/>
        <v>technology</v>
      </c>
      <c r="R2659" t="str">
        <f t="shared" si="251"/>
        <v>space exploration</v>
      </c>
      <c r="S2659" s="13">
        <f t="shared" si="253"/>
        <v>42551.720520833333</v>
      </c>
      <c r="T2659" s="13">
        <f t="shared" si="252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8"/>
        <v>9.2857142857142856E-4</v>
      </c>
      <c r="P2660" s="10">
        <f t="shared" si="249"/>
        <v>22.75</v>
      </c>
      <c r="Q2660" t="str">
        <f t="shared" si="250"/>
        <v>technology</v>
      </c>
      <c r="R2660" t="str">
        <f t="shared" si="251"/>
        <v>space exploration</v>
      </c>
      <c r="S2660" s="13">
        <f t="shared" si="253"/>
        <v>42551.675856481474</v>
      </c>
      <c r="T2660" s="13">
        <f t="shared" si="252"/>
        <v>42581.675856481474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8"/>
        <v>2.720408163265306E-2</v>
      </c>
      <c r="P2661" s="10">
        <f t="shared" si="249"/>
        <v>133.30000000000001</v>
      </c>
      <c r="Q2661" t="str">
        <f t="shared" si="250"/>
        <v>technology</v>
      </c>
      <c r="R2661" t="str">
        <f t="shared" si="251"/>
        <v>space exploration</v>
      </c>
      <c r="S2661" s="13">
        <f t="shared" si="253"/>
        <v>42081.861226851848</v>
      </c>
      <c r="T2661" s="13">
        <f t="shared" si="252"/>
        <v>42111.861226851848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8"/>
        <v>9.5E-4</v>
      </c>
      <c r="P2662" s="10">
        <f t="shared" si="249"/>
        <v>3.8</v>
      </c>
      <c r="Q2662" t="str">
        <f t="shared" si="250"/>
        <v>technology</v>
      </c>
      <c r="R2662" t="str">
        <f t="shared" si="251"/>
        <v>space exploration</v>
      </c>
      <c r="S2662" s="13">
        <f t="shared" si="253"/>
        <v>42272.504837962959</v>
      </c>
      <c r="T2662" s="13">
        <f t="shared" si="252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8"/>
        <v>1.0289999999999999</v>
      </c>
      <c r="P2663" s="10">
        <f t="shared" si="249"/>
        <v>85.75</v>
      </c>
      <c r="Q2663" t="str">
        <f t="shared" si="250"/>
        <v>technology</v>
      </c>
      <c r="R2663" t="str">
        <f t="shared" si="251"/>
        <v>makerspaces</v>
      </c>
      <c r="S2663" s="13">
        <f t="shared" si="253"/>
        <v>41542.750115740739</v>
      </c>
      <c r="T2663" s="13">
        <f t="shared" si="252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8"/>
        <v>1.0680000000000001</v>
      </c>
      <c r="P2664" s="10">
        <f t="shared" si="249"/>
        <v>267</v>
      </c>
      <c r="Q2664" t="str">
        <f t="shared" si="250"/>
        <v>technology</v>
      </c>
      <c r="R2664" t="str">
        <f t="shared" si="251"/>
        <v>makerspaces</v>
      </c>
      <c r="S2664" s="13">
        <f t="shared" si="253"/>
        <v>42207.538344907407</v>
      </c>
      <c r="T2664" s="13">
        <f t="shared" si="252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8"/>
        <v>1.0459624999999999</v>
      </c>
      <c r="P2665" s="10">
        <f t="shared" si="249"/>
        <v>373.55803571428572</v>
      </c>
      <c r="Q2665" t="str">
        <f t="shared" si="250"/>
        <v>technology</v>
      </c>
      <c r="R2665" t="str">
        <f t="shared" si="251"/>
        <v>makerspaces</v>
      </c>
      <c r="S2665" s="13">
        <f t="shared" si="253"/>
        <v>42222.41443287037</v>
      </c>
      <c r="T2665" s="13">
        <f t="shared" si="252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8"/>
        <v>1.0342857142857143</v>
      </c>
      <c r="P2666" s="10">
        <f t="shared" si="249"/>
        <v>174.03846153846155</v>
      </c>
      <c r="Q2666" t="str">
        <f t="shared" si="250"/>
        <v>technology</v>
      </c>
      <c r="R2666" t="str">
        <f t="shared" si="251"/>
        <v>makerspaces</v>
      </c>
      <c r="S2666" s="13">
        <f t="shared" si="253"/>
        <v>42312.817094907405</v>
      </c>
      <c r="T2666" s="13">
        <f t="shared" si="252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8"/>
        <v>1.2314285714285715</v>
      </c>
      <c r="P2667" s="10">
        <f t="shared" si="249"/>
        <v>93.695652173913047</v>
      </c>
      <c r="Q2667" t="str">
        <f t="shared" si="250"/>
        <v>technology</v>
      </c>
      <c r="R2667" t="str">
        <f t="shared" si="251"/>
        <v>makerspaces</v>
      </c>
      <c r="S2667" s="13">
        <f t="shared" si="253"/>
        <v>42083.687199074069</v>
      </c>
      <c r="T2667" s="13">
        <f t="shared" si="252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8"/>
        <v>1.592951</v>
      </c>
      <c r="P2668" s="10">
        <f t="shared" si="249"/>
        <v>77.327718446601949</v>
      </c>
      <c r="Q2668" t="str">
        <f t="shared" si="250"/>
        <v>technology</v>
      </c>
      <c r="R2668" t="str">
        <f t="shared" si="251"/>
        <v>makerspaces</v>
      </c>
      <c r="S2668" s="13">
        <f t="shared" si="253"/>
        <v>42235.55600694444</v>
      </c>
      <c r="T2668" s="13">
        <f t="shared" si="252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8"/>
        <v>1.1066666666666667</v>
      </c>
      <c r="P2669" s="10">
        <f t="shared" si="249"/>
        <v>92.222222222222229</v>
      </c>
      <c r="Q2669" t="str">
        <f t="shared" si="250"/>
        <v>technology</v>
      </c>
      <c r="R2669" t="str">
        <f t="shared" si="251"/>
        <v>makerspaces</v>
      </c>
      <c r="S2669" s="13">
        <f t="shared" si="253"/>
        <v>42380.717777777776</v>
      </c>
      <c r="T2669" s="13">
        <f t="shared" si="252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8"/>
        <v>1.7070000000000001</v>
      </c>
      <c r="P2670" s="10">
        <f t="shared" si="249"/>
        <v>60.964285714285715</v>
      </c>
      <c r="Q2670" t="str">
        <f t="shared" si="250"/>
        <v>technology</v>
      </c>
      <c r="R2670" t="str">
        <f t="shared" si="251"/>
        <v>makerspaces</v>
      </c>
      <c r="S2670" s="13">
        <f t="shared" si="253"/>
        <v>42275.380381944444</v>
      </c>
      <c r="T2670" s="13">
        <f t="shared" si="252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8"/>
        <v>1.25125</v>
      </c>
      <c r="P2671" s="10">
        <f t="shared" si="249"/>
        <v>91</v>
      </c>
      <c r="Q2671" t="str">
        <f t="shared" si="250"/>
        <v>technology</v>
      </c>
      <c r="R2671" t="str">
        <f t="shared" si="251"/>
        <v>makerspaces</v>
      </c>
      <c r="S2671" s="13">
        <f t="shared" si="253"/>
        <v>42318.827499999992</v>
      </c>
      <c r="T2671" s="13">
        <f t="shared" si="252"/>
        <v>42378.827499999992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8"/>
        <v>6.4158609339642042E-2</v>
      </c>
      <c r="P2672" s="10">
        <f t="shared" si="249"/>
        <v>41.583333333333336</v>
      </c>
      <c r="Q2672" t="str">
        <f t="shared" si="250"/>
        <v>technology</v>
      </c>
      <c r="R2672" t="str">
        <f t="shared" si="251"/>
        <v>makerspaces</v>
      </c>
      <c r="S2672" s="13">
        <f t="shared" si="253"/>
        <v>41820.812268518515</v>
      </c>
      <c r="T2672" s="13">
        <f t="shared" si="252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8"/>
        <v>0.11344</v>
      </c>
      <c r="P2673" s="10">
        <f t="shared" si="249"/>
        <v>33.761904761904759</v>
      </c>
      <c r="Q2673" t="str">
        <f t="shared" si="250"/>
        <v>technology</v>
      </c>
      <c r="R2673" t="str">
        <f t="shared" si="251"/>
        <v>makerspaces</v>
      </c>
      <c r="S2673" s="13">
        <f t="shared" si="253"/>
        <v>41962.54069444444</v>
      </c>
      <c r="T2673" s="13">
        <f t="shared" si="252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8"/>
        <v>0.33189999999999997</v>
      </c>
      <c r="P2674" s="10">
        <f t="shared" si="249"/>
        <v>70.61702127659575</v>
      </c>
      <c r="Q2674" t="str">
        <f t="shared" si="250"/>
        <v>technology</v>
      </c>
      <c r="R2674" t="str">
        <f t="shared" si="251"/>
        <v>makerspaces</v>
      </c>
      <c r="S2674" s="13">
        <f t="shared" si="253"/>
        <v>42344.675810185181</v>
      </c>
      <c r="T2674" s="13">
        <f t="shared" si="252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8"/>
        <v>0.27579999999999999</v>
      </c>
      <c r="P2675" s="10">
        <f t="shared" si="249"/>
        <v>167.15151515151516</v>
      </c>
      <c r="Q2675" t="str">
        <f t="shared" si="250"/>
        <v>technology</v>
      </c>
      <c r="R2675" t="str">
        <f t="shared" si="251"/>
        <v>makerspaces</v>
      </c>
      <c r="S2675" s="13">
        <f t="shared" si="253"/>
        <v>41912.333321759259</v>
      </c>
      <c r="T2675" s="13">
        <f t="shared" si="252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8"/>
        <v>0.62839999999999996</v>
      </c>
      <c r="P2676" s="10">
        <f t="shared" si="249"/>
        <v>128.61988304093566</v>
      </c>
      <c r="Q2676" t="str">
        <f t="shared" si="250"/>
        <v>technology</v>
      </c>
      <c r="R2676" t="str">
        <f t="shared" si="251"/>
        <v>makerspaces</v>
      </c>
      <c r="S2676" s="13">
        <f t="shared" si="253"/>
        <v>42529.424421296295</v>
      </c>
      <c r="T2676" s="13">
        <f t="shared" si="252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8"/>
        <v>7.5880000000000003E-2</v>
      </c>
      <c r="P2677" s="10">
        <f t="shared" si="249"/>
        <v>65.41379310344827</v>
      </c>
      <c r="Q2677" t="str">
        <f t="shared" si="250"/>
        <v>technology</v>
      </c>
      <c r="R2677" t="str">
        <f t="shared" si="251"/>
        <v>makerspaces</v>
      </c>
      <c r="S2677" s="13">
        <f t="shared" si="253"/>
        <v>41923.649178240739</v>
      </c>
      <c r="T2677" s="13">
        <f t="shared" si="252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8"/>
        <v>0.50380952380952382</v>
      </c>
      <c r="P2678" s="10">
        <f t="shared" si="249"/>
        <v>117.55555555555556</v>
      </c>
      <c r="Q2678" t="str">
        <f t="shared" si="250"/>
        <v>technology</v>
      </c>
      <c r="R2678" t="str">
        <f t="shared" si="251"/>
        <v>makerspaces</v>
      </c>
      <c r="S2678" s="13">
        <f t="shared" si="253"/>
        <v>42482.416365740741</v>
      </c>
      <c r="T2678" s="13">
        <f t="shared" si="252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8"/>
        <v>0.17512820512820512</v>
      </c>
      <c r="P2679" s="10">
        <f t="shared" si="249"/>
        <v>126.48148148148148</v>
      </c>
      <c r="Q2679" t="str">
        <f t="shared" si="250"/>
        <v>technology</v>
      </c>
      <c r="R2679" t="str">
        <f t="shared" si="251"/>
        <v>makerspaces</v>
      </c>
      <c r="S2679" s="13">
        <f t="shared" si="253"/>
        <v>41792.821099537039</v>
      </c>
      <c r="T2679" s="13">
        <f t="shared" si="252"/>
        <v>41822.821099537039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8"/>
        <v>1.3750000000000001E-4</v>
      </c>
      <c r="P2680" s="10">
        <f t="shared" si="249"/>
        <v>550</v>
      </c>
      <c r="Q2680" t="str">
        <f t="shared" si="250"/>
        <v>technology</v>
      </c>
      <c r="R2680" t="str">
        <f t="shared" si="251"/>
        <v>makerspaces</v>
      </c>
      <c r="S2680" s="13">
        <f t="shared" si="253"/>
        <v>42241.589872685181</v>
      </c>
      <c r="T2680" s="13">
        <f t="shared" si="252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8"/>
        <v>3.3E-3</v>
      </c>
      <c r="P2681" s="10">
        <f t="shared" si="249"/>
        <v>44</v>
      </c>
      <c r="Q2681" t="str">
        <f t="shared" si="250"/>
        <v>technology</v>
      </c>
      <c r="R2681" t="str">
        <f t="shared" si="251"/>
        <v>makerspaces</v>
      </c>
      <c r="S2681" s="13">
        <f t="shared" si="253"/>
        <v>42032.792754629627</v>
      </c>
      <c r="T2681" s="13">
        <f t="shared" si="252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8"/>
        <v>8.6250000000000007E-3</v>
      </c>
      <c r="P2682" s="10">
        <f t="shared" si="249"/>
        <v>69</v>
      </c>
      <c r="Q2682" t="str">
        <f t="shared" si="250"/>
        <v>technology</v>
      </c>
      <c r="R2682" t="str">
        <f t="shared" si="251"/>
        <v>makerspaces</v>
      </c>
      <c r="S2682" s="13">
        <f t="shared" si="253"/>
        <v>42436.003368055557</v>
      </c>
      <c r="T2682" s="13">
        <f t="shared" si="252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8"/>
        <v>6.875E-3</v>
      </c>
      <c r="P2683" s="10">
        <f t="shared" si="249"/>
        <v>27.5</v>
      </c>
      <c r="Q2683" t="str">
        <f t="shared" si="250"/>
        <v>food</v>
      </c>
      <c r="R2683" t="str">
        <f t="shared" si="251"/>
        <v>food trucks</v>
      </c>
      <c r="S2683" s="13">
        <f t="shared" si="253"/>
        <v>41805.686921296292</v>
      </c>
      <c r="T2683" s="13">
        <f t="shared" si="252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8"/>
        <v>0.28299999999999997</v>
      </c>
      <c r="P2684" s="10">
        <f t="shared" si="249"/>
        <v>84.9</v>
      </c>
      <c r="Q2684" t="str">
        <f t="shared" si="250"/>
        <v>food</v>
      </c>
      <c r="R2684" t="str">
        <f t="shared" si="251"/>
        <v>food trucks</v>
      </c>
      <c r="S2684" s="13">
        <f t="shared" si="253"/>
        <v>41932.663657407407</v>
      </c>
      <c r="T2684" s="13">
        <f t="shared" si="252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8"/>
        <v>2.3999999999999998E-3</v>
      </c>
      <c r="P2685" s="10">
        <f t="shared" si="249"/>
        <v>12</v>
      </c>
      <c r="Q2685" t="str">
        <f t="shared" si="250"/>
        <v>food</v>
      </c>
      <c r="R2685" t="str">
        <f t="shared" si="251"/>
        <v>food trucks</v>
      </c>
      <c r="S2685" s="13">
        <f t="shared" si="253"/>
        <v>42034.546759259254</v>
      </c>
      <c r="T2685" s="13">
        <f t="shared" si="252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8"/>
        <v>1.1428571428571429E-2</v>
      </c>
      <c r="P2686" s="10">
        <f t="shared" si="249"/>
        <v>200</v>
      </c>
      <c r="Q2686" t="str">
        <f t="shared" si="250"/>
        <v>food</v>
      </c>
      <c r="R2686" t="str">
        <f t="shared" si="251"/>
        <v>food trucks</v>
      </c>
      <c r="S2686" s="13">
        <f t="shared" si="253"/>
        <v>41820.706307870372</v>
      </c>
      <c r="T2686" s="13">
        <f t="shared" si="252"/>
        <v>41860.706307870372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8"/>
        <v>2.0000000000000001E-4</v>
      </c>
      <c r="P2687" s="10">
        <f t="shared" si="249"/>
        <v>10</v>
      </c>
      <c r="Q2687" t="str">
        <f t="shared" si="250"/>
        <v>food</v>
      </c>
      <c r="R2687" t="str">
        <f t="shared" si="251"/>
        <v>food trucks</v>
      </c>
      <c r="S2687" s="13">
        <f t="shared" si="253"/>
        <v>42061.487615740734</v>
      </c>
      <c r="T2687" s="13">
        <f t="shared" si="252"/>
        <v>42121.44594907407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8"/>
        <v>0</v>
      </c>
      <c r="P2688" s="10" t="e">
        <f t="shared" si="249"/>
        <v>#DIV/0!</v>
      </c>
      <c r="Q2688" t="str">
        <f t="shared" si="250"/>
        <v>food</v>
      </c>
      <c r="R2688" t="str">
        <f t="shared" si="251"/>
        <v>food trucks</v>
      </c>
      <c r="S2688" s="13">
        <f t="shared" si="253"/>
        <v>41892.766469907401</v>
      </c>
      <c r="T2688" s="13">
        <f t="shared" si="252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8"/>
        <v>0</v>
      </c>
      <c r="P2689" s="10" t="e">
        <f t="shared" si="249"/>
        <v>#DIV/0!</v>
      </c>
      <c r="Q2689" t="str">
        <f t="shared" si="250"/>
        <v>food</v>
      </c>
      <c r="R2689" t="str">
        <f t="shared" si="251"/>
        <v>food trucks</v>
      </c>
      <c r="S2689" s="13">
        <f t="shared" si="253"/>
        <v>42154.431921296295</v>
      </c>
      <c r="T2689" s="13">
        <f t="shared" si="252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8"/>
        <v>1.48E-3</v>
      </c>
      <c r="P2690" s="10">
        <f t="shared" si="249"/>
        <v>5.2857142857142856</v>
      </c>
      <c r="Q2690" t="str">
        <f t="shared" si="250"/>
        <v>food</v>
      </c>
      <c r="R2690" t="str">
        <f t="shared" si="251"/>
        <v>food trucks</v>
      </c>
      <c r="S2690" s="13">
        <f t="shared" si="253"/>
        <v>42027.910532407404</v>
      </c>
      <c r="T2690" s="13">
        <f t="shared" si="252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4">E2691/D2691</f>
        <v>2.8571428571428571E-5</v>
      </c>
      <c r="P2691" s="10">
        <f t="shared" ref="P2691:P2754" si="255">E2691/L2691</f>
        <v>1</v>
      </c>
      <c r="Q2691" t="str">
        <f t="shared" ref="Q2691:Q2754" si="256">LEFT(N2691,FIND("/",N2691)-1)</f>
        <v>food</v>
      </c>
      <c r="R2691" t="str">
        <f t="shared" ref="R2691:R2754" si="257">RIGHT(N2691,LEN(N2691)-FIND("/",N2691))</f>
        <v>food trucks</v>
      </c>
      <c r="S2691" s="13">
        <f t="shared" si="253"/>
        <v>42551.75335648148</v>
      </c>
      <c r="T2691" s="13">
        <f t="shared" si="252"/>
        <v>42581.75335648148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4"/>
        <v>0.107325</v>
      </c>
      <c r="P2692" s="10">
        <f t="shared" si="255"/>
        <v>72.762711864406782</v>
      </c>
      <c r="Q2692" t="str">
        <f t="shared" si="256"/>
        <v>food</v>
      </c>
      <c r="R2692" t="str">
        <f t="shared" si="257"/>
        <v>food trucks</v>
      </c>
      <c r="S2692" s="13">
        <f t="shared" si="253"/>
        <v>42112.89671296296</v>
      </c>
      <c r="T2692" s="13">
        <f t="shared" ref="T2692:T2755" si="258">(I2692/86400)+25569+(-5/24)</f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4"/>
        <v>5.3846153846153844E-4</v>
      </c>
      <c r="P2693" s="10">
        <f t="shared" si="255"/>
        <v>17.5</v>
      </c>
      <c r="Q2693" t="str">
        <f t="shared" si="256"/>
        <v>food</v>
      </c>
      <c r="R2693" t="str">
        <f t="shared" si="257"/>
        <v>food trucks</v>
      </c>
      <c r="S2693" s="13">
        <f t="shared" ref="S2693:S2756" si="259">(J2693/86400)+25569+(-5/24)</f>
        <v>42089.515706018516</v>
      </c>
      <c r="T2693" s="13">
        <f t="shared" si="258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4"/>
        <v>7.1428571428571426E-3</v>
      </c>
      <c r="P2694" s="10">
        <f t="shared" si="255"/>
        <v>25</v>
      </c>
      <c r="Q2694" t="str">
        <f t="shared" si="256"/>
        <v>food</v>
      </c>
      <c r="R2694" t="str">
        <f t="shared" si="257"/>
        <v>food trucks</v>
      </c>
      <c r="S2694" s="13">
        <f t="shared" si="259"/>
        <v>42058.125694444439</v>
      </c>
      <c r="T2694" s="13">
        <f t="shared" si="258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4"/>
        <v>8.0000000000000002E-3</v>
      </c>
      <c r="P2695" s="10">
        <f t="shared" si="255"/>
        <v>13.333333333333334</v>
      </c>
      <c r="Q2695" t="str">
        <f t="shared" si="256"/>
        <v>food</v>
      </c>
      <c r="R2695" t="str">
        <f t="shared" si="257"/>
        <v>food trucks</v>
      </c>
      <c r="S2695" s="13">
        <f t="shared" si="259"/>
        <v>41833.930162037032</v>
      </c>
      <c r="T2695" s="13">
        <f t="shared" si="258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4"/>
        <v>3.3333333333333335E-5</v>
      </c>
      <c r="P2696" s="10">
        <f t="shared" si="255"/>
        <v>1</v>
      </c>
      <c r="Q2696" t="str">
        <f t="shared" si="256"/>
        <v>food</v>
      </c>
      <c r="R2696" t="str">
        <f t="shared" si="257"/>
        <v>food trucks</v>
      </c>
      <c r="S2696" s="13">
        <f t="shared" si="259"/>
        <v>41877.932164351849</v>
      </c>
      <c r="T2696" s="13">
        <f t="shared" si="258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4"/>
        <v>4.7333333333333333E-3</v>
      </c>
      <c r="P2697" s="10">
        <f t="shared" si="255"/>
        <v>23.666666666666668</v>
      </c>
      <c r="Q2697" t="str">
        <f t="shared" si="256"/>
        <v>food</v>
      </c>
      <c r="R2697" t="str">
        <f t="shared" si="257"/>
        <v>food trucks</v>
      </c>
      <c r="S2697" s="13">
        <f t="shared" si="259"/>
        <v>42047.973587962959</v>
      </c>
      <c r="T2697" s="13">
        <f t="shared" si="258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4"/>
        <v>5.6500000000000002E-2</v>
      </c>
      <c r="P2698" s="10">
        <f t="shared" si="255"/>
        <v>89.21052631578948</v>
      </c>
      <c r="Q2698" t="str">
        <f t="shared" si="256"/>
        <v>food</v>
      </c>
      <c r="R2698" t="str">
        <f t="shared" si="257"/>
        <v>food trucks</v>
      </c>
      <c r="S2698" s="13">
        <f t="shared" si="259"/>
        <v>41964.636111111111</v>
      </c>
      <c r="T2698" s="13">
        <f t="shared" si="258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4"/>
        <v>0.26352173913043481</v>
      </c>
      <c r="P2699" s="10">
        <f t="shared" si="255"/>
        <v>116.55769230769231</v>
      </c>
      <c r="Q2699" t="str">
        <f t="shared" si="256"/>
        <v>food</v>
      </c>
      <c r="R2699" t="str">
        <f t="shared" si="257"/>
        <v>food trucks</v>
      </c>
      <c r="S2699" s="13">
        <f t="shared" si="259"/>
        <v>42187.731747685182</v>
      </c>
      <c r="T2699" s="13">
        <f t="shared" si="258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4"/>
        <v>3.2512500000000002E-3</v>
      </c>
      <c r="P2700" s="10">
        <f t="shared" si="255"/>
        <v>13.005000000000001</v>
      </c>
      <c r="Q2700" t="str">
        <f t="shared" si="256"/>
        <v>food</v>
      </c>
      <c r="R2700" t="str">
        <f t="shared" si="257"/>
        <v>food trucks</v>
      </c>
      <c r="S2700" s="13">
        <f t="shared" si="259"/>
        <v>41787.689907407403</v>
      </c>
      <c r="T2700" s="13">
        <f t="shared" si="258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4"/>
        <v>0</v>
      </c>
      <c r="P2701" s="10" t="e">
        <f t="shared" si="255"/>
        <v>#DIV/0!</v>
      </c>
      <c r="Q2701" t="str">
        <f t="shared" si="256"/>
        <v>food</v>
      </c>
      <c r="R2701" t="str">
        <f t="shared" si="257"/>
        <v>food trucks</v>
      </c>
      <c r="S2701" s="13">
        <f t="shared" si="259"/>
        <v>41829.688229166662</v>
      </c>
      <c r="T2701" s="13">
        <f t="shared" si="258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4"/>
        <v>7.0007000700070005E-3</v>
      </c>
      <c r="P2702" s="10">
        <f t="shared" si="255"/>
        <v>17.5</v>
      </c>
      <c r="Q2702" t="str">
        <f t="shared" si="256"/>
        <v>food</v>
      </c>
      <c r="R2702" t="str">
        <f t="shared" si="257"/>
        <v>food trucks</v>
      </c>
      <c r="S2702" s="13">
        <f t="shared" si="259"/>
        <v>41870.666342592587</v>
      </c>
      <c r="T2702" s="13">
        <f t="shared" si="258"/>
        <v>41900.666342592587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4"/>
        <v>0.46176470588235297</v>
      </c>
      <c r="P2703" s="10">
        <f t="shared" si="255"/>
        <v>34.130434782608695</v>
      </c>
      <c r="Q2703" t="str">
        <f t="shared" si="256"/>
        <v>theater</v>
      </c>
      <c r="R2703" t="str">
        <f t="shared" si="257"/>
        <v>spaces</v>
      </c>
      <c r="S2703" s="13">
        <f t="shared" si="259"/>
        <v>42801.566365740735</v>
      </c>
      <c r="T2703" s="13">
        <f t="shared" si="258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4"/>
        <v>0.34410000000000002</v>
      </c>
      <c r="P2704" s="10">
        <f t="shared" si="255"/>
        <v>132.34615384615384</v>
      </c>
      <c r="Q2704" t="str">
        <f t="shared" si="256"/>
        <v>theater</v>
      </c>
      <c r="R2704" t="str">
        <f t="shared" si="257"/>
        <v>spaces</v>
      </c>
      <c r="S2704" s="13">
        <f t="shared" si="259"/>
        <v>42800.593483796292</v>
      </c>
      <c r="T2704" s="13">
        <f t="shared" si="258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4"/>
        <v>1.0375000000000001</v>
      </c>
      <c r="P2705" s="10">
        <f t="shared" si="255"/>
        <v>922.22222222222217</v>
      </c>
      <c r="Q2705" t="str">
        <f t="shared" si="256"/>
        <v>theater</v>
      </c>
      <c r="R2705" t="str">
        <f t="shared" si="257"/>
        <v>spaces</v>
      </c>
      <c r="S2705" s="13">
        <f t="shared" si="259"/>
        <v>42756.481828703698</v>
      </c>
      <c r="T2705" s="13">
        <f t="shared" si="258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4"/>
        <v>6.0263157894736845E-2</v>
      </c>
      <c r="P2706" s="10">
        <f t="shared" si="255"/>
        <v>163.57142857142858</v>
      </c>
      <c r="Q2706" t="str">
        <f t="shared" si="256"/>
        <v>theater</v>
      </c>
      <c r="R2706" t="str">
        <f t="shared" si="257"/>
        <v>spaces</v>
      </c>
      <c r="S2706" s="13">
        <f t="shared" si="259"/>
        <v>42787.654097222221</v>
      </c>
      <c r="T2706" s="13">
        <f t="shared" si="258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4"/>
        <v>0.10539393939393939</v>
      </c>
      <c r="P2707" s="10">
        <f t="shared" si="255"/>
        <v>217.375</v>
      </c>
      <c r="Q2707" t="str">
        <f t="shared" si="256"/>
        <v>theater</v>
      </c>
      <c r="R2707" t="str">
        <f t="shared" si="257"/>
        <v>spaces</v>
      </c>
      <c r="S2707" s="13">
        <f t="shared" si="259"/>
        <v>42773.70784722222</v>
      </c>
      <c r="T2707" s="13">
        <f t="shared" si="258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4"/>
        <v>1.1229714285714285</v>
      </c>
      <c r="P2708" s="10">
        <f t="shared" si="255"/>
        <v>149.44486692015209</v>
      </c>
      <c r="Q2708" t="str">
        <f t="shared" si="256"/>
        <v>theater</v>
      </c>
      <c r="R2708" t="str">
        <f t="shared" si="257"/>
        <v>spaces</v>
      </c>
      <c r="S2708" s="13">
        <f t="shared" si="259"/>
        <v>41899.086608796293</v>
      </c>
      <c r="T2708" s="13">
        <f t="shared" si="258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4"/>
        <v>3.50844625</v>
      </c>
      <c r="P2709" s="10">
        <f t="shared" si="255"/>
        <v>71.237487309644663</v>
      </c>
      <c r="Q2709" t="str">
        <f t="shared" si="256"/>
        <v>theater</v>
      </c>
      <c r="R2709" t="str">
        <f t="shared" si="257"/>
        <v>spaces</v>
      </c>
      <c r="S2709" s="13">
        <f t="shared" si="259"/>
        <v>41391.574571759258</v>
      </c>
      <c r="T2709" s="13">
        <f t="shared" si="258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4"/>
        <v>2.3321535</v>
      </c>
      <c r="P2710" s="10">
        <f t="shared" si="255"/>
        <v>44.464318398474738</v>
      </c>
      <c r="Q2710" t="str">
        <f t="shared" si="256"/>
        <v>theater</v>
      </c>
      <c r="R2710" t="str">
        <f t="shared" si="257"/>
        <v>spaces</v>
      </c>
      <c r="S2710" s="13">
        <f t="shared" si="259"/>
        <v>42512.489884259259</v>
      </c>
      <c r="T2710" s="13">
        <f t="shared" si="258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4"/>
        <v>1.01606</v>
      </c>
      <c r="P2711" s="10">
        <f t="shared" si="255"/>
        <v>164.94480519480518</v>
      </c>
      <c r="Q2711" t="str">
        <f t="shared" si="256"/>
        <v>theater</v>
      </c>
      <c r="R2711" t="str">
        <f t="shared" si="257"/>
        <v>spaces</v>
      </c>
      <c r="S2711" s="13">
        <f t="shared" si="259"/>
        <v>42611.941446759258</v>
      </c>
      <c r="T2711" s="13">
        <f t="shared" si="258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4"/>
        <v>1.5390035000000002</v>
      </c>
      <c r="P2712" s="10">
        <f t="shared" si="255"/>
        <v>84.871516544117654</v>
      </c>
      <c r="Q2712" t="str">
        <f t="shared" si="256"/>
        <v>theater</v>
      </c>
      <c r="R2712" t="str">
        <f t="shared" si="257"/>
        <v>spaces</v>
      </c>
      <c r="S2712" s="13">
        <f t="shared" si="259"/>
        <v>41828.021157407406</v>
      </c>
      <c r="T2712" s="13">
        <f t="shared" si="258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4"/>
        <v>1.007161125319693</v>
      </c>
      <c r="P2713" s="10">
        <f t="shared" si="255"/>
        <v>53.945205479452056</v>
      </c>
      <c r="Q2713" t="str">
        <f t="shared" si="256"/>
        <v>theater</v>
      </c>
      <c r="R2713" t="str">
        <f t="shared" si="257"/>
        <v>spaces</v>
      </c>
      <c r="S2713" s="13">
        <f t="shared" si="259"/>
        <v>41780.536921296291</v>
      </c>
      <c r="T2713" s="13">
        <f t="shared" si="258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4"/>
        <v>1.3138181818181818</v>
      </c>
      <c r="P2714" s="10">
        <f t="shared" si="255"/>
        <v>50.531468531468533</v>
      </c>
      <c r="Q2714" t="str">
        <f t="shared" si="256"/>
        <v>theater</v>
      </c>
      <c r="R2714" t="str">
        <f t="shared" si="257"/>
        <v>spaces</v>
      </c>
      <c r="S2714" s="13">
        <f t="shared" si="259"/>
        <v>41431.853703703702</v>
      </c>
      <c r="T2714" s="13">
        <f t="shared" si="258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4"/>
        <v>1.0224133333333334</v>
      </c>
      <c r="P2715" s="10">
        <f t="shared" si="255"/>
        <v>108.00140845070422</v>
      </c>
      <c r="Q2715" t="str">
        <f t="shared" si="256"/>
        <v>theater</v>
      </c>
      <c r="R2715" t="str">
        <f t="shared" si="257"/>
        <v>spaces</v>
      </c>
      <c r="S2715" s="13">
        <f t="shared" si="259"/>
        <v>42322.445416666662</v>
      </c>
      <c r="T2715" s="13">
        <f t="shared" si="258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4"/>
        <v>1.1635599999999999</v>
      </c>
      <c r="P2716" s="10">
        <f t="shared" si="255"/>
        <v>95.373770491803285</v>
      </c>
      <c r="Q2716" t="str">
        <f t="shared" si="256"/>
        <v>theater</v>
      </c>
      <c r="R2716" t="str">
        <f t="shared" si="257"/>
        <v>spaces</v>
      </c>
      <c r="S2716" s="13">
        <f t="shared" si="259"/>
        <v>42629.446712962956</v>
      </c>
      <c r="T2716" s="13">
        <f t="shared" si="258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4"/>
        <v>2.6462241666666664</v>
      </c>
      <c r="P2717" s="10">
        <f t="shared" si="255"/>
        <v>57.631016333938291</v>
      </c>
      <c r="Q2717" t="str">
        <f t="shared" si="256"/>
        <v>theater</v>
      </c>
      <c r="R2717" t="str">
        <f t="shared" si="257"/>
        <v>spaces</v>
      </c>
      <c r="S2717" s="13">
        <f t="shared" si="259"/>
        <v>42387.190138888887</v>
      </c>
      <c r="T2717" s="13">
        <f t="shared" si="258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4"/>
        <v>1.1998010000000001</v>
      </c>
      <c r="P2718" s="10">
        <f t="shared" si="255"/>
        <v>64.160481283422456</v>
      </c>
      <c r="Q2718" t="str">
        <f t="shared" si="256"/>
        <v>theater</v>
      </c>
      <c r="R2718" t="str">
        <f t="shared" si="257"/>
        <v>spaces</v>
      </c>
      <c r="S2718" s="13">
        <f t="shared" si="259"/>
        <v>42255.124918981477</v>
      </c>
      <c r="T2718" s="13">
        <f t="shared" si="258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4"/>
        <v>1.2010400000000001</v>
      </c>
      <c r="P2719" s="10">
        <f t="shared" si="255"/>
        <v>92.387692307692305</v>
      </c>
      <c r="Q2719" t="str">
        <f t="shared" si="256"/>
        <v>theater</v>
      </c>
      <c r="R2719" t="str">
        <f t="shared" si="257"/>
        <v>spaces</v>
      </c>
      <c r="S2719" s="13">
        <f t="shared" si="259"/>
        <v>41934.706585648142</v>
      </c>
      <c r="T2719" s="13">
        <f t="shared" si="258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4"/>
        <v>1.0358333333333334</v>
      </c>
      <c r="P2720" s="10">
        <f t="shared" si="255"/>
        <v>125.97972972972973</v>
      </c>
      <c r="Q2720" t="str">
        <f t="shared" si="256"/>
        <v>theater</v>
      </c>
      <c r="R2720" t="str">
        <f t="shared" si="257"/>
        <v>spaces</v>
      </c>
      <c r="S2720" s="13">
        <f t="shared" si="259"/>
        <v>42465.388252314813</v>
      </c>
      <c r="T2720" s="13">
        <f t="shared" si="258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4"/>
        <v>1.0883333333333334</v>
      </c>
      <c r="P2721" s="10">
        <f t="shared" si="255"/>
        <v>94.637681159420296</v>
      </c>
      <c r="Q2721" t="str">
        <f t="shared" si="256"/>
        <v>theater</v>
      </c>
      <c r="R2721" t="str">
        <f t="shared" si="257"/>
        <v>spaces</v>
      </c>
      <c r="S2721" s="13">
        <f t="shared" si="259"/>
        <v>42417.822847222218</v>
      </c>
      <c r="T2721" s="13">
        <f t="shared" si="258"/>
        <v>42477.781180555554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4"/>
        <v>1.1812400000000001</v>
      </c>
      <c r="P2722" s="10">
        <f t="shared" si="255"/>
        <v>170.69942196531792</v>
      </c>
      <c r="Q2722" t="str">
        <f t="shared" si="256"/>
        <v>theater</v>
      </c>
      <c r="R2722" t="str">
        <f t="shared" si="257"/>
        <v>spaces</v>
      </c>
      <c r="S2722" s="13">
        <f t="shared" si="259"/>
        <v>42655.257557870369</v>
      </c>
      <c r="T2722" s="13">
        <f t="shared" si="258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4"/>
        <v>14.62</v>
      </c>
      <c r="P2723" s="10">
        <f t="shared" si="255"/>
        <v>40.762081784386616</v>
      </c>
      <c r="Q2723" t="str">
        <f t="shared" si="256"/>
        <v>technology</v>
      </c>
      <c r="R2723" t="str">
        <f t="shared" si="257"/>
        <v>hardware</v>
      </c>
      <c r="S2723" s="13">
        <f t="shared" si="259"/>
        <v>41493.335625</v>
      </c>
      <c r="T2723" s="13">
        <f t="shared" si="258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4"/>
        <v>2.5253999999999999</v>
      </c>
      <c r="P2724" s="10">
        <f t="shared" si="255"/>
        <v>68.254054054054052</v>
      </c>
      <c r="Q2724" t="str">
        <f t="shared" si="256"/>
        <v>technology</v>
      </c>
      <c r="R2724" t="str">
        <f t="shared" si="257"/>
        <v>hardware</v>
      </c>
      <c r="S2724" s="13">
        <f t="shared" si="259"/>
        <v>42704.64876157407</v>
      </c>
      <c r="T2724" s="13">
        <f t="shared" si="258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4"/>
        <v>1.4005000000000001</v>
      </c>
      <c r="P2725" s="10">
        <f t="shared" si="255"/>
        <v>95.48863636363636</v>
      </c>
      <c r="Q2725" t="str">
        <f t="shared" si="256"/>
        <v>technology</v>
      </c>
      <c r="R2725" t="str">
        <f t="shared" si="257"/>
        <v>hardware</v>
      </c>
      <c r="S2725" s="13">
        <f t="shared" si="259"/>
        <v>41944.630648148144</v>
      </c>
      <c r="T2725" s="13">
        <f t="shared" si="258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4"/>
        <v>2.9687520259319289</v>
      </c>
      <c r="P2726" s="10">
        <f t="shared" si="255"/>
        <v>7.1902649656526005</v>
      </c>
      <c r="Q2726" t="str">
        <f t="shared" si="256"/>
        <v>technology</v>
      </c>
      <c r="R2726" t="str">
        <f t="shared" si="257"/>
        <v>hardware</v>
      </c>
      <c r="S2726" s="13">
        <f t="shared" si="259"/>
        <v>42199.118738425925</v>
      </c>
      <c r="T2726" s="13">
        <f t="shared" si="258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4"/>
        <v>1.445425</v>
      </c>
      <c r="P2727" s="10">
        <f t="shared" si="255"/>
        <v>511.65486725663715</v>
      </c>
      <c r="Q2727" t="str">
        <f t="shared" si="256"/>
        <v>technology</v>
      </c>
      <c r="R2727" t="str">
        <f t="shared" si="257"/>
        <v>hardware</v>
      </c>
      <c r="S2727" s="13">
        <f t="shared" si="259"/>
        <v>42745.53628472222</v>
      </c>
      <c r="T2727" s="13">
        <f t="shared" si="258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4"/>
        <v>1.05745</v>
      </c>
      <c r="P2728" s="10">
        <f t="shared" si="255"/>
        <v>261.74504950495049</v>
      </c>
      <c r="Q2728" t="str">
        <f t="shared" si="256"/>
        <v>technology</v>
      </c>
      <c r="R2728" t="str">
        <f t="shared" si="257"/>
        <v>hardware</v>
      </c>
      <c r="S2728" s="13">
        <f t="shared" si="259"/>
        <v>42452.371655092589</v>
      </c>
      <c r="T2728" s="13">
        <f t="shared" si="258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4"/>
        <v>4.9321000000000002</v>
      </c>
      <c r="P2729" s="10">
        <f t="shared" si="255"/>
        <v>69.760961810466767</v>
      </c>
      <c r="Q2729" t="str">
        <f t="shared" si="256"/>
        <v>technology</v>
      </c>
      <c r="R2729" t="str">
        <f t="shared" si="257"/>
        <v>hardware</v>
      </c>
      <c r="S2729" s="13">
        <f t="shared" si="259"/>
        <v>42198.468321759261</v>
      </c>
      <c r="T2729" s="13">
        <f t="shared" si="258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4"/>
        <v>2.0182666666666669</v>
      </c>
      <c r="P2730" s="10">
        <f t="shared" si="255"/>
        <v>77.229591836734699</v>
      </c>
      <c r="Q2730" t="str">
        <f t="shared" si="256"/>
        <v>technology</v>
      </c>
      <c r="R2730" t="str">
        <f t="shared" si="257"/>
        <v>hardware</v>
      </c>
      <c r="S2730" s="13">
        <f t="shared" si="259"/>
        <v>42333.391597222224</v>
      </c>
      <c r="T2730" s="13">
        <f t="shared" si="258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4"/>
        <v>1.0444</v>
      </c>
      <c r="P2731" s="10">
        <f t="shared" si="255"/>
        <v>340.56521739130437</v>
      </c>
      <c r="Q2731" t="str">
        <f t="shared" si="256"/>
        <v>technology</v>
      </c>
      <c r="R2731" t="str">
        <f t="shared" si="257"/>
        <v>hardware</v>
      </c>
      <c r="S2731" s="13">
        <f t="shared" si="259"/>
        <v>42095.032372685186</v>
      </c>
      <c r="T2731" s="13">
        <f t="shared" si="258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4"/>
        <v>1.7029262962962963</v>
      </c>
      <c r="P2732" s="10">
        <f t="shared" si="255"/>
        <v>67.417903225806455</v>
      </c>
      <c r="Q2732" t="str">
        <f t="shared" si="256"/>
        <v>technology</v>
      </c>
      <c r="R2732" t="str">
        <f t="shared" si="257"/>
        <v>hardware</v>
      </c>
      <c r="S2732" s="13">
        <f t="shared" si="259"/>
        <v>41351.333043981482</v>
      </c>
      <c r="T2732" s="13">
        <f t="shared" si="258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4"/>
        <v>1.0430333333333333</v>
      </c>
      <c r="P2733" s="10">
        <f t="shared" si="255"/>
        <v>845.70270270270271</v>
      </c>
      <c r="Q2733" t="str">
        <f t="shared" si="256"/>
        <v>technology</v>
      </c>
      <c r="R2733" t="str">
        <f t="shared" si="257"/>
        <v>hardware</v>
      </c>
      <c r="S2733" s="13">
        <f t="shared" si="259"/>
        <v>41872.317384259259</v>
      </c>
      <c r="T2733" s="13">
        <f t="shared" si="258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4"/>
        <v>1.1825000000000001</v>
      </c>
      <c r="P2734" s="10">
        <f t="shared" si="255"/>
        <v>97.191780821917803</v>
      </c>
      <c r="Q2734" t="str">
        <f t="shared" si="256"/>
        <v>technology</v>
      </c>
      <c r="R2734" t="str">
        <f t="shared" si="257"/>
        <v>hardware</v>
      </c>
      <c r="S2734" s="13">
        <f t="shared" si="259"/>
        <v>41389.599861111106</v>
      </c>
      <c r="T2734" s="13">
        <f t="shared" si="258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4"/>
        <v>1.07538</v>
      </c>
      <c r="P2735" s="10">
        <f t="shared" si="255"/>
        <v>451.84033613445376</v>
      </c>
      <c r="Q2735" t="str">
        <f t="shared" si="256"/>
        <v>technology</v>
      </c>
      <c r="R2735" t="str">
        <f t="shared" si="257"/>
        <v>hardware</v>
      </c>
      <c r="S2735" s="13">
        <f t="shared" si="259"/>
        <v>42044.064513888887</v>
      </c>
      <c r="T2735" s="13">
        <f t="shared" si="258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4"/>
        <v>22603</v>
      </c>
      <c r="P2736" s="10">
        <f t="shared" si="255"/>
        <v>138.66871165644173</v>
      </c>
      <c r="Q2736" t="str">
        <f t="shared" si="256"/>
        <v>technology</v>
      </c>
      <c r="R2736" t="str">
        <f t="shared" si="257"/>
        <v>hardware</v>
      </c>
      <c r="S2736" s="13">
        <f t="shared" si="259"/>
        <v>42626.460555555554</v>
      </c>
      <c r="T2736" s="13">
        <f t="shared" si="258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4"/>
        <v>9.7813466666666677</v>
      </c>
      <c r="P2737" s="10">
        <f t="shared" si="255"/>
        <v>21.640147492625371</v>
      </c>
      <c r="Q2737" t="str">
        <f t="shared" si="256"/>
        <v>technology</v>
      </c>
      <c r="R2737" t="str">
        <f t="shared" si="257"/>
        <v>hardware</v>
      </c>
      <c r="S2737" s="13">
        <f t="shared" si="259"/>
        <v>41315.912615740737</v>
      </c>
      <c r="T2737" s="13">
        <f t="shared" si="258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4"/>
        <v>1.2290000000000001</v>
      </c>
      <c r="P2738" s="10">
        <f t="shared" si="255"/>
        <v>169.51724137931035</v>
      </c>
      <c r="Q2738" t="str">
        <f t="shared" si="256"/>
        <v>technology</v>
      </c>
      <c r="R2738" t="str">
        <f t="shared" si="257"/>
        <v>hardware</v>
      </c>
      <c r="S2738" s="13">
        <f t="shared" si="259"/>
        <v>41722.458020833328</v>
      </c>
      <c r="T2738" s="13">
        <f t="shared" si="258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4"/>
        <v>2.4606080000000001</v>
      </c>
      <c r="P2739" s="10">
        <f t="shared" si="255"/>
        <v>161.88210526315791</v>
      </c>
      <c r="Q2739" t="str">
        <f t="shared" si="256"/>
        <v>technology</v>
      </c>
      <c r="R2739" t="str">
        <f t="shared" si="257"/>
        <v>hardware</v>
      </c>
      <c r="S2739" s="13">
        <f t="shared" si="259"/>
        <v>41611.709340277775</v>
      </c>
      <c r="T2739" s="13">
        <f t="shared" si="258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4"/>
        <v>1.4794</v>
      </c>
      <c r="P2740" s="10">
        <f t="shared" si="255"/>
        <v>493.13333333333333</v>
      </c>
      <c r="Q2740" t="str">
        <f t="shared" si="256"/>
        <v>technology</v>
      </c>
      <c r="R2740" t="str">
        <f t="shared" si="257"/>
        <v>hardware</v>
      </c>
      <c r="S2740" s="13">
        <f t="shared" si="259"/>
        <v>42619.935231481482</v>
      </c>
      <c r="T2740" s="13">
        <f t="shared" si="258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4"/>
        <v>3.8409090909090908</v>
      </c>
      <c r="P2741" s="10">
        <f t="shared" si="255"/>
        <v>22.120418848167539</v>
      </c>
      <c r="Q2741" t="str">
        <f t="shared" si="256"/>
        <v>technology</v>
      </c>
      <c r="R2741" t="str">
        <f t="shared" si="257"/>
        <v>hardware</v>
      </c>
      <c r="S2741" s="13">
        <f t="shared" si="259"/>
        <v>41719.679594907408</v>
      </c>
      <c r="T2741" s="13">
        <f t="shared" si="258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4"/>
        <v>1.0333333333333334</v>
      </c>
      <c r="P2742" s="10">
        <f t="shared" si="255"/>
        <v>18.235294117647058</v>
      </c>
      <c r="Q2742" t="str">
        <f t="shared" si="256"/>
        <v>technology</v>
      </c>
      <c r="R2742" t="str">
        <f t="shared" si="257"/>
        <v>hardware</v>
      </c>
      <c r="S2742" s="13">
        <f t="shared" si="259"/>
        <v>42044.823518518511</v>
      </c>
      <c r="T2742" s="13">
        <f t="shared" si="258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4"/>
        <v>4.3750000000000004E-3</v>
      </c>
      <c r="P2743" s="10">
        <f t="shared" si="255"/>
        <v>8.75</v>
      </c>
      <c r="Q2743" t="str">
        <f t="shared" si="256"/>
        <v>publishing</v>
      </c>
      <c r="R2743" t="str">
        <f t="shared" si="257"/>
        <v>children's books</v>
      </c>
      <c r="S2743" s="13">
        <f t="shared" si="259"/>
        <v>41911.449097222219</v>
      </c>
      <c r="T2743" s="13">
        <f t="shared" si="258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4"/>
        <v>0.29239999999999999</v>
      </c>
      <c r="P2744" s="10">
        <f t="shared" si="255"/>
        <v>40.611111111111114</v>
      </c>
      <c r="Q2744" t="str">
        <f t="shared" si="256"/>
        <v>publishing</v>
      </c>
      <c r="R2744" t="str">
        <f t="shared" si="257"/>
        <v>children's books</v>
      </c>
      <c r="S2744" s="13">
        <f t="shared" si="259"/>
        <v>41030.511423611111</v>
      </c>
      <c r="T2744" s="13">
        <f t="shared" si="258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4"/>
        <v>0</v>
      </c>
      <c r="P2745" s="10" t="e">
        <f t="shared" si="255"/>
        <v>#DIV/0!</v>
      </c>
      <c r="Q2745" t="str">
        <f t="shared" si="256"/>
        <v>publishing</v>
      </c>
      <c r="R2745" t="str">
        <f t="shared" si="257"/>
        <v>children's books</v>
      </c>
      <c r="S2745" s="13">
        <f t="shared" si="259"/>
        <v>42632.120451388888</v>
      </c>
      <c r="T2745" s="13">
        <f t="shared" si="258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4"/>
        <v>5.2187499999999998E-2</v>
      </c>
      <c r="P2746" s="10">
        <f t="shared" si="255"/>
        <v>37.954545454545453</v>
      </c>
      <c r="Q2746" t="str">
        <f t="shared" si="256"/>
        <v>publishing</v>
      </c>
      <c r="R2746" t="str">
        <f t="shared" si="257"/>
        <v>children's books</v>
      </c>
      <c r="S2746" s="13">
        <f t="shared" si="259"/>
        <v>40937.854143518518</v>
      </c>
      <c r="T2746" s="13">
        <f t="shared" si="258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4"/>
        <v>0.21887499999999999</v>
      </c>
      <c r="P2747" s="10">
        <f t="shared" si="255"/>
        <v>35.734693877551024</v>
      </c>
      <c r="Q2747" t="str">
        <f t="shared" si="256"/>
        <v>publishing</v>
      </c>
      <c r="R2747" t="str">
        <f t="shared" si="257"/>
        <v>children's books</v>
      </c>
      <c r="S2747" s="13">
        <f t="shared" si="259"/>
        <v>41044.779722222222</v>
      </c>
      <c r="T2747" s="13">
        <f t="shared" si="258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4"/>
        <v>0.26700000000000002</v>
      </c>
      <c r="P2748" s="10">
        <f t="shared" si="255"/>
        <v>42.157894736842103</v>
      </c>
      <c r="Q2748" t="str">
        <f t="shared" si="256"/>
        <v>publishing</v>
      </c>
      <c r="R2748" t="str">
        <f t="shared" si="257"/>
        <v>children's books</v>
      </c>
      <c r="S2748" s="13">
        <f t="shared" si="259"/>
        <v>41850.57304398148</v>
      </c>
      <c r="T2748" s="13">
        <f t="shared" si="258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4"/>
        <v>0.28000000000000003</v>
      </c>
      <c r="P2749" s="10">
        <f t="shared" si="255"/>
        <v>35</v>
      </c>
      <c r="Q2749" t="str">
        <f t="shared" si="256"/>
        <v>publishing</v>
      </c>
      <c r="R2749" t="str">
        <f t="shared" si="257"/>
        <v>children's books</v>
      </c>
      <c r="S2749" s="13">
        <f t="shared" si="259"/>
        <v>41044.439780092587</v>
      </c>
      <c r="T2749" s="13">
        <f t="shared" si="258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4"/>
        <v>1.06E-2</v>
      </c>
      <c r="P2750" s="10">
        <f t="shared" si="255"/>
        <v>13.25</v>
      </c>
      <c r="Q2750" t="str">
        <f t="shared" si="256"/>
        <v>publishing</v>
      </c>
      <c r="R2750" t="str">
        <f t="shared" si="257"/>
        <v>children's books</v>
      </c>
      <c r="S2750" s="13">
        <f t="shared" si="259"/>
        <v>42585.502337962964</v>
      </c>
      <c r="T2750" s="13">
        <f t="shared" si="258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4"/>
        <v>1.0999999999999999E-2</v>
      </c>
      <c r="P2751" s="10">
        <f t="shared" si="255"/>
        <v>55</v>
      </c>
      <c r="Q2751" t="str">
        <f t="shared" si="256"/>
        <v>publishing</v>
      </c>
      <c r="R2751" t="str">
        <f t="shared" si="257"/>
        <v>children's books</v>
      </c>
      <c r="S2751" s="13">
        <f t="shared" si="259"/>
        <v>42068.59070601852</v>
      </c>
      <c r="T2751" s="13">
        <f t="shared" si="258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4"/>
        <v>0</v>
      </c>
      <c r="P2752" s="10" t="e">
        <f t="shared" si="255"/>
        <v>#DIV/0!</v>
      </c>
      <c r="Q2752" t="str">
        <f t="shared" si="256"/>
        <v>publishing</v>
      </c>
      <c r="R2752" t="str">
        <f t="shared" si="257"/>
        <v>children's books</v>
      </c>
      <c r="S2752" s="13">
        <f t="shared" si="259"/>
        <v>41078.691493055558</v>
      </c>
      <c r="T2752" s="13">
        <f t="shared" si="258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4"/>
        <v>0</v>
      </c>
      <c r="P2753" s="10" t="e">
        <f t="shared" si="255"/>
        <v>#DIV/0!</v>
      </c>
      <c r="Q2753" t="str">
        <f t="shared" si="256"/>
        <v>publishing</v>
      </c>
      <c r="R2753" t="str">
        <f t="shared" si="257"/>
        <v>children's books</v>
      </c>
      <c r="S2753" s="13">
        <f t="shared" si="259"/>
        <v>41747.678726851846</v>
      </c>
      <c r="T2753" s="13">
        <f t="shared" si="258"/>
        <v>41807.678726851846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4"/>
        <v>0.11458333333333333</v>
      </c>
      <c r="P2754" s="10">
        <f t="shared" si="255"/>
        <v>39.285714285714285</v>
      </c>
      <c r="Q2754" t="str">
        <f t="shared" si="256"/>
        <v>publishing</v>
      </c>
      <c r="R2754" t="str">
        <f t="shared" si="257"/>
        <v>children's books</v>
      </c>
      <c r="S2754" s="13">
        <f t="shared" si="259"/>
        <v>40855.556759259256</v>
      </c>
      <c r="T2754" s="13">
        <f t="shared" si="258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60">E2755/D2755</f>
        <v>0.19</v>
      </c>
      <c r="P2755" s="10">
        <f t="shared" ref="P2755:P2818" si="261">E2755/L2755</f>
        <v>47.5</v>
      </c>
      <c r="Q2755" t="str">
        <f t="shared" ref="Q2755:Q2818" si="262">LEFT(N2755,FIND("/",N2755)-1)</f>
        <v>publishing</v>
      </c>
      <c r="R2755" t="str">
        <f t="shared" ref="R2755:R2818" si="263">RIGHT(N2755,LEN(N2755)-FIND("/",N2755))</f>
        <v>children's books</v>
      </c>
      <c r="S2755" s="13">
        <f t="shared" si="259"/>
        <v>41117.692395833328</v>
      </c>
      <c r="T2755" s="13">
        <f t="shared" si="258"/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60"/>
        <v>0</v>
      </c>
      <c r="P2756" s="10" t="e">
        <f t="shared" si="261"/>
        <v>#DIV/0!</v>
      </c>
      <c r="Q2756" t="str">
        <f t="shared" si="262"/>
        <v>publishing</v>
      </c>
      <c r="R2756" t="str">
        <f t="shared" si="263"/>
        <v>children's books</v>
      </c>
      <c r="S2756" s="13">
        <f t="shared" si="259"/>
        <v>41863.427673611106</v>
      </c>
      <c r="T2756" s="13">
        <f t="shared" ref="T2756:T2819" si="264">(I2756/86400)+25569+(-5/24)</f>
        <v>41893.427673611106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60"/>
        <v>0.52</v>
      </c>
      <c r="P2757" s="10">
        <f t="shared" si="261"/>
        <v>17.333333333333332</v>
      </c>
      <c r="Q2757" t="str">
        <f t="shared" si="262"/>
        <v>publishing</v>
      </c>
      <c r="R2757" t="str">
        <f t="shared" si="263"/>
        <v>children's books</v>
      </c>
      <c r="S2757" s="13">
        <f t="shared" ref="S2757:S2820" si="265">(J2757/86400)+25569+(-5/24)</f>
        <v>42072.582488425927</v>
      </c>
      <c r="T2757" s="13">
        <f t="shared" si="264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60"/>
        <v>0.1048</v>
      </c>
      <c r="P2758" s="10">
        <f t="shared" si="261"/>
        <v>31.757575757575758</v>
      </c>
      <c r="Q2758" t="str">
        <f t="shared" si="262"/>
        <v>publishing</v>
      </c>
      <c r="R2758" t="str">
        <f t="shared" si="263"/>
        <v>children's books</v>
      </c>
      <c r="S2758" s="13">
        <f t="shared" si="265"/>
        <v>41620.692141203697</v>
      </c>
      <c r="T2758" s="13">
        <f t="shared" si="264"/>
        <v>41650.692141203697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60"/>
        <v>6.6666666666666671E-3</v>
      </c>
      <c r="P2759" s="10">
        <f t="shared" si="261"/>
        <v>5</v>
      </c>
      <c r="Q2759" t="str">
        <f t="shared" si="262"/>
        <v>publishing</v>
      </c>
      <c r="R2759" t="str">
        <f t="shared" si="263"/>
        <v>children's books</v>
      </c>
      <c r="S2759" s="13">
        <f t="shared" si="265"/>
        <v>42573.448287037034</v>
      </c>
      <c r="T2759" s="13">
        <f t="shared" si="264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60"/>
        <v>0.11700000000000001</v>
      </c>
      <c r="P2760" s="10">
        <f t="shared" si="261"/>
        <v>39</v>
      </c>
      <c r="Q2760" t="str">
        <f t="shared" si="262"/>
        <v>publishing</v>
      </c>
      <c r="R2760" t="str">
        <f t="shared" si="263"/>
        <v>children's books</v>
      </c>
      <c r="S2760" s="13">
        <f t="shared" si="265"/>
        <v>42639.23359953703</v>
      </c>
      <c r="T2760" s="13">
        <f t="shared" si="264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60"/>
        <v>0.105</v>
      </c>
      <c r="P2761" s="10">
        <f t="shared" si="261"/>
        <v>52.5</v>
      </c>
      <c r="Q2761" t="str">
        <f t="shared" si="262"/>
        <v>publishing</v>
      </c>
      <c r="R2761" t="str">
        <f t="shared" si="263"/>
        <v>children's books</v>
      </c>
      <c r="S2761" s="13">
        <f t="shared" si="265"/>
        <v>42524.158171296294</v>
      </c>
      <c r="T2761" s="13">
        <f t="shared" si="264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60"/>
        <v>0</v>
      </c>
      <c r="P2762" s="10" t="e">
        <f t="shared" si="261"/>
        <v>#DIV/0!</v>
      </c>
      <c r="Q2762" t="str">
        <f t="shared" si="262"/>
        <v>publishing</v>
      </c>
      <c r="R2762" t="str">
        <f t="shared" si="263"/>
        <v>children's books</v>
      </c>
      <c r="S2762" s="13">
        <f t="shared" si="265"/>
        <v>41415.252986111111</v>
      </c>
      <c r="T2762" s="13">
        <f t="shared" si="264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60"/>
        <v>7.1999999999999998E-3</v>
      </c>
      <c r="P2763" s="10">
        <f t="shared" si="261"/>
        <v>9</v>
      </c>
      <c r="Q2763" t="str">
        <f t="shared" si="262"/>
        <v>publishing</v>
      </c>
      <c r="R2763" t="str">
        <f t="shared" si="263"/>
        <v>children's books</v>
      </c>
      <c r="S2763" s="13">
        <f t="shared" si="265"/>
        <v>41246.85524305555</v>
      </c>
      <c r="T2763" s="13">
        <f t="shared" si="264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60"/>
        <v>7.6923076923076927E-3</v>
      </c>
      <c r="P2764" s="10">
        <f t="shared" si="261"/>
        <v>25</v>
      </c>
      <c r="Q2764" t="str">
        <f t="shared" si="262"/>
        <v>publishing</v>
      </c>
      <c r="R2764" t="str">
        <f t="shared" si="263"/>
        <v>children's books</v>
      </c>
      <c r="S2764" s="13">
        <f t="shared" si="265"/>
        <v>40926.828645833331</v>
      </c>
      <c r="T2764" s="13">
        <f t="shared" si="264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60"/>
        <v>2.2842639593908631E-3</v>
      </c>
      <c r="P2765" s="10">
        <f t="shared" si="261"/>
        <v>30</v>
      </c>
      <c r="Q2765" t="str">
        <f t="shared" si="262"/>
        <v>publishing</v>
      </c>
      <c r="R2765" t="str">
        <f t="shared" si="263"/>
        <v>children's books</v>
      </c>
      <c r="S2765" s="13">
        <f t="shared" si="265"/>
        <v>41373.371342592589</v>
      </c>
      <c r="T2765" s="13">
        <f t="shared" si="264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60"/>
        <v>1.125E-2</v>
      </c>
      <c r="P2766" s="10">
        <f t="shared" si="261"/>
        <v>11.25</v>
      </c>
      <c r="Q2766" t="str">
        <f t="shared" si="262"/>
        <v>publishing</v>
      </c>
      <c r="R2766" t="str">
        <f t="shared" si="263"/>
        <v>children's books</v>
      </c>
      <c r="S2766" s="13">
        <f t="shared" si="265"/>
        <v>41030.083692129629</v>
      </c>
      <c r="T2766" s="13">
        <f t="shared" si="264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60"/>
        <v>0</v>
      </c>
      <c r="P2767" s="10" t="e">
        <f t="shared" si="261"/>
        <v>#DIV/0!</v>
      </c>
      <c r="Q2767" t="str">
        <f t="shared" si="262"/>
        <v>publishing</v>
      </c>
      <c r="R2767" t="str">
        <f t="shared" si="263"/>
        <v>children's books</v>
      </c>
      <c r="S2767" s="13">
        <f t="shared" si="265"/>
        <v>41194.370694444442</v>
      </c>
      <c r="T2767" s="13">
        <f t="shared" si="264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60"/>
        <v>0.02</v>
      </c>
      <c r="P2768" s="10">
        <f t="shared" si="261"/>
        <v>25</v>
      </c>
      <c r="Q2768" t="str">
        <f t="shared" si="262"/>
        <v>publishing</v>
      </c>
      <c r="R2768" t="str">
        <f t="shared" si="263"/>
        <v>children's books</v>
      </c>
      <c r="S2768" s="13">
        <f t="shared" si="265"/>
        <v>40736.459699074076</v>
      </c>
      <c r="T2768" s="13">
        <f t="shared" si="264"/>
        <v>40766.459699074076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60"/>
        <v>8.5000000000000006E-3</v>
      </c>
      <c r="P2769" s="10">
        <f t="shared" si="261"/>
        <v>11.333333333333334</v>
      </c>
      <c r="Q2769" t="str">
        <f t="shared" si="262"/>
        <v>publishing</v>
      </c>
      <c r="R2769" t="str">
        <f t="shared" si="263"/>
        <v>children's books</v>
      </c>
      <c r="S2769" s="13">
        <f t="shared" si="265"/>
        <v>42172.750578703701</v>
      </c>
      <c r="T2769" s="13">
        <f t="shared" si="264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60"/>
        <v>0.14314285714285716</v>
      </c>
      <c r="P2770" s="10">
        <f t="shared" si="261"/>
        <v>29.470588235294116</v>
      </c>
      <c r="Q2770" t="str">
        <f t="shared" si="262"/>
        <v>publishing</v>
      </c>
      <c r="R2770" t="str">
        <f t="shared" si="263"/>
        <v>children's books</v>
      </c>
      <c r="S2770" s="13">
        <f t="shared" si="265"/>
        <v>40967.4065162037</v>
      </c>
      <c r="T2770" s="13">
        <f t="shared" si="264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60"/>
        <v>2.5000000000000001E-3</v>
      </c>
      <c r="P2771" s="10">
        <f t="shared" si="261"/>
        <v>1</v>
      </c>
      <c r="Q2771" t="str">
        <f t="shared" si="262"/>
        <v>publishing</v>
      </c>
      <c r="R2771" t="str">
        <f t="shared" si="263"/>
        <v>children's books</v>
      </c>
      <c r="S2771" s="13">
        <f t="shared" si="265"/>
        <v>41745.617939814816</v>
      </c>
      <c r="T2771" s="13">
        <f t="shared" si="264"/>
        <v>41795.617939814816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60"/>
        <v>0.1041125</v>
      </c>
      <c r="P2772" s="10">
        <f t="shared" si="261"/>
        <v>63.098484848484851</v>
      </c>
      <c r="Q2772" t="str">
        <f t="shared" si="262"/>
        <v>publishing</v>
      </c>
      <c r="R2772" t="str">
        <f t="shared" si="263"/>
        <v>children's books</v>
      </c>
      <c r="S2772" s="13">
        <f t="shared" si="265"/>
        <v>41686.496874999997</v>
      </c>
      <c r="T2772" s="13">
        <f t="shared" si="264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60"/>
        <v>0</v>
      </c>
      <c r="P2773" s="10" t="e">
        <f t="shared" si="261"/>
        <v>#DIV/0!</v>
      </c>
      <c r="Q2773" t="str">
        <f t="shared" si="262"/>
        <v>publishing</v>
      </c>
      <c r="R2773" t="str">
        <f t="shared" si="263"/>
        <v>children's books</v>
      </c>
      <c r="S2773" s="13">
        <f t="shared" si="265"/>
        <v>41257.323379629626</v>
      </c>
      <c r="T2773" s="13">
        <f t="shared" si="264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60"/>
        <v>0</v>
      </c>
      <c r="P2774" s="10" t="e">
        <f t="shared" si="261"/>
        <v>#DIV/0!</v>
      </c>
      <c r="Q2774" t="str">
        <f t="shared" si="262"/>
        <v>publishing</v>
      </c>
      <c r="R2774" t="str">
        <f t="shared" si="263"/>
        <v>children's books</v>
      </c>
      <c r="S2774" s="13">
        <f t="shared" si="265"/>
        <v>41537.660810185182</v>
      </c>
      <c r="T2774" s="13">
        <f t="shared" si="264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60"/>
        <v>1.8867924528301887E-3</v>
      </c>
      <c r="P2775" s="10">
        <f t="shared" si="261"/>
        <v>1</v>
      </c>
      <c r="Q2775" t="str">
        <f t="shared" si="262"/>
        <v>publishing</v>
      </c>
      <c r="R2775" t="str">
        <f t="shared" si="263"/>
        <v>children's books</v>
      </c>
      <c r="S2775" s="13">
        <f t="shared" si="265"/>
        <v>42474.656493055554</v>
      </c>
      <c r="T2775" s="13">
        <f t="shared" si="264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60"/>
        <v>0.14249999999999999</v>
      </c>
      <c r="P2776" s="10">
        <f t="shared" si="261"/>
        <v>43.846153846153847</v>
      </c>
      <c r="Q2776" t="str">
        <f t="shared" si="262"/>
        <v>publishing</v>
      </c>
      <c r="R2776" t="str">
        <f t="shared" si="263"/>
        <v>children's books</v>
      </c>
      <c r="S2776" s="13">
        <f t="shared" si="265"/>
        <v>41310.918148148143</v>
      </c>
      <c r="T2776" s="13">
        <f t="shared" si="264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60"/>
        <v>0.03</v>
      </c>
      <c r="P2777" s="10">
        <f t="shared" si="261"/>
        <v>75</v>
      </c>
      <c r="Q2777" t="str">
        <f t="shared" si="262"/>
        <v>publishing</v>
      </c>
      <c r="R2777" t="str">
        <f t="shared" si="263"/>
        <v>children's books</v>
      </c>
      <c r="S2777" s="13">
        <f t="shared" si="265"/>
        <v>40862.805023148147</v>
      </c>
      <c r="T2777" s="13">
        <f t="shared" si="264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60"/>
        <v>7.8809523809523815E-2</v>
      </c>
      <c r="P2778" s="10">
        <f t="shared" si="261"/>
        <v>45.972222222222221</v>
      </c>
      <c r="Q2778" t="str">
        <f t="shared" si="262"/>
        <v>publishing</v>
      </c>
      <c r="R2778" t="str">
        <f t="shared" si="263"/>
        <v>children's books</v>
      </c>
      <c r="S2778" s="13">
        <f t="shared" si="265"/>
        <v>42136.088842592588</v>
      </c>
      <c r="T2778" s="13">
        <f t="shared" si="264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60"/>
        <v>3.3333333333333335E-3</v>
      </c>
      <c r="P2779" s="10">
        <f t="shared" si="261"/>
        <v>10</v>
      </c>
      <c r="Q2779" t="str">
        <f t="shared" si="262"/>
        <v>publishing</v>
      </c>
      <c r="R2779" t="str">
        <f t="shared" si="263"/>
        <v>children's books</v>
      </c>
      <c r="S2779" s="13">
        <f t="shared" si="265"/>
        <v>42172.460694444446</v>
      </c>
      <c r="T2779" s="13">
        <f t="shared" si="264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60"/>
        <v>0.25545454545454543</v>
      </c>
      <c r="P2780" s="10">
        <f t="shared" si="261"/>
        <v>93.666666666666671</v>
      </c>
      <c r="Q2780" t="str">
        <f t="shared" si="262"/>
        <v>publishing</v>
      </c>
      <c r="R2780" t="str">
        <f t="shared" si="263"/>
        <v>children's books</v>
      </c>
      <c r="S2780" s="13">
        <f t="shared" si="265"/>
        <v>41846.769745370366</v>
      </c>
      <c r="T2780" s="13">
        <f t="shared" si="264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60"/>
        <v>2.12E-2</v>
      </c>
      <c r="P2781" s="10">
        <f t="shared" si="261"/>
        <v>53</v>
      </c>
      <c r="Q2781" t="str">
        <f t="shared" si="262"/>
        <v>publishing</v>
      </c>
      <c r="R2781" t="str">
        <f t="shared" si="263"/>
        <v>children's books</v>
      </c>
      <c r="S2781" s="13">
        <f t="shared" si="265"/>
        <v>42300.377557870372</v>
      </c>
      <c r="T2781" s="13">
        <f t="shared" si="264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60"/>
        <v>0</v>
      </c>
      <c r="P2782" s="10" t="e">
        <f t="shared" si="261"/>
        <v>#DIV/0!</v>
      </c>
      <c r="Q2782" t="str">
        <f t="shared" si="262"/>
        <v>publishing</v>
      </c>
      <c r="R2782" t="str">
        <f t="shared" si="263"/>
        <v>children's books</v>
      </c>
      <c r="S2782" s="13">
        <f t="shared" si="265"/>
        <v>42774.239444444444</v>
      </c>
      <c r="T2782" s="13">
        <f t="shared" si="264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60"/>
        <v>1.0528</v>
      </c>
      <c r="P2783" s="10">
        <f t="shared" si="261"/>
        <v>47</v>
      </c>
      <c r="Q2783" t="str">
        <f t="shared" si="262"/>
        <v>theater</v>
      </c>
      <c r="R2783" t="str">
        <f t="shared" si="263"/>
        <v>plays</v>
      </c>
      <c r="S2783" s="13">
        <f t="shared" si="265"/>
        <v>42018.733263888884</v>
      </c>
      <c r="T2783" s="13">
        <f t="shared" si="264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60"/>
        <v>1.2</v>
      </c>
      <c r="P2784" s="10">
        <f t="shared" si="261"/>
        <v>66.666666666666671</v>
      </c>
      <c r="Q2784" t="str">
        <f t="shared" si="262"/>
        <v>theater</v>
      </c>
      <c r="R2784" t="str">
        <f t="shared" si="263"/>
        <v>plays</v>
      </c>
      <c r="S2784" s="13">
        <f t="shared" si="265"/>
        <v>42026.716643518514</v>
      </c>
      <c r="T2784" s="13">
        <f t="shared" si="264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60"/>
        <v>1.145</v>
      </c>
      <c r="P2785" s="10">
        <f t="shared" si="261"/>
        <v>18.770491803278688</v>
      </c>
      <c r="Q2785" t="str">
        <f t="shared" si="262"/>
        <v>theater</v>
      </c>
      <c r="R2785" t="str">
        <f t="shared" si="263"/>
        <v>plays</v>
      </c>
      <c r="S2785" s="13">
        <f t="shared" si="265"/>
        <v>42103.326921296299</v>
      </c>
      <c r="T2785" s="13">
        <f t="shared" si="264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60"/>
        <v>1.19</v>
      </c>
      <c r="P2786" s="10">
        <f t="shared" si="261"/>
        <v>66.111111111111114</v>
      </c>
      <c r="Q2786" t="str">
        <f t="shared" si="262"/>
        <v>theater</v>
      </c>
      <c r="R2786" t="str">
        <f t="shared" si="263"/>
        <v>plays</v>
      </c>
      <c r="S2786" s="13">
        <f t="shared" si="265"/>
        <v>41920.579201388886</v>
      </c>
      <c r="T2786" s="13">
        <f t="shared" si="264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60"/>
        <v>1.0468</v>
      </c>
      <c r="P2787" s="10">
        <f t="shared" si="261"/>
        <v>36.859154929577464</v>
      </c>
      <c r="Q2787" t="str">
        <f t="shared" si="262"/>
        <v>theater</v>
      </c>
      <c r="R2787" t="str">
        <f t="shared" si="263"/>
        <v>plays</v>
      </c>
      <c r="S2787" s="13">
        <f t="shared" si="265"/>
        <v>42557.981099537035</v>
      </c>
      <c r="T2787" s="13">
        <f t="shared" si="264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60"/>
        <v>1.1783999999999999</v>
      </c>
      <c r="P2788" s="10">
        <f t="shared" si="261"/>
        <v>39.810810810810814</v>
      </c>
      <c r="Q2788" t="str">
        <f t="shared" si="262"/>
        <v>theater</v>
      </c>
      <c r="R2788" t="str">
        <f t="shared" si="263"/>
        <v>plays</v>
      </c>
      <c r="S2788" s="13">
        <f t="shared" si="265"/>
        <v>41815.360879629625</v>
      </c>
      <c r="T2788" s="13">
        <f t="shared" si="264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60"/>
        <v>1.1970000000000001</v>
      </c>
      <c r="P2789" s="10">
        <f t="shared" si="261"/>
        <v>31.5</v>
      </c>
      <c r="Q2789" t="str">
        <f t="shared" si="262"/>
        <v>theater</v>
      </c>
      <c r="R2789" t="str">
        <f t="shared" si="263"/>
        <v>plays</v>
      </c>
      <c r="S2789" s="13">
        <f t="shared" si="265"/>
        <v>41807.990185185183</v>
      </c>
      <c r="T2789" s="13">
        <f t="shared" si="264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60"/>
        <v>1.0249999999999999</v>
      </c>
      <c r="P2790" s="10">
        <f t="shared" si="261"/>
        <v>102.5</v>
      </c>
      <c r="Q2790" t="str">
        <f t="shared" si="262"/>
        <v>theater</v>
      </c>
      <c r="R2790" t="str">
        <f t="shared" si="263"/>
        <v>plays</v>
      </c>
      <c r="S2790" s="13">
        <f t="shared" si="265"/>
        <v>42550.49355324074</v>
      </c>
      <c r="T2790" s="13">
        <f t="shared" si="264"/>
        <v>42580.49355324074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60"/>
        <v>1.0116666666666667</v>
      </c>
      <c r="P2791" s="10">
        <f t="shared" si="261"/>
        <v>126.45833333333333</v>
      </c>
      <c r="Q2791" t="str">
        <f t="shared" si="262"/>
        <v>theater</v>
      </c>
      <c r="R2791" t="str">
        <f t="shared" si="263"/>
        <v>plays</v>
      </c>
      <c r="S2791" s="13">
        <f t="shared" si="265"/>
        <v>42055.804791666662</v>
      </c>
      <c r="T2791" s="13">
        <f t="shared" si="264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60"/>
        <v>1.0533333333333332</v>
      </c>
      <c r="P2792" s="10">
        <f t="shared" si="261"/>
        <v>47.878787878787875</v>
      </c>
      <c r="Q2792" t="str">
        <f t="shared" si="262"/>
        <v>theater</v>
      </c>
      <c r="R2792" t="str">
        <f t="shared" si="263"/>
        <v>plays</v>
      </c>
      <c r="S2792" s="13">
        <f t="shared" si="265"/>
        <v>42016.730358796289</v>
      </c>
      <c r="T2792" s="13">
        <f t="shared" si="264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60"/>
        <v>1.0249999999999999</v>
      </c>
      <c r="P2793" s="10">
        <f t="shared" si="261"/>
        <v>73.214285714285708</v>
      </c>
      <c r="Q2793" t="str">
        <f t="shared" si="262"/>
        <v>theater</v>
      </c>
      <c r="R2793" t="str">
        <f t="shared" si="263"/>
        <v>plays</v>
      </c>
      <c r="S2793" s="13">
        <f t="shared" si="265"/>
        <v>42591.691655092589</v>
      </c>
      <c r="T2793" s="13">
        <f t="shared" si="264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60"/>
        <v>1.0760000000000001</v>
      </c>
      <c r="P2794" s="10">
        <f t="shared" si="261"/>
        <v>89.666666666666671</v>
      </c>
      <c r="Q2794" t="str">
        <f t="shared" si="262"/>
        <v>theater</v>
      </c>
      <c r="R2794" t="str">
        <f t="shared" si="263"/>
        <v>plays</v>
      </c>
      <c r="S2794" s="13">
        <f t="shared" si="265"/>
        <v>42183.022673611107</v>
      </c>
      <c r="T2794" s="13">
        <f t="shared" si="264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60"/>
        <v>1.105675</v>
      </c>
      <c r="P2795" s="10">
        <f t="shared" si="261"/>
        <v>151.4623287671233</v>
      </c>
      <c r="Q2795" t="str">
        <f t="shared" si="262"/>
        <v>theater</v>
      </c>
      <c r="R2795" t="str">
        <f t="shared" si="263"/>
        <v>plays</v>
      </c>
      <c r="S2795" s="13">
        <f t="shared" si="265"/>
        <v>42176.210706018515</v>
      </c>
      <c r="T2795" s="13">
        <f t="shared" si="264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60"/>
        <v>1.5</v>
      </c>
      <c r="P2796" s="10">
        <f t="shared" si="261"/>
        <v>25</v>
      </c>
      <c r="Q2796" t="str">
        <f t="shared" si="262"/>
        <v>theater</v>
      </c>
      <c r="R2796" t="str">
        <f t="shared" si="263"/>
        <v>plays</v>
      </c>
      <c r="S2796" s="13">
        <f t="shared" si="265"/>
        <v>42416.48332175926</v>
      </c>
      <c r="T2796" s="13">
        <f t="shared" si="264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60"/>
        <v>1.0428571428571429</v>
      </c>
      <c r="P2797" s="10">
        <f t="shared" si="261"/>
        <v>36.5</v>
      </c>
      <c r="Q2797" t="str">
        <f t="shared" si="262"/>
        <v>theater</v>
      </c>
      <c r="R2797" t="str">
        <f t="shared" si="263"/>
        <v>plays</v>
      </c>
      <c r="S2797" s="13">
        <f t="shared" si="265"/>
        <v>41780.317604166667</v>
      </c>
      <c r="T2797" s="13">
        <f t="shared" si="264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60"/>
        <v>1.155</v>
      </c>
      <c r="P2798" s="10">
        <f t="shared" si="261"/>
        <v>44</v>
      </c>
      <c r="Q2798" t="str">
        <f t="shared" si="262"/>
        <v>theater</v>
      </c>
      <c r="R2798" t="str">
        <f t="shared" si="263"/>
        <v>plays</v>
      </c>
      <c r="S2798" s="13">
        <f t="shared" si="265"/>
        <v>41795.319768518515</v>
      </c>
      <c r="T2798" s="13">
        <f t="shared" si="264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60"/>
        <v>1.02645125</v>
      </c>
      <c r="P2799" s="10">
        <f t="shared" si="261"/>
        <v>87.357553191489373</v>
      </c>
      <c r="Q2799" t="str">
        <f t="shared" si="262"/>
        <v>theater</v>
      </c>
      <c r="R2799" t="str">
        <f t="shared" si="263"/>
        <v>plays</v>
      </c>
      <c r="S2799" s="13">
        <f t="shared" si="265"/>
        <v>41798.731944444444</v>
      </c>
      <c r="T2799" s="13">
        <f t="shared" si="264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60"/>
        <v>1.014</v>
      </c>
      <c r="P2800" s="10">
        <f t="shared" si="261"/>
        <v>36.474820143884891</v>
      </c>
      <c r="Q2800" t="str">
        <f t="shared" si="262"/>
        <v>theater</v>
      </c>
      <c r="R2800" t="str">
        <f t="shared" si="263"/>
        <v>plays</v>
      </c>
      <c r="S2800" s="13">
        <f t="shared" si="265"/>
        <v>42201.466678240737</v>
      </c>
      <c r="T2800" s="13">
        <f t="shared" si="264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60"/>
        <v>1.1663479999999999</v>
      </c>
      <c r="P2801" s="10">
        <f t="shared" si="261"/>
        <v>44.859538461538463</v>
      </c>
      <c r="Q2801" t="str">
        <f t="shared" si="262"/>
        <v>theater</v>
      </c>
      <c r="R2801" t="str">
        <f t="shared" si="263"/>
        <v>plays</v>
      </c>
      <c r="S2801" s="13">
        <f t="shared" si="265"/>
        <v>42507.05636574074</v>
      </c>
      <c r="T2801" s="13">
        <f t="shared" si="264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60"/>
        <v>1.33</v>
      </c>
      <c r="P2802" s="10">
        <f t="shared" si="261"/>
        <v>42.903225806451616</v>
      </c>
      <c r="Q2802" t="str">
        <f t="shared" si="262"/>
        <v>theater</v>
      </c>
      <c r="R2802" t="str">
        <f t="shared" si="263"/>
        <v>plays</v>
      </c>
      <c r="S2802" s="13">
        <f t="shared" si="265"/>
        <v>41948.344513888886</v>
      </c>
      <c r="T2802" s="13">
        <f t="shared" si="264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60"/>
        <v>1.3320000000000001</v>
      </c>
      <c r="P2803" s="10">
        <f t="shared" si="261"/>
        <v>51.230769230769234</v>
      </c>
      <c r="Q2803" t="str">
        <f t="shared" si="262"/>
        <v>theater</v>
      </c>
      <c r="R2803" t="str">
        <f t="shared" si="263"/>
        <v>plays</v>
      </c>
      <c r="S2803" s="13">
        <f t="shared" si="265"/>
        <v>41900.034826388888</v>
      </c>
      <c r="T2803" s="13">
        <f t="shared" si="264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60"/>
        <v>1.0183333333333333</v>
      </c>
      <c r="P2804" s="10">
        <f t="shared" si="261"/>
        <v>33.944444444444443</v>
      </c>
      <c r="Q2804" t="str">
        <f t="shared" si="262"/>
        <v>theater</v>
      </c>
      <c r="R2804" t="str">
        <f t="shared" si="263"/>
        <v>plays</v>
      </c>
      <c r="S2804" s="13">
        <f t="shared" si="265"/>
        <v>42192.438738425924</v>
      </c>
      <c r="T2804" s="13">
        <f t="shared" si="264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60"/>
        <v>1.2795000000000001</v>
      </c>
      <c r="P2805" s="10">
        <f t="shared" si="261"/>
        <v>90.744680851063833</v>
      </c>
      <c r="Q2805" t="str">
        <f t="shared" si="262"/>
        <v>theater</v>
      </c>
      <c r="R2805" t="str">
        <f t="shared" si="263"/>
        <v>plays</v>
      </c>
      <c r="S2805" s="13">
        <f t="shared" si="265"/>
        <v>42157.857361111113</v>
      </c>
      <c r="T2805" s="13">
        <f t="shared" si="264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60"/>
        <v>1.1499999999999999</v>
      </c>
      <c r="P2806" s="10">
        <f t="shared" si="261"/>
        <v>50</v>
      </c>
      <c r="Q2806" t="str">
        <f t="shared" si="262"/>
        <v>theater</v>
      </c>
      <c r="R2806" t="str">
        <f t="shared" si="263"/>
        <v>plays</v>
      </c>
      <c r="S2806" s="13">
        <f t="shared" si="265"/>
        <v>41881.245254629626</v>
      </c>
      <c r="T2806" s="13">
        <f t="shared" si="264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60"/>
        <v>1.1000000000000001</v>
      </c>
      <c r="P2807" s="10">
        <f t="shared" si="261"/>
        <v>24.444444444444443</v>
      </c>
      <c r="Q2807" t="str">
        <f t="shared" si="262"/>
        <v>theater</v>
      </c>
      <c r="R2807" t="str">
        <f t="shared" si="263"/>
        <v>plays</v>
      </c>
      <c r="S2807" s="13">
        <f t="shared" si="265"/>
        <v>42213.2971412037</v>
      </c>
      <c r="T2807" s="13">
        <f t="shared" si="264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60"/>
        <v>1.121</v>
      </c>
      <c r="P2808" s="10">
        <f t="shared" si="261"/>
        <v>44.25</v>
      </c>
      <c r="Q2808" t="str">
        <f t="shared" si="262"/>
        <v>theater</v>
      </c>
      <c r="R2808" t="str">
        <f t="shared" si="263"/>
        <v>plays</v>
      </c>
      <c r="S2808" s="13">
        <f t="shared" si="265"/>
        <v>42185.058912037035</v>
      </c>
      <c r="T2808" s="13">
        <f t="shared" si="264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60"/>
        <v>1.26</v>
      </c>
      <c r="P2809" s="10">
        <f t="shared" si="261"/>
        <v>67.741935483870961</v>
      </c>
      <c r="Q2809" t="str">
        <f t="shared" si="262"/>
        <v>theater</v>
      </c>
      <c r="R2809" t="str">
        <f t="shared" si="263"/>
        <v>plays</v>
      </c>
      <c r="S2809" s="13">
        <f t="shared" si="265"/>
        <v>42154.664791666662</v>
      </c>
      <c r="T2809" s="13">
        <f t="shared" si="264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60"/>
        <v>1.0024444444444445</v>
      </c>
      <c r="P2810" s="10">
        <f t="shared" si="261"/>
        <v>65.376811594202906</v>
      </c>
      <c r="Q2810" t="str">
        <f t="shared" si="262"/>
        <v>theater</v>
      </c>
      <c r="R2810" t="str">
        <f t="shared" si="263"/>
        <v>plays</v>
      </c>
      <c r="S2810" s="13">
        <f t="shared" si="265"/>
        <v>42208.638136574074</v>
      </c>
      <c r="T2810" s="13">
        <f t="shared" si="264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60"/>
        <v>1.024</v>
      </c>
      <c r="P2811" s="10">
        <f t="shared" si="261"/>
        <v>121.9047619047619</v>
      </c>
      <c r="Q2811" t="str">
        <f t="shared" si="262"/>
        <v>theater</v>
      </c>
      <c r="R2811" t="str">
        <f t="shared" si="263"/>
        <v>plays</v>
      </c>
      <c r="S2811" s="13">
        <f t="shared" si="265"/>
        <v>42451.288483796299</v>
      </c>
      <c r="T2811" s="13">
        <f t="shared" si="264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60"/>
        <v>1.0820000000000001</v>
      </c>
      <c r="P2812" s="10">
        <f t="shared" si="261"/>
        <v>47.456140350877192</v>
      </c>
      <c r="Q2812" t="str">
        <f t="shared" si="262"/>
        <v>theater</v>
      </c>
      <c r="R2812" t="str">
        <f t="shared" si="263"/>
        <v>plays</v>
      </c>
      <c r="S2812" s="13">
        <f t="shared" si="265"/>
        <v>41758.931296296294</v>
      </c>
      <c r="T2812" s="13">
        <f t="shared" si="264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60"/>
        <v>1.0026999999999999</v>
      </c>
      <c r="P2813" s="10">
        <f t="shared" si="261"/>
        <v>92.842592592592595</v>
      </c>
      <c r="Q2813" t="str">
        <f t="shared" si="262"/>
        <v>theater</v>
      </c>
      <c r="R2813" t="str">
        <f t="shared" si="263"/>
        <v>plays</v>
      </c>
      <c r="S2813" s="13">
        <f t="shared" si="265"/>
        <v>42028.288229166668</v>
      </c>
      <c r="T2813" s="13">
        <f t="shared" si="264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60"/>
        <v>1.133</v>
      </c>
      <c r="P2814" s="10">
        <f t="shared" si="261"/>
        <v>68.253012048192772</v>
      </c>
      <c r="Q2814" t="str">
        <f t="shared" si="262"/>
        <v>theater</v>
      </c>
      <c r="R2814" t="str">
        <f t="shared" si="263"/>
        <v>plays</v>
      </c>
      <c r="S2814" s="13">
        <f t="shared" si="265"/>
        <v>42054.535856481474</v>
      </c>
      <c r="T2814" s="13">
        <f t="shared" si="264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60"/>
        <v>1.2757571428571428</v>
      </c>
      <c r="P2815" s="10">
        <f t="shared" si="261"/>
        <v>37.209583333333335</v>
      </c>
      <c r="Q2815" t="str">
        <f t="shared" si="262"/>
        <v>theater</v>
      </c>
      <c r="R2815" t="str">
        <f t="shared" si="263"/>
        <v>plays</v>
      </c>
      <c r="S2815" s="13">
        <f t="shared" si="265"/>
        <v>42693.534270833326</v>
      </c>
      <c r="T2815" s="13">
        <f t="shared" si="264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60"/>
        <v>1.0773333333333333</v>
      </c>
      <c r="P2816" s="10">
        <f t="shared" si="261"/>
        <v>25.25</v>
      </c>
      <c r="Q2816" t="str">
        <f t="shared" si="262"/>
        <v>theater</v>
      </c>
      <c r="R2816" t="str">
        <f t="shared" si="263"/>
        <v>plays</v>
      </c>
      <c r="S2816" s="13">
        <f t="shared" si="265"/>
        <v>42103.191145833327</v>
      </c>
      <c r="T2816" s="13">
        <f t="shared" si="264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60"/>
        <v>2.42</v>
      </c>
      <c r="P2817" s="10">
        <f t="shared" si="261"/>
        <v>43.214285714285715</v>
      </c>
      <c r="Q2817" t="str">
        <f t="shared" si="262"/>
        <v>theater</v>
      </c>
      <c r="R2817" t="str">
        <f t="shared" si="263"/>
        <v>plays</v>
      </c>
      <c r="S2817" s="13">
        <f t="shared" si="265"/>
        <v>42559.568391203698</v>
      </c>
      <c r="T2817" s="13">
        <f t="shared" si="264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60"/>
        <v>1.4156666666666666</v>
      </c>
      <c r="P2818" s="10">
        <f t="shared" si="261"/>
        <v>25.130177514792898</v>
      </c>
      <c r="Q2818" t="str">
        <f t="shared" si="262"/>
        <v>theater</v>
      </c>
      <c r="R2818" t="str">
        <f t="shared" si="263"/>
        <v>plays</v>
      </c>
      <c r="S2818" s="13">
        <f t="shared" si="265"/>
        <v>42188.259166666663</v>
      </c>
      <c r="T2818" s="13">
        <f t="shared" si="264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6">E2819/D2819</f>
        <v>1.3</v>
      </c>
      <c r="P2819" s="10">
        <f t="shared" ref="P2819:P2882" si="267">E2819/L2819</f>
        <v>23.636363636363637</v>
      </c>
      <c r="Q2819" t="str">
        <f t="shared" ref="Q2819:Q2882" si="268">LEFT(N2819,FIND("/",N2819)-1)</f>
        <v>theater</v>
      </c>
      <c r="R2819" t="str">
        <f t="shared" ref="R2819:R2882" si="269">RIGHT(N2819,LEN(N2819)-FIND("/",N2819))</f>
        <v>plays</v>
      </c>
      <c r="S2819" s="13">
        <f t="shared" si="265"/>
        <v>42023.42664351852</v>
      </c>
      <c r="T2819" s="13">
        <f t="shared" si="264"/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6"/>
        <v>1.0603</v>
      </c>
      <c r="P2820" s="10">
        <f t="shared" si="267"/>
        <v>103.95098039215686</v>
      </c>
      <c r="Q2820" t="str">
        <f t="shared" si="268"/>
        <v>theater</v>
      </c>
      <c r="R2820" t="str">
        <f t="shared" si="269"/>
        <v>plays</v>
      </c>
      <c r="S2820" s="13">
        <f t="shared" si="265"/>
        <v>42250.389884259253</v>
      </c>
      <c r="T2820" s="13">
        <f t="shared" ref="T2820:T2883" si="270">(I2820/86400)+25569+(-5/24)</f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6"/>
        <v>1.048</v>
      </c>
      <c r="P2821" s="10">
        <f t="shared" si="267"/>
        <v>50.384615384615387</v>
      </c>
      <c r="Q2821" t="str">
        <f t="shared" si="268"/>
        <v>theater</v>
      </c>
      <c r="R2821" t="str">
        <f t="shared" si="269"/>
        <v>plays</v>
      </c>
      <c r="S2821" s="13">
        <f t="shared" ref="S2821:S2884" si="271">(J2821/86400)+25569+(-5/24)</f>
        <v>42139.317233796297</v>
      </c>
      <c r="T2821" s="13">
        <f t="shared" si="270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6"/>
        <v>1.36</v>
      </c>
      <c r="P2822" s="10">
        <f t="shared" si="267"/>
        <v>13.6</v>
      </c>
      <c r="Q2822" t="str">
        <f t="shared" si="268"/>
        <v>theater</v>
      </c>
      <c r="R2822" t="str">
        <f t="shared" si="269"/>
        <v>plays</v>
      </c>
      <c r="S2822" s="13">
        <f t="shared" si="271"/>
        <v>42401.402650462966</v>
      </c>
      <c r="T2822" s="13">
        <f t="shared" si="270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6"/>
        <v>1</v>
      </c>
      <c r="P2823" s="10">
        <f t="shared" si="267"/>
        <v>28.571428571428573</v>
      </c>
      <c r="Q2823" t="str">
        <f t="shared" si="268"/>
        <v>theater</v>
      </c>
      <c r="R2823" t="str">
        <f t="shared" si="269"/>
        <v>plays</v>
      </c>
      <c r="S2823" s="13">
        <f t="shared" si="271"/>
        <v>41875.714525462965</v>
      </c>
      <c r="T2823" s="13">
        <f t="shared" si="270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6"/>
        <v>1</v>
      </c>
      <c r="P2824" s="10">
        <f t="shared" si="267"/>
        <v>63.829787234042556</v>
      </c>
      <c r="Q2824" t="str">
        <f t="shared" si="268"/>
        <v>theater</v>
      </c>
      <c r="R2824" t="str">
        <f t="shared" si="269"/>
        <v>plays</v>
      </c>
      <c r="S2824" s="13">
        <f t="shared" si="271"/>
        <v>42060.475601851846</v>
      </c>
      <c r="T2824" s="13">
        <f t="shared" si="270"/>
        <v>42090.433935185181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6"/>
        <v>1.24</v>
      </c>
      <c r="P2825" s="10">
        <f t="shared" si="267"/>
        <v>8.8571428571428577</v>
      </c>
      <c r="Q2825" t="str">
        <f t="shared" si="268"/>
        <v>theater</v>
      </c>
      <c r="R2825" t="str">
        <f t="shared" si="269"/>
        <v>plays</v>
      </c>
      <c r="S2825" s="13">
        <f t="shared" si="271"/>
        <v>42066.803310185183</v>
      </c>
      <c r="T2825" s="13">
        <f t="shared" si="270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6"/>
        <v>1.1692307692307693</v>
      </c>
      <c r="P2826" s="10">
        <f t="shared" si="267"/>
        <v>50.666666666666664</v>
      </c>
      <c r="Q2826" t="str">
        <f t="shared" si="268"/>
        <v>theater</v>
      </c>
      <c r="R2826" t="str">
        <f t="shared" si="269"/>
        <v>plays</v>
      </c>
      <c r="S2826" s="13">
        <f t="shared" si="271"/>
        <v>42136.0624537037</v>
      </c>
      <c r="T2826" s="13">
        <f t="shared" si="270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6"/>
        <v>1.0333333333333334</v>
      </c>
      <c r="P2827" s="10">
        <f t="shared" si="267"/>
        <v>60.784313725490193</v>
      </c>
      <c r="Q2827" t="str">
        <f t="shared" si="268"/>
        <v>theater</v>
      </c>
      <c r="R2827" t="str">
        <f t="shared" si="269"/>
        <v>plays</v>
      </c>
      <c r="S2827" s="13">
        <f t="shared" si="271"/>
        <v>42312.584328703706</v>
      </c>
      <c r="T2827" s="13">
        <f t="shared" si="270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6"/>
        <v>1.0774999999999999</v>
      </c>
      <c r="P2828" s="10">
        <f t="shared" si="267"/>
        <v>113.42105263157895</v>
      </c>
      <c r="Q2828" t="str">
        <f t="shared" si="268"/>
        <v>theater</v>
      </c>
      <c r="R2828" t="str">
        <f t="shared" si="269"/>
        <v>plays</v>
      </c>
      <c r="S2828" s="13">
        <f t="shared" si="271"/>
        <v>42170.826527777775</v>
      </c>
      <c r="T2828" s="13">
        <f t="shared" si="270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6"/>
        <v>1.2024999999999999</v>
      </c>
      <c r="P2829" s="10">
        <f t="shared" si="267"/>
        <v>104.56521739130434</v>
      </c>
      <c r="Q2829" t="str">
        <f t="shared" si="268"/>
        <v>theater</v>
      </c>
      <c r="R2829" t="str">
        <f t="shared" si="269"/>
        <v>plays</v>
      </c>
      <c r="S2829" s="13">
        <f t="shared" si="271"/>
        <v>42494.475300925922</v>
      </c>
      <c r="T2829" s="13">
        <f t="shared" si="270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6"/>
        <v>1.0037894736842106</v>
      </c>
      <c r="P2830" s="10">
        <f t="shared" si="267"/>
        <v>98.30927835051547</v>
      </c>
      <c r="Q2830" t="str">
        <f t="shared" si="268"/>
        <v>theater</v>
      </c>
      <c r="R2830" t="str">
        <f t="shared" si="269"/>
        <v>plays</v>
      </c>
      <c r="S2830" s="13">
        <f t="shared" si="271"/>
        <v>42254.056354166663</v>
      </c>
      <c r="T2830" s="13">
        <f t="shared" si="270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6"/>
        <v>1.0651999999999999</v>
      </c>
      <c r="P2831" s="10">
        <f t="shared" si="267"/>
        <v>35.039473684210527</v>
      </c>
      <c r="Q2831" t="str">
        <f t="shared" si="268"/>
        <v>theater</v>
      </c>
      <c r="R2831" t="str">
        <f t="shared" si="269"/>
        <v>plays</v>
      </c>
      <c r="S2831" s="13">
        <f t="shared" si="271"/>
        <v>42495.225902777776</v>
      </c>
      <c r="T2831" s="13">
        <f t="shared" si="270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6"/>
        <v>1</v>
      </c>
      <c r="P2832" s="10">
        <f t="shared" si="267"/>
        <v>272.72727272727275</v>
      </c>
      <c r="Q2832" t="str">
        <f t="shared" si="268"/>
        <v>theater</v>
      </c>
      <c r="R2832" t="str">
        <f t="shared" si="269"/>
        <v>plays</v>
      </c>
      <c r="S2832" s="13">
        <f t="shared" si="271"/>
        <v>41758.631342592591</v>
      </c>
      <c r="T2832" s="13">
        <f t="shared" si="270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6"/>
        <v>1.1066666666666667</v>
      </c>
      <c r="P2833" s="10">
        <f t="shared" si="267"/>
        <v>63.846153846153847</v>
      </c>
      <c r="Q2833" t="str">
        <f t="shared" si="268"/>
        <v>theater</v>
      </c>
      <c r="R2833" t="str">
        <f t="shared" si="269"/>
        <v>plays</v>
      </c>
      <c r="S2833" s="13">
        <f t="shared" si="271"/>
        <v>42171.616550925923</v>
      </c>
      <c r="T2833" s="13">
        <f t="shared" si="270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6"/>
        <v>1.1471959999999999</v>
      </c>
      <c r="P2834" s="10">
        <f t="shared" si="267"/>
        <v>30.189368421052631</v>
      </c>
      <c r="Q2834" t="str">
        <f t="shared" si="268"/>
        <v>theater</v>
      </c>
      <c r="R2834" t="str">
        <f t="shared" si="269"/>
        <v>plays</v>
      </c>
      <c r="S2834" s="13">
        <f t="shared" si="271"/>
        <v>41938.501087962963</v>
      </c>
      <c r="T2834" s="13">
        <f t="shared" si="270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6"/>
        <v>1.0825925925925926</v>
      </c>
      <c r="P2835" s="10">
        <f t="shared" si="267"/>
        <v>83.51428571428572</v>
      </c>
      <c r="Q2835" t="str">
        <f t="shared" si="268"/>
        <v>theater</v>
      </c>
      <c r="R2835" t="str">
        <f t="shared" si="269"/>
        <v>plays</v>
      </c>
      <c r="S2835" s="13">
        <f t="shared" si="271"/>
        <v>42267.919363425921</v>
      </c>
      <c r="T2835" s="13">
        <f t="shared" si="270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6"/>
        <v>1.7</v>
      </c>
      <c r="P2836" s="10">
        <f t="shared" si="267"/>
        <v>64.761904761904759</v>
      </c>
      <c r="Q2836" t="str">
        <f t="shared" si="268"/>
        <v>theater</v>
      </c>
      <c r="R2836" t="str">
        <f t="shared" si="269"/>
        <v>plays</v>
      </c>
      <c r="S2836" s="13">
        <f t="shared" si="271"/>
        <v>42019.751504629625</v>
      </c>
      <c r="T2836" s="13">
        <f t="shared" si="270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6"/>
        <v>1.8709899999999999</v>
      </c>
      <c r="P2837" s="10">
        <f t="shared" si="267"/>
        <v>20.118172043010752</v>
      </c>
      <c r="Q2837" t="str">
        <f t="shared" si="268"/>
        <v>theater</v>
      </c>
      <c r="R2837" t="str">
        <f t="shared" si="269"/>
        <v>plays</v>
      </c>
      <c r="S2837" s="13">
        <f t="shared" si="271"/>
        <v>42313.495567129627</v>
      </c>
      <c r="T2837" s="13">
        <f t="shared" si="270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6"/>
        <v>1.0777777777777777</v>
      </c>
      <c r="P2838" s="10">
        <f t="shared" si="267"/>
        <v>44.090909090909093</v>
      </c>
      <c r="Q2838" t="str">
        <f t="shared" si="268"/>
        <v>theater</v>
      </c>
      <c r="R2838" t="str">
        <f t="shared" si="269"/>
        <v>plays</v>
      </c>
      <c r="S2838" s="13">
        <f t="shared" si="271"/>
        <v>42746.053449074076</v>
      </c>
      <c r="T2838" s="13">
        <f t="shared" si="270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6"/>
        <v>1</v>
      </c>
      <c r="P2839" s="10">
        <f t="shared" si="267"/>
        <v>40.476190476190474</v>
      </c>
      <c r="Q2839" t="str">
        <f t="shared" si="268"/>
        <v>theater</v>
      </c>
      <c r="R2839" t="str">
        <f t="shared" si="269"/>
        <v>plays</v>
      </c>
      <c r="S2839" s="13">
        <f t="shared" si="271"/>
        <v>42307.700046296297</v>
      </c>
      <c r="T2839" s="13">
        <f t="shared" si="270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6"/>
        <v>1.2024999999999999</v>
      </c>
      <c r="P2840" s="10">
        <f t="shared" si="267"/>
        <v>44.537037037037038</v>
      </c>
      <c r="Q2840" t="str">
        <f t="shared" si="268"/>
        <v>theater</v>
      </c>
      <c r="R2840" t="str">
        <f t="shared" si="269"/>
        <v>plays</v>
      </c>
      <c r="S2840" s="13">
        <f t="shared" si="271"/>
        <v>41842.399259259255</v>
      </c>
      <c r="T2840" s="13">
        <f t="shared" si="270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6"/>
        <v>1.1142857142857143</v>
      </c>
      <c r="P2841" s="10">
        <f t="shared" si="267"/>
        <v>125.80645161290323</v>
      </c>
      <c r="Q2841" t="str">
        <f t="shared" si="268"/>
        <v>theater</v>
      </c>
      <c r="R2841" t="str">
        <f t="shared" si="269"/>
        <v>plays</v>
      </c>
      <c r="S2841" s="13">
        <f t="shared" si="271"/>
        <v>41853.031874999993</v>
      </c>
      <c r="T2841" s="13">
        <f t="shared" si="270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6"/>
        <v>1.04</v>
      </c>
      <c r="P2842" s="10">
        <f t="shared" si="267"/>
        <v>19.696969696969695</v>
      </c>
      <c r="Q2842" t="str">
        <f t="shared" si="268"/>
        <v>theater</v>
      </c>
      <c r="R2842" t="str">
        <f t="shared" si="269"/>
        <v>plays</v>
      </c>
      <c r="S2842" s="13">
        <f t="shared" si="271"/>
        <v>42059.827303240738</v>
      </c>
      <c r="T2842" s="13">
        <f t="shared" si="270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6"/>
        <v>0.01</v>
      </c>
      <c r="P2843" s="10">
        <f t="shared" si="267"/>
        <v>10</v>
      </c>
      <c r="Q2843" t="str">
        <f t="shared" si="268"/>
        <v>theater</v>
      </c>
      <c r="R2843" t="str">
        <f t="shared" si="269"/>
        <v>plays</v>
      </c>
      <c r="S2843" s="13">
        <f t="shared" si="271"/>
        <v>42291.531215277777</v>
      </c>
      <c r="T2843" s="13">
        <f t="shared" si="270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6"/>
        <v>0</v>
      </c>
      <c r="P2844" s="10" t="e">
        <f t="shared" si="267"/>
        <v>#DIV/0!</v>
      </c>
      <c r="Q2844" t="str">
        <f t="shared" si="268"/>
        <v>theater</v>
      </c>
      <c r="R2844" t="str">
        <f t="shared" si="269"/>
        <v>plays</v>
      </c>
      <c r="S2844" s="13">
        <f t="shared" si="271"/>
        <v>41784.744155092594</v>
      </c>
      <c r="T2844" s="13">
        <f t="shared" si="270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6"/>
        <v>0</v>
      </c>
      <c r="P2845" s="10" t="e">
        <f t="shared" si="267"/>
        <v>#DIV/0!</v>
      </c>
      <c r="Q2845" t="str">
        <f t="shared" si="268"/>
        <v>theater</v>
      </c>
      <c r="R2845" t="str">
        <f t="shared" si="269"/>
        <v>plays</v>
      </c>
      <c r="S2845" s="13">
        <f t="shared" si="271"/>
        <v>42492.529513888883</v>
      </c>
      <c r="T2845" s="13">
        <f t="shared" si="270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6"/>
        <v>5.4545454545454543E-2</v>
      </c>
      <c r="P2846" s="10">
        <f t="shared" si="267"/>
        <v>30</v>
      </c>
      <c r="Q2846" t="str">
        <f t="shared" si="268"/>
        <v>theater</v>
      </c>
      <c r="R2846" t="str">
        <f t="shared" si="269"/>
        <v>plays</v>
      </c>
      <c r="S2846" s="13">
        <f t="shared" si="271"/>
        <v>42709.337731481479</v>
      </c>
      <c r="T2846" s="13">
        <f t="shared" si="270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6"/>
        <v>0.31546666666666667</v>
      </c>
      <c r="P2847" s="10">
        <f t="shared" si="267"/>
        <v>60.666666666666664</v>
      </c>
      <c r="Q2847" t="str">
        <f t="shared" si="268"/>
        <v>theater</v>
      </c>
      <c r="R2847" t="str">
        <f t="shared" si="269"/>
        <v>plays</v>
      </c>
      <c r="S2847" s="13">
        <f t="shared" si="271"/>
        <v>42102.808252314811</v>
      </c>
      <c r="T2847" s="13">
        <f t="shared" si="270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6"/>
        <v>0</v>
      </c>
      <c r="P2848" s="10" t="e">
        <f t="shared" si="267"/>
        <v>#DIV/0!</v>
      </c>
      <c r="Q2848" t="str">
        <f t="shared" si="268"/>
        <v>theater</v>
      </c>
      <c r="R2848" t="str">
        <f t="shared" si="269"/>
        <v>plays</v>
      </c>
      <c r="S2848" s="13">
        <f t="shared" si="271"/>
        <v>42108.483726851853</v>
      </c>
      <c r="T2848" s="13">
        <f t="shared" si="270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6"/>
        <v>0</v>
      </c>
      <c r="P2849" s="10" t="e">
        <f t="shared" si="267"/>
        <v>#DIV/0!</v>
      </c>
      <c r="Q2849" t="str">
        <f t="shared" si="268"/>
        <v>theater</v>
      </c>
      <c r="R2849" t="str">
        <f t="shared" si="269"/>
        <v>plays</v>
      </c>
      <c r="S2849" s="13">
        <f t="shared" si="271"/>
        <v>42453.597974537035</v>
      </c>
      <c r="T2849" s="13">
        <f t="shared" si="270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6"/>
        <v>2E-3</v>
      </c>
      <c r="P2850" s="10">
        <f t="shared" si="267"/>
        <v>23.333333333333332</v>
      </c>
      <c r="Q2850" t="str">
        <f t="shared" si="268"/>
        <v>theater</v>
      </c>
      <c r="R2850" t="str">
        <f t="shared" si="269"/>
        <v>plays</v>
      </c>
      <c r="S2850" s="13">
        <f t="shared" si="271"/>
        <v>42123.440497685187</v>
      </c>
      <c r="T2850" s="13">
        <f t="shared" si="270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6"/>
        <v>0.01</v>
      </c>
      <c r="P2851" s="10">
        <f t="shared" si="267"/>
        <v>5</v>
      </c>
      <c r="Q2851" t="str">
        <f t="shared" si="268"/>
        <v>theater</v>
      </c>
      <c r="R2851" t="str">
        <f t="shared" si="269"/>
        <v>plays</v>
      </c>
      <c r="S2851" s="13">
        <f t="shared" si="271"/>
        <v>42453.219907407409</v>
      </c>
      <c r="T2851" s="13">
        <f t="shared" si="270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6"/>
        <v>3.8875E-2</v>
      </c>
      <c r="P2852" s="10">
        <f t="shared" si="267"/>
        <v>23.923076923076923</v>
      </c>
      <c r="Q2852" t="str">
        <f t="shared" si="268"/>
        <v>theater</v>
      </c>
      <c r="R2852" t="str">
        <f t="shared" si="269"/>
        <v>plays</v>
      </c>
      <c r="S2852" s="13">
        <f t="shared" si="271"/>
        <v>41857.798738425925</v>
      </c>
      <c r="T2852" s="13">
        <f t="shared" si="270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6"/>
        <v>0</v>
      </c>
      <c r="P2853" s="10" t="e">
        <f t="shared" si="267"/>
        <v>#DIV/0!</v>
      </c>
      <c r="Q2853" t="str">
        <f t="shared" si="268"/>
        <v>theater</v>
      </c>
      <c r="R2853" t="str">
        <f t="shared" si="269"/>
        <v>plays</v>
      </c>
      <c r="S2853" s="13">
        <f t="shared" si="271"/>
        <v>42389.794317129628</v>
      </c>
      <c r="T2853" s="13">
        <f t="shared" si="270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6"/>
        <v>1.9E-2</v>
      </c>
      <c r="P2854" s="10">
        <f t="shared" si="267"/>
        <v>15.833333333333334</v>
      </c>
      <c r="Q2854" t="str">
        <f t="shared" si="268"/>
        <v>theater</v>
      </c>
      <c r="R2854" t="str">
        <f t="shared" si="269"/>
        <v>plays</v>
      </c>
      <c r="S2854" s="13">
        <f t="shared" si="271"/>
        <v>41780.836840277778</v>
      </c>
      <c r="T2854" s="13">
        <f t="shared" si="270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6"/>
        <v>0</v>
      </c>
      <c r="P2855" s="10" t="e">
        <f t="shared" si="267"/>
        <v>#DIV/0!</v>
      </c>
      <c r="Q2855" t="str">
        <f t="shared" si="268"/>
        <v>theater</v>
      </c>
      <c r="R2855" t="str">
        <f t="shared" si="269"/>
        <v>plays</v>
      </c>
      <c r="S2855" s="13">
        <f t="shared" si="271"/>
        <v>41835.98260416666</v>
      </c>
      <c r="T2855" s="13">
        <f t="shared" si="270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6"/>
        <v>0.41699999999999998</v>
      </c>
      <c r="P2856" s="10">
        <f t="shared" si="267"/>
        <v>29.785714285714285</v>
      </c>
      <c r="Q2856" t="str">
        <f t="shared" si="268"/>
        <v>theater</v>
      </c>
      <c r="R2856" t="str">
        <f t="shared" si="269"/>
        <v>plays</v>
      </c>
      <c r="S2856" s="13">
        <f t="shared" si="271"/>
        <v>42111.508321759255</v>
      </c>
      <c r="T2856" s="13">
        <f t="shared" si="270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6"/>
        <v>0.5</v>
      </c>
      <c r="P2857" s="10">
        <f t="shared" si="267"/>
        <v>60</v>
      </c>
      <c r="Q2857" t="str">
        <f t="shared" si="268"/>
        <v>theater</v>
      </c>
      <c r="R2857" t="str">
        <f t="shared" si="269"/>
        <v>plays</v>
      </c>
      <c r="S2857" s="13">
        <f t="shared" si="271"/>
        <v>42369.799432870372</v>
      </c>
      <c r="T2857" s="13">
        <f t="shared" si="270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6"/>
        <v>4.8666666666666664E-2</v>
      </c>
      <c r="P2858" s="10">
        <f t="shared" si="267"/>
        <v>24.333333333333332</v>
      </c>
      <c r="Q2858" t="str">
        <f t="shared" si="268"/>
        <v>theater</v>
      </c>
      <c r="R2858" t="str">
        <f t="shared" si="269"/>
        <v>plays</v>
      </c>
      <c r="S2858" s="13">
        <f t="shared" si="271"/>
        <v>42164.829247685186</v>
      </c>
      <c r="T2858" s="13">
        <f t="shared" si="270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6"/>
        <v>0.19736842105263158</v>
      </c>
      <c r="P2859" s="10">
        <f t="shared" si="267"/>
        <v>500</v>
      </c>
      <c r="Q2859" t="str">
        <f t="shared" si="268"/>
        <v>theater</v>
      </c>
      <c r="R2859" t="str">
        <f t="shared" si="269"/>
        <v>plays</v>
      </c>
      <c r="S2859" s="13">
        <f t="shared" si="271"/>
        <v>42726.711747685178</v>
      </c>
      <c r="T2859" s="13">
        <f t="shared" si="270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6"/>
        <v>0</v>
      </c>
      <c r="P2860" s="10" t="e">
        <f t="shared" si="267"/>
        <v>#DIV/0!</v>
      </c>
      <c r="Q2860" t="str">
        <f t="shared" si="268"/>
        <v>theater</v>
      </c>
      <c r="R2860" t="str">
        <f t="shared" si="269"/>
        <v>plays</v>
      </c>
      <c r="S2860" s="13">
        <f t="shared" si="271"/>
        <v>41954.336747685178</v>
      </c>
      <c r="T2860" s="13">
        <f t="shared" si="270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6"/>
        <v>1.7500000000000002E-2</v>
      </c>
      <c r="P2861" s="10">
        <f t="shared" si="267"/>
        <v>35</v>
      </c>
      <c r="Q2861" t="str">
        <f t="shared" si="268"/>
        <v>theater</v>
      </c>
      <c r="R2861" t="str">
        <f t="shared" si="269"/>
        <v>plays</v>
      </c>
      <c r="S2861" s="13">
        <f t="shared" si="271"/>
        <v>42233.153981481482</v>
      </c>
      <c r="T2861" s="13">
        <f t="shared" si="270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6"/>
        <v>6.6500000000000004E-2</v>
      </c>
      <c r="P2862" s="10">
        <f t="shared" si="267"/>
        <v>29.555555555555557</v>
      </c>
      <c r="Q2862" t="str">
        <f t="shared" si="268"/>
        <v>theater</v>
      </c>
      <c r="R2862" t="str">
        <f t="shared" si="269"/>
        <v>plays</v>
      </c>
      <c r="S2862" s="13">
        <f t="shared" si="271"/>
        <v>42480.592314814814</v>
      </c>
      <c r="T2862" s="13">
        <f t="shared" si="270"/>
        <v>42540.592314814814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6"/>
        <v>0.32</v>
      </c>
      <c r="P2863" s="10">
        <f t="shared" si="267"/>
        <v>26.666666666666668</v>
      </c>
      <c r="Q2863" t="str">
        <f t="shared" si="268"/>
        <v>theater</v>
      </c>
      <c r="R2863" t="str">
        <f t="shared" si="269"/>
        <v>plays</v>
      </c>
      <c r="S2863" s="13">
        <f t="shared" si="271"/>
        <v>42257.3825</v>
      </c>
      <c r="T2863" s="13">
        <f t="shared" si="270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6"/>
        <v>4.3307086614173228E-3</v>
      </c>
      <c r="P2864" s="10">
        <f t="shared" si="267"/>
        <v>18.333333333333332</v>
      </c>
      <c r="Q2864" t="str">
        <f t="shared" si="268"/>
        <v>theater</v>
      </c>
      <c r="R2864" t="str">
        <f t="shared" si="269"/>
        <v>plays</v>
      </c>
      <c r="S2864" s="13">
        <f t="shared" si="271"/>
        <v>41784.581354166665</v>
      </c>
      <c r="T2864" s="13">
        <f t="shared" si="270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6"/>
        <v>4.0000000000000002E-4</v>
      </c>
      <c r="P2865" s="10">
        <f t="shared" si="267"/>
        <v>20</v>
      </c>
      <c r="Q2865" t="str">
        <f t="shared" si="268"/>
        <v>theater</v>
      </c>
      <c r="R2865" t="str">
        <f t="shared" si="269"/>
        <v>plays</v>
      </c>
      <c r="S2865" s="13">
        <f t="shared" si="271"/>
        <v>41831.46670138889</v>
      </c>
      <c r="T2865" s="13">
        <f t="shared" si="270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6"/>
        <v>1.6E-2</v>
      </c>
      <c r="P2866" s="10">
        <f t="shared" si="267"/>
        <v>13.333333333333334</v>
      </c>
      <c r="Q2866" t="str">
        <f t="shared" si="268"/>
        <v>theater</v>
      </c>
      <c r="R2866" t="str">
        <f t="shared" si="269"/>
        <v>plays</v>
      </c>
      <c r="S2866" s="13">
        <f t="shared" si="271"/>
        <v>42172.405173611107</v>
      </c>
      <c r="T2866" s="13">
        <f t="shared" si="270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6"/>
        <v>0</v>
      </c>
      <c r="P2867" s="10" t="e">
        <f t="shared" si="267"/>
        <v>#DIV/0!</v>
      </c>
      <c r="Q2867" t="str">
        <f t="shared" si="268"/>
        <v>theater</v>
      </c>
      <c r="R2867" t="str">
        <f t="shared" si="269"/>
        <v>plays</v>
      </c>
      <c r="S2867" s="13">
        <f t="shared" si="271"/>
        <v>41949.905775462961</v>
      </c>
      <c r="T2867" s="13">
        <f t="shared" si="270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6"/>
        <v>8.9999999999999993E-3</v>
      </c>
      <c r="P2868" s="10">
        <f t="shared" si="267"/>
        <v>22.5</v>
      </c>
      <c r="Q2868" t="str">
        <f t="shared" si="268"/>
        <v>theater</v>
      </c>
      <c r="R2868" t="str">
        <f t="shared" si="269"/>
        <v>plays</v>
      </c>
      <c r="S2868" s="13">
        <f t="shared" si="271"/>
        <v>42627.746770833335</v>
      </c>
      <c r="T2868" s="13">
        <f t="shared" si="270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6"/>
        <v>0.2016</v>
      </c>
      <c r="P2869" s="10">
        <f t="shared" si="267"/>
        <v>50.4</v>
      </c>
      <c r="Q2869" t="str">
        <f t="shared" si="268"/>
        <v>theater</v>
      </c>
      <c r="R2869" t="str">
        <f t="shared" si="269"/>
        <v>plays</v>
      </c>
      <c r="S2869" s="13">
        <f t="shared" si="271"/>
        <v>42530.986944444441</v>
      </c>
      <c r="T2869" s="13">
        <f t="shared" si="270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6"/>
        <v>0.42011733333333334</v>
      </c>
      <c r="P2870" s="10">
        <f t="shared" si="267"/>
        <v>105.02933333333334</v>
      </c>
      <c r="Q2870" t="str">
        <f t="shared" si="268"/>
        <v>theater</v>
      </c>
      <c r="R2870" t="str">
        <f t="shared" si="269"/>
        <v>plays</v>
      </c>
      <c r="S2870" s="13">
        <f t="shared" si="271"/>
        <v>42618.618680555555</v>
      </c>
      <c r="T2870" s="13">
        <f t="shared" si="270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6"/>
        <v>8.8500000000000002E-3</v>
      </c>
      <c r="P2871" s="10">
        <f t="shared" si="267"/>
        <v>35.4</v>
      </c>
      <c r="Q2871" t="str">
        <f t="shared" si="268"/>
        <v>theater</v>
      </c>
      <c r="R2871" t="str">
        <f t="shared" si="269"/>
        <v>plays</v>
      </c>
      <c r="S2871" s="13">
        <f t="shared" si="271"/>
        <v>42540.385196759256</v>
      </c>
      <c r="T2871" s="13">
        <f t="shared" si="270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6"/>
        <v>0.15</v>
      </c>
      <c r="P2872" s="10">
        <f t="shared" si="267"/>
        <v>83.333333333333329</v>
      </c>
      <c r="Q2872" t="str">
        <f t="shared" si="268"/>
        <v>theater</v>
      </c>
      <c r="R2872" t="str">
        <f t="shared" si="269"/>
        <v>plays</v>
      </c>
      <c r="S2872" s="13">
        <f t="shared" si="271"/>
        <v>41745.981076388889</v>
      </c>
      <c r="T2872" s="13">
        <f t="shared" si="270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6"/>
        <v>4.6699999999999998E-2</v>
      </c>
      <c r="P2873" s="10">
        <f t="shared" si="267"/>
        <v>35.92307692307692</v>
      </c>
      <c r="Q2873" t="str">
        <f t="shared" si="268"/>
        <v>theater</v>
      </c>
      <c r="R2873" t="str">
        <f t="shared" si="269"/>
        <v>plays</v>
      </c>
      <c r="S2873" s="13">
        <f t="shared" si="271"/>
        <v>41974.530243055553</v>
      </c>
      <c r="T2873" s="13">
        <f t="shared" si="270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6"/>
        <v>0</v>
      </c>
      <c r="P2874" s="10" t="e">
        <f t="shared" si="267"/>
        <v>#DIV/0!</v>
      </c>
      <c r="Q2874" t="str">
        <f t="shared" si="268"/>
        <v>theater</v>
      </c>
      <c r="R2874" t="str">
        <f t="shared" si="269"/>
        <v>plays</v>
      </c>
      <c r="S2874" s="13">
        <f t="shared" si="271"/>
        <v>42114.907847222225</v>
      </c>
      <c r="T2874" s="13">
        <f t="shared" si="270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6"/>
        <v>0.38119999999999998</v>
      </c>
      <c r="P2875" s="10">
        <f t="shared" si="267"/>
        <v>119.125</v>
      </c>
      <c r="Q2875" t="str">
        <f t="shared" si="268"/>
        <v>theater</v>
      </c>
      <c r="R2875" t="str">
        <f t="shared" si="269"/>
        <v>plays</v>
      </c>
      <c r="S2875" s="13">
        <f t="shared" si="271"/>
        <v>42002.609155092585</v>
      </c>
      <c r="T2875" s="13">
        <f t="shared" si="270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6"/>
        <v>5.4199999999999998E-2</v>
      </c>
      <c r="P2876" s="10">
        <f t="shared" si="267"/>
        <v>90.333333333333329</v>
      </c>
      <c r="Q2876" t="str">
        <f t="shared" si="268"/>
        <v>theater</v>
      </c>
      <c r="R2876" t="str">
        <f t="shared" si="269"/>
        <v>plays</v>
      </c>
      <c r="S2876" s="13">
        <f t="shared" si="271"/>
        <v>42722.636412037034</v>
      </c>
      <c r="T2876" s="13">
        <f t="shared" si="270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6"/>
        <v>3.5E-4</v>
      </c>
      <c r="P2877" s="10">
        <f t="shared" si="267"/>
        <v>2.3333333333333335</v>
      </c>
      <c r="Q2877" t="str">
        <f t="shared" si="268"/>
        <v>theater</v>
      </c>
      <c r="R2877" t="str">
        <f t="shared" si="269"/>
        <v>plays</v>
      </c>
      <c r="S2877" s="13">
        <f t="shared" si="271"/>
        <v>42464.920057870368</v>
      </c>
      <c r="T2877" s="13">
        <f t="shared" si="270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6"/>
        <v>0</v>
      </c>
      <c r="P2878" s="10" t="e">
        <f t="shared" si="267"/>
        <v>#DIV/0!</v>
      </c>
      <c r="Q2878" t="str">
        <f t="shared" si="268"/>
        <v>theater</v>
      </c>
      <c r="R2878" t="str">
        <f t="shared" si="269"/>
        <v>plays</v>
      </c>
      <c r="S2878" s="13">
        <f t="shared" si="271"/>
        <v>42171.535636574066</v>
      </c>
      <c r="T2878" s="13">
        <f t="shared" si="270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6"/>
        <v>0.10833333333333334</v>
      </c>
      <c r="P2879" s="10">
        <f t="shared" si="267"/>
        <v>108.33333333333333</v>
      </c>
      <c r="Q2879" t="str">
        <f t="shared" si="268"/>
        <v>theater</v>
      </c>
      <c r="R2879" t="str">
        <f t="shared" si="269"/>
        <v>plays</v>
      </c>
      <c r="S2879" s="13">
        <f t="shared" si="271"/>
        <v>42672.746805555558</v>
      </c>
      <c r="T2879" s="13">
        <f t="shared" si="270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6"/>
        <v>2.1000000000000001E-2</v>
      </c>
      <c r="P2880" s="10">
        <f t="shared" si="267"/>
        <v>15.75</v>
      </c>
      <c r="Q2880" t="str">
        <f t="shared" si="268"/>
        <v>theater</v>
      </c>
      <c r="R2880" t="str">
        <f t="shared" si="269"/>
        <v>plays</v>
      </c>
      <c r="S2880" s="13">
        <f t="shared" si="271"/>
        <v>42128.407349537032</v>
      </c>
      <c r="T2880" s="13">
        <f t="shared" si="270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6"/>
        <v>2.5892857142857141E-3</v>
      </c>
      <c r="P2881" s="10">
        <f t="shared" si="267"/>
        <v>29</v>
      </c>
      <c r="Q2881" t="str">
        <f t="shared" si="268"/>
        <v>theater</v>
      </c>
      <c r="R2881" t="str">
        <f t="shared" si="269"/>
        <v>plays</v>
      </c>
      <c r="S2881" s="13">
        <f t="shared" si="271"/>
        <v>42359.516909722217</v>
      </c>
      <c r="T2881" s="13">
        <f t="shared" si="270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6"/>
        <v>0.23333333333333334</v>
      </c>
      <c r="P2882" s="10">
        <f t="shared" si="267"/>
        <v>96.551724137931032</v>
      </c>
      <c r="Q2882" t="str">
        <f t="shared" si="268"/>
        <v>theater</v>
      </c>
      <c r="R2882" t="str">
        <f t="shared" si="269"/>
        <v>plays</v>
      </c>
      <c r="S2882" s="13">
        <f t="shared" si="271"/>
        <v>42192.69736111111</v>
      </c>
      <c r="T2882" s="13">
        <f t="shared" si="270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2">E2883/D2883</f>
        <v>0</v>
      </c>
      <c r="P2883" s="10" t="e">
        <f t="shared" ref="P2883:P2946" si="273">E2883/L2883</f>
        <v>#DIV/0!</v>
      </c>
      <c r="Q2883" t="str">
        <f t="shared" ref="Q2883:Q2946" si="274">LEFT(N2883,FIND("/",N2883)-1)</f>
        <v>theater</v>
      </c>
      <c r="R2883" t="str">
        <f t="shared" ref="R2883:R2946" si="275">RIGHT(N2883,LEN(N2883)-FIND("/",N2883))</f>
        <v>plays</v>
      </c>
      <c r="S2883" s="13">
        <f t="shared" si="271"/>
        <v>41916.389305555553</v>
      </c>
      <c r="T2883" s="13">
        <f t="shared" si="270"/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2"/>
        <v>0.33600000000000002</v>
      </c>
      <c r="P2884" s="10">
        <f t="shared" si="273"/>
        <v>63</v>
      </c>
      <c r="Q2884" t="str">
        <f t="shared" si="274"/>
        <v>theater</v>
      </c>
      <c r="R2884" t="str">
        <f t="shared" si="275"/>
        <v>plays</v>
      </c>
      <c r="S2884" s="13">
        <f t="shared" si="271"/>
        <v>42461.387939814813</v>
      </c>
      <c r="T2884" s="13">
        <f t="shared" ref="T2884:T2947" si="276">(I2884/86400)+25569+(-5/24)</f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2"/>
        <v>0.1908</v>
      </c>
      <c r="P2885" s="10">
        <f t="shared" si="273"/>
        <v>381.6</v>
      </c>
      <c r="Q2885" t="str">
        <f t="shared" si="274"/>
        <v>theater</v>
      </c>
      <c r="R2885" t="str">
        <f t="shared" si="275"/>
        <v>plays</v>
      </c>
      <c r="S2885" s="13">
        <f t="shared" ref="S2885:S2948" si="277">(J2885/86400)+25569+(-5/24)</f>
        <v>42370.694872685184</v>
      </c>
      <c r="T2885" s="13">
        <f t="shared" si="276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2"/>
        <v>4.1111111111111114E-3</v>
      </c>
      <c r="P2886" s="10">
        <f t="shared" si="273"/>
        <v>46.25</v>
      </c>
      <c r="Q2886" t="str">
        <f t="shared" si="274"/>
        <v>theater</v>
      </c>
      <c r="R2886" t="str">
        <f t="shared" si="275"/>
        <v>plays</v>
      </c>
      <c r="S2886" s="13">
        <f t="shared" si="277"/>
        <v>41948.518923611111</v>
      </c>
      <c r="T2886" s="13">
        <f t="shared" si="276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2"/>
        <v>0.32500000000000001</v>
      </c>
      <c r="P2887" s="10">
        <f t="shared" si="273"/>
        <v>26</v>
      </c>
      <c r="Q2887" t="str">
        <f t="shared" si="274"/>
        <v>theater</v>
      </c>
      <c r="R2887" t="str">
        <f t="shared" si="275"/>
        <v>plays</v>
      </c>
      <c r="S2887" s="13">
        <f t="shared" si="277"/>
        <v>42046.868067129624</v>
      </c>
      <c r="T2887" s="13">
        <f t="shared" si="276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2"/>
        <v>0.05</v>
      </c>
      <c r="P2888" s="10">
        <f t="shared" si="273"/>
        <v>10</v>
      </c>
      <c r="Q2888" t="str">
        <f t="shared" si="274"/>
        <v>theater</v>
      </c>
      <c r="R2888" t="str">
        <f t="shared" si="275"/>
        <v>plays</v>
      </c>
      <c r="S2888" s="13">
        <f t="shared" si="277"/>
        <v>42261.424583333333</v>
      </c>
      <c r="T2888" s="13">
        <f t="shared" si="276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2"/>
        <v>1.6666666666666668E-3</v>
      </c>
      <c r="P2889" s="10">
        <f t="shared" si="273"/>
        <v>5</v>
      </c>
      <c r="Q2889" t="str">
        <f t="shared" si="274"/>
        <v>theater</v>
      </c>
      <c r="R2889" t="str">
        <f t="shared" si="275"/>
        <v>plays</v>
      </c>
      <c r="S2889" s="13">
        <f t="shared" si="277"/>
        <v>41985.219027777777</v>
      </c>
      <c r="T2889" s="13">
        <f t="shared" si="276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2"/>
        <v>0</v>
      </c>
      <c r="P2890" s="10" t="e">
        <f t="shared" si="273"/>
        <v>#DIV/0!</v>
      </c>
      <c r="Q2890" t="str">
        <f t="shared" si="274"/>
        <v>theater</v>
      </c>
      <c r="R2890" t="str">
        <f t="shared" si="275"/>
        <v>plays</v>
      </c>
      <c r="S2890" s="13">
        <f t="shared" si="277"/>
        <v>41922.326851851853</v>
      </c>
      <c r="T2890" s="13">
        <f t="shared" si="276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2"/>
        <v>0.38066666666666665</v>
      </c>
      <c r="P2891" s="10">
        <f t="shared" si="273"/>
        <v>81.571428571428569</v>
      </c>
      <c r="Q2891" t="str">
        <f t="shared" si="274"/>
        <v>theater</v>
      </c>
      <c r="R2891" t="str">
        <f t="shared" si="275"/>
        <v>plays</v>
      </c>
      <c r="S2891" s="13">
        <f t="shared" si="277"/>
        <v>41850.654918981476</v>
      </c>
      <c r="T2891" s="13">
        <f t="shared" si="276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2"/>
        <v>1.0500000000000001E-2</v>
      </c>
      <c r="P2892" s="10">
        <f t="shared" si="273"/>
        <v>7</v>
      </c>
      <c r="Q2892" t="str">
        <f t="shared" si="274"/>
        <v>theater</v>
      </c>
      <c r="R2892" t="str">
        <f t="shared" si="275"/>
        <v>plays</v>
      </c>
      <c r="S2892" s="13">
        <f t="shared" si="277"/>
        <v>41831.534629629627</v>
      </c>
      <c r="T2892" s="13">
        <f t="shared" si="276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2"/>
        <v>2.7300000000000001E-2</v>
      </c>
      <c r="P2893" s="10">
        <f t="shared" si="273"/>
        <v>27.3</v>
      </c>
      <c r="Q2893" t="str">
        <f t="shared" si="274"/>
        <v>theater</v>
      </c>
      <c r="R2893" t="str">
        <f t="shared" si="275"/>
        <v>plays</v>
      </c>
      <c r="S2893" s="13">
        <f t="shared" si="277"/>
        <v>42415.675092592595</v>
      </c>
      <c r="T2893" s="13">
        <f t="shared" si="276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2"/>
        <v>9.0909090909090912E-2</v>
      </c>
      <c r="P2894" s="10">
        <f t="shared" si="273"/>
        <v>29.411764705882351</v>
      </c>
      <c r="Q2894" t="str">
        <f t="shared" si="274"/>
        <v>theater</v>
      </c>
      <c r="R2894" t="str">
        <f t="shared" si="275"/>
        <v>plays</v>
      </c>
      <c r="S2894" s="13">
        <f t="shared" si="277"/>
        <v>41869.505833333329</v>
      </c>
      <c r="T2894" s="13">
        <f t="shared" si="276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2"/>
        <v>5.0000000000000001E-3</v>
      </c>
      <c r="P2895" s="10">
        <f t="shared" si="273"/>
        <v>12.5</v>
      </c>
      <c r="Q2895" t="str">
        <f t="shared" si="274"/>
        <v>theater</v>
      </c>
      <c r="R2895" t="str">
        <f t="shared" si="275"/>
        <v>plays</v>
      </c>
      <c r="S2895" s="13">
        <f t="shared" si="277"/>
        <v>41953.564756944441</v>
      </c>
      <c r="T2895" s="13">
        <f t="shared" si="276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2"/>
        <v>0</v>
      </c>
      <c r="P2896" s="10" t="e">
        <f t="shared" si="273"/>
        <v>#DIV/0!</v>
      </c>
      <c r="Q2896" t="str">
        <f t="shared" si="274"/>
        <v>theater</v>
      </c>
      <c r="R2896" t="str">
        <f t="shared" si="275"/>
        <v>plays</v>
      </c>
      <c r="S2896" s="13">
        <f t="shared" si="277"/>
        <v>42037.777951388889</v>
      </c>
      <c r="T2896" s="13">
        <f t="shared" si="276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2"/>
        <v>4.5999999999999999E-2</v>
      </c>
      <c r="P2897" s="10">
        <f t="shared" si="273"/>
        <v>5.75</v>
      </c>
      <c r="Q2897" t="str">
        <f t="shared" si="274"/>
        <v>theater</v>
      </c>
      <c r="R2897" t="str">
        <f t="shared" si="275"/>
        <v>plays</v>
      </c>
      <c r="S2897" s="13">
        <f t="shared" si="277"/>
        <v>41811.347129629627</v>
      </c>
      <c r="T2897" s="13">
        <f t="shared" si="276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2"/>
        <v>0.20833333333333334</v>
      </c>
      <c r="P2898" s="10">
        <f t="shared" si="273"/>
        <v>52.083333333333336</v>
      </c>
      <c r="Q2898" t="str">
        <f t="shared" si="274"/>
        <v>theater</v>
      </c>
      <c r="R2898" t="str">
        <f t="shared" si="275"/>
        <v>plays</v>
      </c>
      <c r="S2898" s="13">
        <f t="shared" si="277"/>
        <v>42701.700474537036</v>
      </c>
      <c r="T2898" s="13">
        <f t="shared" si="276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2"/>
        <v>4.583333333333333E-2</v>
      </c>
      <c r="P2899" s="10">
        <f t="shared" si="273"/>
        <v>183.33333333333334</v>
      </c>
      <c r="Q2899" t="str">
        <f t="shared" si="274"/>
        <v>theater</v>
      </c>
      <c r="R2899" t="str">
        <f t="shared" si="275"/>
        <v>plays</v>
      </c>
      <c r="S2899" s="13">
        <f t="shared" si="277"/>
        <v>42258.438171296293</v>
      </c>
      <c r="T2899" s="13">
        <f t="shared" si="276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2"/>
        <v>4.2133333333333335E-2</v>
      </c>
      <c r="P2900" s="10">
        <f t="shared" si="273"/>
        <v>26.333333333333332</v>
      </c>
      <c r="Q2900" t="str">
        <f t="shared" si="274"/>
        <v>theater</v>
      </c>
      <c r="R2900" t="str">
        <f t="shared" si="275"/>
        <v>plays</v>
      </c>
      <c r="S2900" s="13">
        <f t="shared" si="277"/>
        <v>42278.456631944442</v>
      </c>
      <c r="T2900" s="13">
        <f t="shared" si="276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2"/>
        <v>0</v>
      </c>
      <c r="P2901" s="10" t="e">
        <f t="shared" si="273"/>
        <v>#DIV/0!</v>
      </c>
      <c r="Q2901" t="str">
        <f t="shared" si="274"/>
        <v>theater</v>
      </c>
      <c r="R2901" t="str">
        <f t="shared" si="275"/>
        <v>plays</v>
      </c>
      <c r="S2901" s="13">
        <f t="shared" si="277"/>
        <v>42514.869884259257</v>
      </c>
      <c r="T2901" s="13">
        <f t="shared" si="276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2"/>
        <v>0.61909090909090914</v>
      </c>
      <c r="P2902" s="10">
        <f t="shared" si="273"/>
        <v>486.42857142857144</v>
      </c>
      <c r="Q2902" t="str">
        <f t="shared" si="274"/>
        <v>theater</v>
      </c>
      <c r="R2902" t="str">
        <f t="shared" si="275"/>
        <v>plays</v>
      </c>
      <c r="S2902" s="13">
        <f t="shared" si="277"/>
        <v>41830.025833333333</v>
      </c>
      <c r="T2902" s="13">
        <f t="shared" si="276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2"/>
        <v>8.0000000000000002E-3</v>
      </c>
      <c r="P2903" s="10">
        <f t="shared" si="273"/>
        <v>3</v>
      </c>
      <c r="Q2903" t="str">
        <f t="shared" si="274"/>
        <v>theater</v>
      </c>
      <c r="R2903" t="str">
        <f t="shared" si="275"/>
        <v>plays</v>
      </c>
      <c r="S2903" s="13">
        <f t="shared" si="277"/>
        <v>41982.696053240739</v>
      </c>
      <c r="T2903" s="13">
        <f t="shared" si="276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2"/>
        <v>1.6666666666666666E-4</v>
      </c>
      <c r="P2904" s="10">
        <f t="shared" si="273"/>
        <v>25</v>
      </c>
      <c r="Q2904" t="str">
        <f t="shared" si="274"/>
        <v>theater</v>
      </c>
      <c r="R2904" t="str">
        <f t="shared" si="275"/>
        <v>plays</v>
      </c>
      <c r="S2904" s="13">
        <f t="shared" si="277"/>
        <v>42210.231435185182</v>
      </c>
      <c r="T2904" s="13">
        <f t="shared" si="276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2"/>
        <v>7.7999999999999996E-3</v>
      </c>
      <c r="P2905" s="10">
        <f t="shared" si="273"/>
        <v>9.75</v>
      </c>
      <c r="Q2905" t="str">
        <f t="shared" si="274"/>
        <v>theater</v>
      </c>
      <c r="R2905" t="str">
        <f t="shared" si="275"/>
        <v>plays</v>
      </c>
      <c r="S2905" s="13">
        <f t="shared" si="277"/>
        <v>42195.95854166666</v>
      </c>
      <c r="T2905" s="13">
        <f t="shared" si="276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2"/>
        <v>0.05</v>
      </c>
      <c r="P2906" s="10">
        <f t="shared" si="273"/>
        <v>18.75</v>
      </c>
      <c r="Q2906" t="str">
        <f t="shared" si="274"/>
        <v>theater</v>
      </c>
      <c r="R2906" t="str">
        <f t="shared" si="275"/>
        <v>plays</v>
      </c>
      <c r="S2906" s="13">
        <f t="shared" si="277"/>
        <v>41940.759618055556</v>
      </c>
      <c r="T2906" s="13">
        <f t="shared" si="276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2"/>
        <v>0.17771428571428571</v>
      </c>
      <c r="P2907" s="10">
        <f t="shared" si="273"/>
        <v>36.588235294117645</v>
      </c>
      <c r="Q2907" t="str">
        <f t="shared" si="274"/>
        <v>theater</v>
      </c>
      <c r="R2907" t="str">
        <f t="shared" si="275"/>
        <v>plays</v>
      </c>
      <c r="S2907" s="13">
        <f t="shared" si="277"/>
        <v>42605.848530092589</v>
      </c>
      <c r="T2907" s="13">
        <f t="shared" si="276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2"/>
        <v>9.4166666666666662E-2</v>
      </c>
      <c r="P2908" s="10">
        <f t="shared" si="273"/>
        <v>80.714285714285708</v>
      </c>
      <c r="Q2908" t="str">
        <f t="shared" si="274"/>
        <v>theater</v>
      </c>
      <c r="R2908" t="str">
        <f t="shared" si="275"/>
        <v>plays</v>
      </c>
      <c r="S2908" s="13">
        <f t="shared" si="277"/>
        <v>42199.440578703703</v>
      </c>
      <c r="T2908" s="13">
        <f t="shared" si="276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2"/>
        <v>8.0000000000000004E-4</v>
      </c>
      <c r="P2909" s="10">
        <f t="shared" si="273"/>
        <v>1</v>
      </c>
      <c r="Q2909" t="str">
        <f t="shared" si="274"/>
        <v>theater</v>
      </c>
      <c r="R2909" t="str">
        <f t="shared" si="275"/>
        <v>plays</v>
      </c>
      <c r="S2909" s="13">
        <f t="shared" si="277"/>
        <v>42444.669409722221</v>
      </c>
      <c r="T2909" s="13">
        <f t="shared" si="276"/>
        <v>42504.669409722221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2"/>
        <v>2.75E-2</v>
      </c>
      <c r="P2910" s="10">
        <f t="shared" si="273"/>
        <v>52.8</v>
      </c>
      <c r="Q2910" t="str">
        <f t="shared" si="274"/>
        <v>theater</v>
      </c>
      <c r="R2910" t="str">
        <f t="shared" si="275"/>
        <v>plays</v>
      </c>
      <c r="S2910" s="13">
        <f t="shared" si="277"/>
        <v>42499.523368055554</v>
      </c>
      <c r="T2910" s="13">
        <f t="shared" si="276"/>
        <v>42529.523368055554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2"/>
        <v>1.1111111111111112E-4</v>
      </c>
      <c r="P2911" s="10">
        <f t="shared" si="273"/>
        <v>20</v>
      </c>
      <c r="Q2911" t="str">
        <f t="shared" si="274"/>
        <v>theater</v>
      </c>
      <c r="R2911" t="str">
        <f t="shared" si="275"/>
        <v>plays</v>
      </c>
      <c r="S2911" s="13">
        <f t="shared" si="277"/>
        <v>41929.057881944442</v>
      </c>
      <c r="T2911" s="13">
        <f t="shared" si="276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2"/>
        <v>3.3333333333333335E-5</v>
      </c>
      <c r="P2912" s="10">
        <f t="shared" si="273"/>
        <v>1</v>
      </c>
      <c r="Q2912" t="str">
        <f t="shared" si="274"/>
        <v>theater</v>
      </c>
      <c r="R2912" t="str">
        <f t="shared" si="275"/>
        <v>plays</v>
      </c>
      <c r="S2912" s="13">
        <f t="shared" si="277"/>
        <v>42107.632951388885</v>
      </c>
      <c r="T2912" s="13">
        <f t="shared" si="276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2"/>
        <v>0.36499999999999999</v>
      </c>
      <c r="P2913" s="10">
        <f t="shared" si="273"/>
        <v>46.928571428571431</v>
      </c>
      <c r="Q2913" t="str">
        <f t="shared" si="274"/>
        <v>theater</v>
      </c>
      <c r="R2913" t="str">
        <f t="shared" si="275"/>
        <v>plays</v>
      </c>
      <c r="S2913" s="13">
        <f t="shared" si="277"/>
        <v>42142.560486111113</v>
      </c>
      <c r="T2913" s="13">
        <f t="shared" si="276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2"/>
        <v>0.14058171745152354</v>
      </c>
      <c r="P2914" s="10">
        <f t="shared" si="273"/>
        <v>78.07692307692308</v>
      </c>
      <c r="Q2914" t="str">
        <f t="shared" si="274"/>
        <v>theater</v>
      </c>
      <c r="R2914" t="str">
        <f t="shared" si="275"/>
        <v>plays</v>
      </c>
      <c r="S2914" s="13">
        <f t="shared" si="277"/>
        <v>42353.923310185179</v>
      </c>
      <c r="T2914" s="13">
        <f t="shared" si="276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2"/>
        <v>2.0000000000000001E-4</v>
      </c>
      <c r="P2915" s="10">
        <f t="shared" si="273"/>
        <v>1</v>
      </c>
      <c r="Q2915" t="str">
        <f t="shared" si="274"/>
        <v>theater</v>
      </c>
      <c r="R2915" t="str">
        <f t="shared" si="275"/>
        <v>plays</v>
      </c>
      <c r="S2915" s="13">
        <f t="shared" si="277"/>
        <v>41828.714571759258</v>
      </c>
      <c r="T2915" s="13">
        <f t="shared" si="276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2"/>
        <v>4.0000000000000003E-5</v>
      </c>
      <c r="P2916" s="10">
        <f t="shared" si="273"/>
        <v>1</v>
      </c>
      <c r="Q2916" t="str">
        <f t="shared" si="274"/>
        <v>theater</v>
      </c>
      <c r="R2916" t="str">
        <f t="shared" si="275"/>
        <v>plays</v>
      </c>
      <c r="S2916" s="13">
        <f t="shared" si="277"/>
        <v>42017.699004629627</v>
      </c>
      <c r="T2916" s="13">
        <f t="shared" si="276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2"/>
        <v>0.61099999999999999</v>
      </c>
      <c r="P2917" s="10">
        <f t="shared" si="273"/>
        <v>203.66666666666666</v>
      </c>
      <c r="Q2917" t="str">
        <f t="shared" si="274"/>
        <v>theater</v>
      </c>
      <c r="R2917" t="str">
        <f t="shared" si="275"/>
        <v>plays</v>
      </c>
      <c r="S2917" s="13">
        <f t="shared" si="277"/>
        <v>42415.189699074072</v>
      </c>
      <c r="T2917" s="13">
        <f t="shared" si="276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2"/>
        <v>7.8378378378378383E-2</v>
      </c>
      <c r="P2918" s="10">
        <f t="shared" si="273"/>
        <v>20.714285714285715</v>
      </c>
      <c r="Q2918" t="str">
        <f t="shared" si="274"/>
        <v>theater</v>
      </c>
      <c r="R2918" t="str">
        <f t="shared" si="275"/>
        <v>plays</v>
      </c>
      <c r="S2918" s="13">
        <f t="shared" si="277"/>
        <v>41755.268391203703</v>
      </c>
      <c r="T2918" s="13">
        <f t="shared" si="276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2"/>
        <v>0.2185</v>
      </c>
      <c r="P2919" s="10">
        <f t="shared" si="273"/>
        <v>48.555555555555557</v>
      </c>
      <c r="Q2919" t="str">
        <f t="shared" si="274"/>
        <v>theater</v>
      </c>
      <c r="R2919" t="str">
        <f t="shared" si="275"/>
        <v>plays</v>
      </c>
      <c r="S2919" s="13">
        <f t="shared" si="277"/>
        <v>42245.026006944441</v>
      </c>
      <c r="T2919" s="13">
        <f t="shared" si="276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2"/>
        <v>0.27239999999999998</v>
      </c>
      <c r="P2920" s="10">
        <f t="shared" si="273"/>
        <v>68.099999999999994</v>
      </c>
      <c r="Q2920" t="str">
        <f t="shared" si="274"/>
        <v>theater</v>
      </c>
      <c r="R2920" t="str">
        <f t="shared" si="275"/>
        <v>plays</v>
      </c>
      <c r="S2920" s="13">
        <f t="shared" si="277"/>
        <v>42278.421377314815</v>
      </c>
      <c r="T2920" s="13">
        <f t="shared" si="276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2"/>
        <v>8.5000000000000006E-2</v>
      </c>
      <c r="P2921" s="10">
        <f t="shared" si="273"/>
        <v>8.5</v>
      </c>
      <c r="Q2921" t="str">
        <f t="shared" si="274"/>
        <v>theater</v>
      </c>
      <c r="R2921" t="str">
        <f t="shared" si="275"/>
        <v>plays</v>
      </c>
      <c r="S2921" s="13">
        <f t="shared" si="277"/>
        <v>41826.411215277774</v>
      </c>
      <c r="T2921" s="13">
        <f t="shared" si="276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2"/>
        <v>0.26840000000000003</v>
      </c>
      <c r="P2922" s="10">
        <f t="shared" si="273"/>
        <v>51.615384615384613</v>
      </c>
      <c r="Q2922" t="str">
        <f t="shared" si="274"/>
        <v>theater</v>
      </c>
      <c r="R2922" t="str">
        <f t="shared" si="275"/>
        <v>plays</v>
      </c>
      <c r="S2922" s="13">
        <f t="shared" si="277"/>
        <v>42058.584143518521</v>
      </c>
      <c r="T2922" s="13">
        <f t="shared" si="276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2"/>
        <v>1.29</v>
      </c>
      <c r="P2923" s="10">
        <f t="shared" si="273"/>
        <v>43</v>
      </c>
      <c r="Q2923" t="str">
        <f t="shared" si="274"/>
        <v>theater</v>
      </c>
      <c r="R2923" t="str">
        <f t="shared" si="275"/>
        <v>musical</v>
      </c>
      <c r="S2923" s="13">
        <f t="shared" si="277"/>
        <v>41877.678287037037</v>
      </c>
      <c r="T2923" s="13">
        <f t="shared" si="276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2"/>
        <v>1</v>
      </c>
      <c r="P2924" s="10">
        <f t="shared" si="273"/>
        <v>83.333333333333329</v>
      </c>
      <c r="Q2924" t="str">
        <f t="shared" si="274"/>
        <v>theater</v>
      </c>
      <c r="R2924" t="str">
        <f t="shared" si="275"/>
        <v>musical</v>
      </c>
      <c r="S2924" s="13">
        <f t="shared" si="277"/>
        <v>42097.665821759256</v>
      </c>
      <c r="T2924" s="13">
        <f t="shared" si="276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2"/>
        <v>1</v>
      </c>
      <c r="P2925" s="10">
        <f t="shared" si="273"/>
        <v>30</v>
      </c>
      <c r="Q2925" t="str">
        <f t="shared" si="274"/>
        <v>theater</v>
      </c>
      <c r="R2925" t="str">
        <f t="shared" si="275"/>
        <v>musical</v>
      </c>
      <c r="S2925" s="13">
        <f t="shared" si="277"/>
        <v>42012.944201388884</v>
      </c>
      <c r="T2925" s="13">
        <f t="shared" si="276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2"/>
        <v>1.032</v>
      </c>
      <c r="P2926" s="10">
        <f t="shared" si="273"/>
        <v>175.51020408163265</v>
      </c>
      <c r="Q2926" t="str">
        <f t="shared" si="274"/>
        <v>theater</v>
      </c>
      <c r="R2926" t="str">
        <f t="shared" si="275"/>
        <v>musical</v>
      </c>
      <c r="S2926" s="13">
        <f t="shared" si="277"/>
        <v>42103.348495370366</v>
      </c>
      <c r="T2926" s="13">
        <f t="shared" si="276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2"/>
        <v>1.0244597777777777</v>
      </c>
      <c r="P2927" s="10">
        <f t="shared" si="273"/>
        <v>231.66175879396985</v>
      </c>
      <c r="Q2927" t="str">
        <f t="shared" si="274"/>
        <v>theater</v>
      </c>
      <c r="R2927" t="str">
        <f t="shared" si="275"/>
        <v>musical</v>
      </c>
      <c r="S2927" s="13">
        <f t="shared" si="277"/>
        <v>41863.375787037039</v>
      </c>
      <c r="T2927" s="13">
        <f t="shared" si="276"/>
        <v>41893.375787037039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2"/>
        <v>1.25</v>
      </c>
      <c r="P2928" s="10">
        <f t="shared" si="273"/>
        <v>75</v>
      </c>
      <c r="Q2928" t="str">
        <f t="shared" si="274"/>
        <v>theater</v>
      </c>
      <c r="R2928" t="str">
        <f t="shared" si="275"/>
        <v>musical</v>
      </c>
      <c r="S2928" s="13">
        <f t="shared" si="277"/>
        <v>42044.557627314811</v>
      </c>
      <c r="T2928" s="13">
        <f t="shared" si="276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2"/>
        <v>1.3083333333333333</v>
      </c>
      <c r="P2929" s="10">
        <f t="shared" si="273"/>
        <v>112.14285714285714</v>
      </c>
      <c r="Q2929" t="str">
        <f t="shared" si="274"/>
        <v>theater</v>
      </c>
      <c r="R2929" t="str">
        <f t="shared" si="275"/>
        <v>musical</v>
      </c>
      <c r="S2929" s="13">
        <f t="shared" si="277"/>
        <v>41806.460983796293</v>
      </c>
      <c r="T2929" s="13">
        <f t="shared" si="276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2"/>
        <v>1</v>
      </c>
      <c r="P2930" s="10">
        <f t="shared" si="273"/>
        <v>41.666666666666664</v>
      </c>
      <c r="Q2930" t="str">
        <f t="shared" si="274"/>
        <v>theater</v>
      </c>
      <c r="R2930" t="str">
        <f t="shared" si="275"/>
        <v>musical</v>
      </c>
      <c r="S2930" s="13">
        <f t="shared" si="277"/>
        <v>42403.789884259262</v>
      </c>
      <c r="T2930" s="13">
        <f t="shared" si="276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2"/>
        <v>1.02069375</v>
      </c>
      <c r="P2931" s="10">
        <f t="shared" si="273"/>
        <v>255.17343750000001</v>
      </c>
      <c r="Q2931" t="str">
        <f t="shared" si="274"/>
        <v>theater</v>
      </c>
      <c r="R2931" t="str">
        <f t="shared" si="275"/>
        <v>musical</v>
      </c>
      <c r="S2931" s="13">
        <f t="shared" si="277"/>
        <v>41754.355995370366</v>
      </c>
      <c r="T2931" s="13">
        <f t="shared" si="276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2"/>
        <v>1.0092000000000001</v>
      </c>
      <c r="P2932" s="10">
        <f t="shared" si="273"/>
        <v>162.7741935483871</v>
      </c>
      <c r="Q2932" t="str">
        <f t="shared" si="274"/>
        <v>theater</v>
      </c>
      <c r="R2932" t="str">
        <f t="shared" si="275"/>
        <v>musical</v>
      </c>
      <c r="S2932" s="13">
        <f t="shared" si="277"/>
        <v>42101.375740740739</v>
      </c>
      <c r="T2932" s="13">
        <f t="shared" si="276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2"/>
        <v>1.06</v>
      </c>
      <c r="P2933" s="10">
        <f t="shared" si="273"/>
        <v>88.333333333333329</v>
      </c>
      <c r="Q2933" t="str">
        <f t="shared" si="274"/>
        <v>theater</v>
      </c>
      <c r="R2933" t="str">
        <f t="shared" si="275"/>
        <v>musical</v>
      </c>
      <c r="S2933" s="13">
        <f t="shared" si="277"/>
        <v>41872.082905092589</v>
      </c>
      <c r="T2933" s="13">
        <f t="shared" si="276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2"/>
        <v>1.0509677419354839</v>
      </c>
      <c r="P2934" s="10">
        <f t="shared" si="273"/>
        <v>85.736842105263165</v>
      </c>
      <c r="Q2934" t="str">
        <f t="shared" si="274"/>
        <v>theater</v>
      </c>
      <c r="R2934" t="str">
        <f t="shared" si="275"/>
        <v>musical</v>
      </c>
      <c r="S2934" s="13">
        <f t="shared" si="277"/>
        <v>42024.956446759257</v>
      </c>
      <c r="T2934" s="13">
        <f t="shared" si="276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2"/>
        <v>1.0276000000000001</v>
      </c>
      <c r="P2935" s="10">
        <f t="shared" si="273"/>
        <v>47.574074074074076</v>
      </c>
      <c r="Q2935" t="str">
        <f t="shared" si="274"/>
        <v>theater</v>
      </c>
      <c r="R2935" t="str">
        <f t="shared" si="275"/>
        <v>musical</v>
      </c>
      <c r="S2935" s="13">
        <f t="shared" si="277"/>
        <v>42495.748298611106</v>
      </c>
      <c r="T2935" s="13">
        <f t="shared" si="276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2"/>
        <v>1.08</v>
      </c>
      <c r="P2936" s="10">
        <f t="shared" si="273"/>
        <v>72.972972972972968</v>
      </c>
      <c r="Q2936" t="str">
        <f t="shared" si="274"/>
        <v>theater</v>
      </c>
      <c r="R2936" t="str">
        <f t="shared" si="275"/>
        <v>musical</v>
      </c>
      <c r="S2936" s="13">
        <f t="shared" si="277"/>
        <v>41775.427824074075</v>
      </c>
      <c r="T2936" s="13">
        <f t="shared" si="276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2"/>
        <v>1.0088571428571429</v>
      </c>
      <c r="P2937" s="10">
        <f t="shared" si="273"/>
        <v>90.538461538461533</v>
      </c>
      <c r="Q2937" t="str">
        <f t="shared" si="274"/>
        <v>theater</v>
      </c>
      <c r="R2937" t="str">
        <f t="shared" si="275"/>
        <v>musical</v>
      </c>
      <c r="S2937" s="13">
        <f t="shared" si="277"/>
        <v>42553.375092592592</v>
      </c>
      <c r="T2937" s="13">
        <f t="shared" si="276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2"/>
        <v>1.28</v>
      </c>
      <c r="P2938" s="10">
        <f t="shared" si="273"/>
        <v>37.647058823529413</v>
      </c>
      <c r="Q2938" t="str">
        <f t="shared" si="274"/>
        <v>theater</v>
      </c>
      <c r="R2938" t="str">
        <f t="shared" si="275"/>
        <v>musical</v>
      </c>
      <c r="S2938" s="13">
        <f t="shared" si="277"/>
        <v>41912.442395833328</v>
      </c>
      <c r="T2938" s="13">
        <f t="shared" si="276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2"/>
        <v>1.3333333333333333</v>
      </c>
      <c r="P2939" s="10">
        <f t="shared" si="273"/>
        <v>36.363636363636367</v>
      </c>
      <c r="Q2939" t="str">
        <f t="shared" si="274"/>
        <v>theater</v>
      </c>
      <c r="R2939" t="str">
        <f t="shared" si="275"/>
        <v>musical</v>
      </c>
      <c r="S2939" s="13">
        <f t="shared" si="277"/>
        <v>41803.248993055553</v>
      </c>
      <c r="T2939" s="13">
        <f t="shared" si="276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2"/>
        <v>1.0137499999999999</v>
      </c>
      <c r="P2940" s="10">
        <f t="shared" si="273"/>
        <v>126.71875</v>
      </c>
      <c r="Q2940" t="str">
        <f t="shared" si="274"/>
        <v>theater</v>
      </c>
      <c r="R2940" t="str">
        <f t="shared" si="275"/>
        <v>musical</v>
      </c>
      <c r="S2940" s="13">
        <f t="shared" si="277"/>
        <v>42004.495532407404</v>
      </c>
      <c r="T2940" s="13">
        <f t="shared" si="276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2"/>
        <v>1.0287500000000001</v>
      </c>
      <c r="P2941" s="10">
        <f t="shared" si="273"/>
        <v>329.2</v>
      </c>
      <c r="Q2941" t="str">
        <f t="shared" si="274"/>
        <v>theater</v>
      </c>
      <c r="R2941" t="str">
        <f t="shared" si="275"/>
        <v>musical</v>
      </c>
      <c r="S2941" s="13">
        <f t="shared" si="277"/>
        <v>41845.60083333333</v>
      </c>
      <c r="T2941" s="13">
        <f t="shared" si="276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2"/>
        <v>1.0724</v>
      </c>
      <c r="P2942" s="10">
        <f t="shared" si="273"/>
        <v>81.242424242424249</v>
      </c>
      <c r="Q2942" t="str">
        <f t="shared" si="274"/>
        <v>theater</v>
      </c>
      <c r="R2942" t="str">
        <f t="shared" si="275"/>
        <v>musical</v>
      </c>
      <c r="S2942" s="13">
        <f t="shared" si="277"/>
        <v>41982.565023148149</v>
      </c>
      <c r="T2942" s="13">
        <f t="shared" si="276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2"/>
        <v>4.0000000000000003E-5</v>
      </c>
      <c r="P2943" s="10">
        <f t="shared" si="273"/>
        <v>1</v>
      </c>
      <c r="Q2943" t="str">
        <f t="shared" si="274"/>
        <v>theater</v>
      </c>
      <c r="R2943" t="str">
        <f t="shared" si="275"/>
        <v>spaces</v>
      </c>
      <c r="S2943" s="13">
        <f t="shared" si="277"/>
        <v>42034.751793981479</v>
      </c>
      <c r="T2943" s="13">
        <f t="shared" si="276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2"/>
        <v>0.20424999999999999</v>
      </c>
      <c r="P2944" s="10">
        <f t="shared" si="273"/>
        <v>202.22772277227722</v>
      </c>
      <c r="Q2944" t="str">
        <f t="shared" si="274"/>
        <v>theater</v>
      </c>
      <c r="R2944" t="str">
        <f t="shared" si="275"/>
        <v>spaces</v>
      </c>
      <c r="S2944" s="13">
        <f t="shared" si="277"/>
        <v>42334.595590277771</v>
      </c>
      <c r="T2944" s="13">
        <f t="shared" si="276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2"/>
        <v>0</v>
      </c>
      <c r="P2945" s="10" t="e">
        <f t="shared" si="273"/>
        <v>#DIV/0!</v>
      </c>
      <c r="Q2945" t="str">
        <f t="shared" si="274"/>
        <v>theater</v>
      </c>
      <c r="R2945" t="str">
        <f t="shared" si="275"/>
        <v>spaces</v>
      </c>
      <c r="S2945" s="13">
        <f t="shared" si="277"/>
        <v>42076.921064814807</v>
      </c>
      <c r="T2945" s="13">
        <f t="shared" si="276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2"/>
        <v>0.01</v>
      </c>
      <c r="P2946" s="10">
        <f t="shared" si="273"/>
        <v>100</v>
      </c>
      <c r="Q2946" t="str">
        <f t="shared" si="274"/>
        <v>theater</v>
      </c>
      <c r="R2946" t="str">
        <f t="shared" si="275"/>
        <v>spaces</v>
      </c>
      <c r="S2946" s="13">
        <f t="shared" si="277"/>
        <v>42132.705995370365</v>
      </c>
      <c r="T2946" s="13">
        <f t="shared" si="276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8">E2947/D2947</f>
        <v>0</v>
      </c>
      <c r="P2947" s="10" t="e">
        <f t="shared" ref="P2947:P3010" si="279">E2947/L2947</f>
        <v>#DIV/0!</v>
      </c>
      <c r="Q2947" t="str">
        <f t="shared" ref="Q2947:Q3010" si="280">LEFT(N2947,FIND("/",N2947)-1)</f>
        <v>theater</v>
      </c>
      <c r="R2947" t="str">
        <f t="shared" ref="R2947:R3010" si="281">RIGHT(N2947,LEN(N2947)-FIND("/",N2947))</f>
        <v>spaces</v>
      </c>
      <c r="S2947" s="13">
        <f t="shared" si="277"/>
        <v>42117.931250000001</v>
      </c>
      <c r="T2947" s="13">
        <f t="shared" si="276"/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8"/>
        <v>1E-3</v>
      </c>
      <c r="P2948" s="10">
        <f t="shared" si="279"/>
        <v>1</v>
      </c>
      <c r="Q2948" t="str">
        <f t="shared" si="280"/>
        <v>theater</v>
      </c>
      <c r="R2948" t="str">
        <f t="shared" si="281"/>
        <v>spaces</v>
      </c>
      <c r="S2948" s="13">
        <f t="shared" si="277"/>
        <v>42567.322824074072</v>
      </c>
      <c r="T2948" s="13">
        <f t="shared" ref="T2948:T3011" si="282">(I2948/86400)+25569+(-5/24)</f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8"/>
        <v>4.2880000000000001E-2</v>
      </c>
      <c r="P2949" s="10">
        <f t="shared" si="279"/>
        <v>82.461538461538467</v>
      </c>
      <c r="Q2949" t="str">
        <f t="shared" si="280"/>
        <v>theater</v>
      </c>
      <c r="R2949" t="str">
        <f t="shared" si="281"/>
        <v>spaces</v>
      </c>
      <c r="S2949" s="13">
        <f t="shared" ref="S2949:S3012" si="283">(J2949/86400)+25569+(-5/24)</f>
        <v>42649.353784722225</v>
      </c>
      <c r="T2949" s="13">
        <f t="shared" si="282"/>
        <v>42698.507638888885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8"/>
        <v>4.8000000000000001E-5</v>
      </c>
      <c r="P2950" s="10">
        <f t="shared" si="279"/>
        <v>2.6666666666666665</v>
      </c>
      <c r="Q2950" t="str">
        <f t="shared" si="280"/>
        <v>theater</v>
      </c>
      <c r="R2950" t="str">
        <f t="shared" si="281"/>
        <v>spaces</v>
      </c>
      <c r="S2950" s="13">
        <f t="shared" si="283"/>
        <v>42097.440891203696</v>
      </c>
      <c r="T2950" s="13">
        <f t="shared" si="282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8"/>
        <v>2.5000000000000001E-2</v>
      </c>
      <c r="P2951" s="10">
        <f t="shared" si="279"/>
        <v>12.5</v>
      </c>
      <c r="Q2951" t="str">
        <f t="shared" si="280"/>
        <v>theater</v>
      </c>
      <c r="R2951" t="str">
        <f t="shared" si="281"/>
        <v>spaces</v>
      </c>
      <c r="S2951" s="13">
        <f t="shared" si="283"/>
        <v>42297.61478009259</v>
      </c>
      <c r="T2951" s="13">
        <f t="shared" si="282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8"/>
        <v>0</v>
      </c>
      <c r="P2952" s="10" t="e">
        <f t="shared" si="279"/>
        <v>#DIV/0!</v>
      </c>
      <c r="Q2952" t="str">
        <f t="shared" si="280"/>
        <v>theater</v>
      </c>
      <c r="R2952" t="str">
        <f t="shared" si="281"/>
        <v>spaces</v>
      </c>
      <c r="S2952" s="13">
        <f t="shared" si="283"/>
        <v>42362.156851851854</v>
      </c>
      <c r="T2952" s="13">
        <f t="shared" si="282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8"/>
        <v>2.1919999999999999E-2</v>
      </c>
      <c r="P2953" s="10">
        <f t="shared" si="279"/>
        <v>18.896551724137932</v>
      </c>
      <c r="Q2953" t="str">
        <f t="shared" si="280"/>
        <v>theater</v>
      </c>
      <c r="R2953" t="str">
        <f t="shared" si="281"/>
        <v>spaces</v>
      </c>
      <c r="S2953" s="13">
        <f t="shared" si="283"/>
        <v>41872.594594907401</v>
      </c>
      <c r="T2953" s="13">
        <f t="shared" si="282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8"/>
        <v>8.0250000000000002E-2</v>
      </c>
      <c r="P2954" s="10">
        <f t="shared" si="279"/>
        <v>200.625</v>
      </c>
      <c r="Q2954" t="str">
        <f t="shared" si="280"/>
        <v>theater</v>
      </c>
      <c r="R2954" t="str">
        <f t="shared" si="281"/>
        <v>spaces</v>
      </c>
      <c r="S2954" s="13">
        <f t="shared" si="283"/>
        <v>42628.481932870367</v>
      </c>
      <c r="T2954" s="13">
        <f t="shared" si="282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8"/>
        <v>1.5125E-3</v>
      </c>
      <c r="P2955" s="10">
        <f t="shared" si="279"/>
        <v>201.66666666666666</v>
      </c>
      <c r="Q2955" t="str">
        <f t="shared" si="280"/>
        <v>theater</v>
      </c>
      <c r="R2955" t="str">
        <f t="shared" si="281"/>
        <v>spaces</v>
      </c>
      <c r="S2955" s="13">
        <f t="shared" si="283"/>
        <v>42255.583576388883</v>
      </c>
      <c r="T2955" s="13">
        <f t="shared" si="282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8"/>
        <v>0</v>
      </c>
      <c r="P2956" s="10" t="e">
        <f t="shared" si="279"/>
        <v>#DIV/0!</v>
      </c>
      <c r="Q2956" t="str">
        <f t="shared" si="280"/>
        <v>theater</v>
      </c>
      <c r="R2956" t="str">
        <f t="shared" si="281"/>
        <v>spaces</v>
      </c>
      <c r="S2956" s="13">
        <f t="shared" si="283"/>
        <v>42790.375034722216</v>
      </c>
      <c r="T2956" s="13">
        <f t="shared" si="282"/>
        <v>42810.333368055552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8"/>
        <v>0.59583333333333333</v>
      </c>
      <c r="P2957" s="10">
        <f t="shared" si="279"/>
        <v>65</v>
      </c>
      <c r="Q2957" t="str">
        <f t="shared" si="280"/>
        <v>theater</v>
      </c>
      <c r="R2957" t="str">
        <f t="shared" si="281"/>
        <v>spaces</v>
      </c>
      <c r="S2957" s="13">
        <f t="shared" si="283"/>
        <v>42141.532974537033</v>
      </c>
      <c r="T2957" s="13">
        <f t="shared" si="282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8"/>
        <v>0.16734177215189874</v>
      </c>
      <c r="P2958" s="10">
        <f t="shared" si="279"/>
        <v>66.099999999999994</v>
      </c>
      <c r="Q2958" t="str">
        <f t="shared" si="280"/>
        <v>theater</v>
      </c>
      <c r="R2958" t="str">
        <f t="shared" si="281"/>
        <v>spaces</v>
      </c>
      <c r="S2958" s="13">
        <f t="shared" si="283"/>
        <v>42464.750578703701</v>
      </c>
      <c r="T2958" s="13">
        <f t="shared" si="282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8"/>
        <v>1.8666666666666668E-2</v>
      </c>
      <c r="P2959" s="10">
        <f t="shared" si="279"/>
        <v>93.333333333333329</v>
      </c>
      <c r="Q2959" t="str">
        <f t="shared" si="280"/>
        <v>theater</v>
      </c>
      <c r="R2959" t="str">
        <f t="shared" si="281"/>
        <v>spaces</v>
      </c>
      <c r="S2959" s="13">
        <f t="shared" si="283"/>
        <v>42030.80291666666</v>
      </c>
      <c r="T2959" s="13">
        <f t="shared" si="282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8"/>
        <v>0</v>
      </c>
      <c r="P2960" s="10" t="e">
        <f t="shared" si="279"/>
        <v>#DIV/0!</v>
      </c>
      <c r="Q2960" t="str">
        <f t="shared" si="280"/>
        <v>theater</v>
      </c>
      <c r="R2960" t="str">
        <f t="shared" si="281"/>
        <v>spaces</v>
      </c>
      <c r="S2960" s="13">
        <f t="shared" si="283"/>
        <v>42438.570798611108</v>
      </c>
      <c r="T2960" s="13">
        <f t="shared" si="282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8"/>
        <v>0</v>
      </c>
      <c r="P2961" s="10" t="e">
        <f t="shared" si="279"/>
        <v>#DIV/0!</v>
      </c>
      <c r="Q2961" t="str">
        <f t="shared" si="280"/>
        <v>theater</v>
      </c>
      <c r="R2961" t="str">
        <f t="shared" si="281"/>
        <v>spaces</v>
      </c>
      <c r="S2961" s="13">
        <f t="shared" si="283"/>
        <v>42497.800057870372</v>
      </c>
      <c r="T2961" s="13">
        <f t="shared" si="282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8"/>
        <v>0</v>
      </c>
      <c r="P2962" s="10" t="e">
        <f t="shared" si="279"/>
        <v>#DIV/0!</v>
      </c>
      <c r="Q2962" t="str">
        <f t="shared" si="280"/>
        <v>theater</v>
      </c>
      <c r="R2962" t="str">
        <f t="shared" si="281"/>
        <v>spaces</v>
      </c>
      <c r="S2962" s="13">
        <f t="shared" si="283"/>
        <v>41863.54887731481</v>
      </c>
      <c r="T2962" s="13">
        <f t="shared" si="282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8"/>
        <v>1.0962000000000001</v>
      </c>
      <c r="P2963" s="10">
        <f t="shared" si="279"/>
        <v>50.75</v>
      </c>
      <c r="Q2963" t="str">
        <f t="shared" si="280"/>
        <v>theater</v>
      </c>
      <c r="R2963" t="str">
        <f t="shared" si="281"/>
        <v>plays</v>
      </c>
      <c r="S2963" s="13">
        <f t="shared" si="283"/>
        <v>42061.004155092589</v>
      </c>
      <c r="T2963" s="13">
        <f t="shared" si="282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8"/>
        <v>1.218</v>
      </c>
      <c r="P2964" s="10">
        <f t="shared" si="279"/>
        <v>60.9</v>
      </c>
      <c r="Q2964" t="str">
        <f t="shared" si="280"/>
        <v>theater</v>
      </c>
      <c r="R2964" t="str">
        <f t="shared" si="281"/>
        <v>plays</v>
      </c>
      <c r="S2964" s="13">
        <f t="shared" si="283"/>
        <v>42036.035949074074</v>
      </c>
      <c r="T2964" s="13">
        <f t="shared" si="282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8"/>
        <v>1.0685</v>
      </c>
      <c r="P2965" s="10">
        <f t="shared" si="279"/>
        <v>109.03061224489795</v>
      </c>
      <c r="Q2965" t="str">
        <f t="shared" si="280"/>
        <v>theater</v>
      </c>
      <c r="R2965" t="str">
        <f t="shared" si="281"/>
        <v>plays</v>
      </c>
      <c r="S2965" s="13">
        <f t="shared" si="283"/>
        <v>42157.26185185185</v>
      </c>
      <c r="T2965" s="13">
        <f t="shared" si="282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8"/>
        <v>1.0071379999999999</v>
      </c>
      <c r="P2966" s="10">
        <f t="shared" si="279"/>
        <v>25.692295918367346</v>
      </c>
      <c r="Q2966" t="str">
        <f t="shared" si="280"/>
        <v>theater</v>
      </c>
      <c r="R2966" t="str">
        <f t="shared" si="281"/>
        <v>plays</v>
      </c>
      <c r="S2966" s="13">
        <f t="shared" si="283"/>
        <v>41827.701608796291</v>
      </c>
      <c r="T2966" s="13">
        <f t="shared" si="282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8"/>
        <v>1.0900000000000001</v>
      </c>
      <c r="P2967" s="10">
        <f t="shared" si="279"/>
        <v>41.92307692307692</v>
      </c>
      <c r="Q2967" t="str">
        <f t="shared" si="280"/>
        <v>theater</v>
      </c>
      <c r="R2967" t="str">
        <f t="shared" si="281"/>
        <v>plays</v>
      </c>
      <c r="S2967" s="13">
        <f t="shared" si="283"/>
        <v>42162.521215277775</v>
      </c>
      <c r="T2967" s="13">
        <f t="shared" si="282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8"/>
        <v>1.1363000000000001</v>
      </c>
      <c r="P2968" s="10">
        <f t="shared" si="279"/>
        <v>88.7734375</v>
      </c>
      <c r="Q2968" t="str">
        <f t="shared" si="280"/>
        <v>theater</v>
      </c>
      <c r="R2968" t="str">
        <f t="shared" si="281"/>
        <v>plays</v>
      </c>
      <c r="S2968" s="13">
        <f t="shared" si="283"/>
        <v>42233.530231481483</v>
      </c>
      <c r="T2968" s="13">
        <f t="shared" si="282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8"/>
        <v>1.1392</v>
      </c>
      <c r="P2969" s="10">
        <f t="shared" si="279"/>
        <v>80.225352112676063</v>
      </c>
      <c r="Q2969" t="str">
        <f t="shared" si="280"/>
        <v>theater</v>
      </c>
      <c r="R2969" t="str">
        <f t="shared" si="281"/>
        <v>plays</v>
      </c>
      <c r="S2969" s="13">
        <f t="shared" si="283"/>
        <v>42041.989490740736</v>
      </c>
      <c r="T2969" s="13">
        <f t="shared" si="282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8"/>
        <v>1.06</v>
      </c>
      <c r="P2970" s="10">
        <f t="shared" si="279"/>
        <v>78.936170212765958</v>
      </c>
      <c r="Q2970" t="str">
        <f t="shared" si="280"/>
        <v>theater</v>
      </c>
      <c r="R2970" t="str">
        <f t="shared" si="281"/>
        <v>plays</v>
      </c>
      <c r="S2970" s="13">
        <f t="shared" si="283"/>
        <v>42585.315509259257</v>
      </c>
      <c r="T2970" s="13">
        <f t="shared" si="282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8"/>
        <v>1.625</v>
      </c>
      <c r="P2971" s="10">
        <f t="shared" si="279"/>
        <v>95.588235294117652</v>
      </c>
      <c r="Q2971" t="str">
        <f t="shared" si="280"/>
        <v>theater</v>
      </c>
      <c r="R2971" t="str">
        <f t="shared" si="281"/>
        <v>plays</v>
      </c>
      <c r="S2971" s="13">
        <f t="shared" si="283"/>
        <v>42097.578159722216</v>
      </c>
      <c r="T2971" s="13">
        <f t="shared" si="282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8"/>
        <v>1.06</v>
      </c>
      <c r="P2972" s="10">
        <f t="shared" si="279"/>
        <v>69.890109890109883</v>
      </c>
      <c r="Q2972" t="str">
        <f t="shared" si="280"/>
        <v>theater</v>
      </c>
      <c r="R2972" t="str">
        <f t="shared" si="281"/>
        <v>plays</v>
      </c>
      <c r="S2972" s="13">
        <f t="shared" si="283"/>
        <v>41808.461238425924</v>
      </c>
      <c r="T2972" s="13">
        <f t="shared" si="282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8"/>
        <v>1.0015624999999999</v>
      </c>
      <c r="P2973" s="10">
        <f t="shared" si="279"/>
        <v>74.534883720930239</v>
      </c>
      <c r="Q2973" t="str">
        <f t="shared" si="280"/>
        <v>theater</v>
      </c>
      <c r="R2973" t="str">
        <f t="shared" si="281"/>
        <v>plays</v>
      </c>
      <c r="S2973" s="13">
        <f t="shared" si="283"/>
        <v>41852.449976851851</v>
      </c>
      <c r="T2973" s="13">
        <f t="shared" si="282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8"/>
        <v>1.0535000000000001</v>
      </c>
      <c r="P2974" s="10">
        <f t="shared" si="279"/>
        <v>123.94117647058823</v>
      </c>
      <c r="Q2974" t="str">
        <f t="shared" si="280"/>
        <v>theater</v>
      </c>
      <c r="R2974" t="str">
        <f t="shared" si="281"/>
        <v>plays</v>
      </c>
      <c r="S2974" s="13">
        <f t="shared" si="283"/>
        <v>42693.90185185185</v>
      </c>
      <c r="T2974" s="13">
        <f t="shared" si="282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8"/>
        <v>1.748</v>
      </c>
      <c r="P2975" s="10">
        <f t="shared" si="279"/>
        <v>264.84848484848487</v>
      </c>
      <c r="Q2975" t="str">
        <f t="shared" si="280"/>
        <v>theater</v>
      </c>
      <c r="R2975" t="str">
        <f t="shared" si="281"/>
        <v>plays</v>
      </c>
      <c r="S2975" s="13">
        <f t="shared" si="283"/>
        <v>42341.610046296293</v>
      </c>
      <c r="T2975" s="13">
        <f t="shared" si="282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8"/>
        <v>1.02</v>
      </c>
      <c r="P2976" s="10">
        <f t="shared" si="279"/>
        <v>58.620689655172413</v>
      </c>
      <c r="Q2976" t="str">
        <f t="shared" si="280"/>
        <v>theater</v>
      </c>
      <c r="R2976" t="str">
        <f t="shared" si="281"/>
        <v>plays</v>
      </c>
      <c r="S2976" s="13">
        <f t="shared" si="283"/>
        <v>41879.852673611109</v>
      </c>
      <c r="T2976" s="13">
        <f t="shared" si="282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8"/>
        <v>1.00125</v>
      </c>
      <c r="P2977" s="10">
        <f t="shared" si="279"/>
        <v>70.884955752212392</v>
      </c>
      <c r="Q2977" t="str">
        <f t="shared" si="280"/>
        <v>theater</v>
      </c>
      <c r="R2977" t="str">
        <f t="shared" si="281"/>
        <v>plays</v>
      </c>
      <c r="S2977" s="13">
        <f t="shared" si="283"/>
        <v>41941.475532407407</v>
      </c>
      <c r="T2977" s="13">
        <f t="shared" si="282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8"/>
        <v>1.7142857142857142</v>
      </c>
      <c r="P2978" s="10">
        <f t="shared" si="279"/>
        <v>8.5714285714285712</v>
      </c>
      <c r="Q2978" t="str">
        <f t="shared" si="280"/>
        <v>theater</v>
      </c>
      <c r="R2978" t="str">
        <f t="shared" si="281"/>
        <v>plays</v>
      </c>
      <c r="S2978" s="13">
        <f t="shared" si="283"/>
        <v>42425.522337962961</v>
      </c>
      <c r="T2978" s="13">
        <f t="shared" si="282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8"/>
        <v>1.1356666666666666</v>
      </c>
      <c r="P2979" s="10">
        <f t="shared" si="279"/>
        <v>113.56666666666666</v>
      </c>
      <c r="Q2979" t="str">
        <f t="shared" si="280"/>
        <v>theater</v>
      </c>
      <c r="R2979" t="str">
        <f t="shared" si="281"/>
        <v>plays</v>
      </c>
      <c r="S2979" s="13">
        <f t="shared" si="283"/>
        <v>42026.672847222224</v>
      </c>
      <c r="T2979" s="13">
        <f t="shared" si="282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8"/>
        <v>1.2946666666666666</v>
      </c>
      <c r="P2980" s="10">
        <f t="shared" si="279"/>
        <v>60.6875</v>
      </c>
      <c r="Q2980" t="str">
        <f t="shared" si="280"/>
        <v>theater</v>
      </c>
      <c r="R2980" t="str">
        <f t="shared" si="281"/>
        <v>plays</v>
      </c>
      <c r="S2980" s="13">
        <f t="shared" si="283"/>
        <v>41922.432256944441</v>
      </c>
      <c r="T2980" s="13">
        <f t="shared" si="282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8"/>
        <v>1.014</v>
      </c>
      <c r="P2981" s="10">
        <f t="shared" si="279"/>
        <v>110.21739130434783</v>
      </c>
      <c r="Q2981" t="str">
        <f t="shared" si="280"/>
        <v>theater</v>
      </c>
      <c r="R2981" t="str">
        <f t="shared" si="281"/>
        <v>plays</v>
      </c>
      <c r="S2981" s="13">
        <f t="shared" si="283"/>
        <v>41993.616006944438</v>
      </c>
      <c r="T2981" s="13">
        <f t="shared" si="282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8"/>
        <v>1.0916666666666666</v>
      </c>
      <c r="P2982" s="10">
        <f t="shared" si="279"/>
        <v>136.45833333333334</v>
      </c>
      <c r="Q2982" t="str">
        <f t="shared" si="280"/>
        <v>theater</v>
      </c>
      <c r="R2982" t="str">
        <f t="shared" si="281"/>
        <v>plays</v>
      </c>
      <c r="S2982" s="13">
        <f t="shared" si="283"/>
        <v>42219.70752314815</v>
      </c>
      <c r="T2982" s="13">
        <f t="shared" si="282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8"/>
        <v>1.28925</v>
      </c>
      <c r="P2983" s="10">
        <f t="shared" si="279"/>
        <v>53.164948453608247</v>
      </c>
      <c r="Q2983" t="str">
        <f t="shared" si="280"/>
        <v>theater</v>
      </c>
      <c r="R2983" t="str">
        <f t="shared" si="281"/>
        <v>spaces</v>
      </c>
      <c r="S2983" s="13">
        <f t="shared" si="283"/>
        <v>42225.351342592585</v>
      </c>
      <c r="T2983" s="13">
        <f t="shared" si="282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8"/>
        <v>1.0206</v>
      </c>
      <c r="P2984" s="10">
        <f t="shared" si="279"/>
        <v>86.491525423728817</v>
      </c>
      <c r="Q2984" t="str">
        <f t="shared" si="280"/>
        <v>theater</v>
      </c>
      <c r="R2984" t="str">
        <f t="shared" si="281"/>
        <v>spaces</v>
      </c>
      <c r="S2984" s="13">
        <f t="shared" si="283"/>
        <v>42381.478506944441</v>
      </c>
      <c r="T2984" s="13">
        <f t="shared" si="282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8"/>
        <v>1.465395775862069</v>
      </c>
      <c r="P2985" s="10">
        <f t="shared" si="279"/>
        <v>155.23827397260274</v>
      </c>
      <c r="Q2985" t="str">
        <f t="shared" si="280"/>
        <v>theater</v>
      </c>
      <c r="R2985" t="str">
        <f t="shared" si="281"/>
        <v>spaces</v>
      </c>
      <c r="S2985" s="13">
        <f t="shared" si="283"/>
        <v>41894.424027777779</v>
      </c>
      <c r="T2985" s="13">
        <f t="shared" si="282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8"/>
        <v>1.00352</v>
      </c>
      <c r="P2986" s="10">
        <f t="shared" si="279"/>
        <v>115.08256880733946</v>
      </c>
      <c r="Q2986" t="str">
        <f t="shared" si="280"/>
        <v>theater</v>
      </c>
      <c r="R2986" t="str">
        <f t="shared" si="281"/>
        <v>spaces</v>
      </c>
      <c r="S2986" s="13">
        <f t="shared" si="283"/>
        <v>42576.070381944439</v>
      </c>
      <c r="T2986" s="13">
        <f t="shared" si="282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8"/>
        <v>1.2164999999999999</v>
      </c>
      <c r="P2987" s="10">
        <f t="shared" si="279"/>
        <v>109.5945945945946</v>
      </c>
      <c r="Q2987" t="str">
        <f t="shared" si="280"/>
        <v>theater</v>
      </c>
      <c r="R2987" t="str">
        <f t="shared" si="281"/>
        <v>spaces</v>
      </c>
      <c r="S2987" s="13">
        <f t="shared" si="283"/>
        <v>42654.765370370369</v>
      </c>
      <c r="T2987" s="13">
        <f t="shared" si="282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8"/>
        <v>1.0549999999999999</v>
      </c>
      <c r="P2988" s="10">
        <f t="shared" si="279"/>
        <v>45.214285714285715</v>
      </c>
      <c r="Q2988" t="str">
        <f t="shared" si="280"/>
        <v>theater</v>
      </c>
      <c r="R2988" t="str">
        <f t="shared" si="281"/>
        <v>spaces</v>
      </c>
      <c r="S2988" s="13">
        <f t="shared" si="283"/>
        <v>42431.29173611111</v>
      </c>
      <c r="T2988" s="13">
        <f t="shared" si="282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8"/>
        <v>1.1040080000000001</v>
      </c>
      <c r="P2989" s="10">
        <f t="shared" si="279"/>
        <v>104.15169811320754</v>
      </c>
      <c r="Q2989" t="str">
        <f t="shared" si="280"/>
        <v>theater</v>
      </c>
      <c r="R2989" t="str">
        <f t="shared" si="281"/>
        <v>spaces</v>
      </c>
      <c r="S2989" s="13">
        <f t="shared" si="283"/>
        <v>42627.098969907405</v>
      </c>
      <c r="T2989" s="13">
        <f t="shared" si="282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8"/>
        <v>1</v>
      </c>
      <c r="P2990" s="10">
        <f t="shared" si="279"/>
        <v>35.714285714285715</v>
      </c>
      <c r="Q2990" t="str">
        <f t="shared" si="280"/>
        <v>theater</v>
      </c>
      <c r="R2990" t="str">
        <f t="shared" si="281"/>
        <v>spaces</v>
      </c>
      <c r="S2990" s="13">
        <f t="shared" si="283"/>
        <v>42511.153715277775</v>
      </c>
      <c r="T2990" s="13">
        <f t="shared" si="282"/>
        <v>42541.153715277775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8"/>
        <v>1.76535</v>
      </c>
      <c r="P2991" s="10">
        <f t="shared" si="279"/>
        <v>96.997252747252745</v>
      </c>
      <c r="Q2991" t="str">
        <f t="shared" si="280"/>
        <v>theater</v>
      </c>
      <c r="R2991" t="str">
        <f t="shared" si="281"/>
        <v>spaces</v>
      </c>
      <c r="S2991" s="13">
        <f t="shared" si="283"/>
        <v>42336.812060185184</v>
      </c>
      <c r="T2991" s="13">
        <f t="shared" si="282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8"/>
        <v>1</v>
      </c>
      <c r="P2992" s="10">
        <f t="shared" si="279"/>
        <v>370.37037037037038</v>
      </c>
      <c r="Q2992" t="str">
        <f t="shared" si="280"/>
        <v>theater</v>
      </c>
      <c r="R2992" t="str">
        <f t="shared" si="281"/>
        <v>spaces</v>
      </c>
      <c r="S2992" s="13">
        <f t="shared" si="283"/>
        <v>42341.365972222215</v>
      </c>
      <c r="T2992" s="13">
        <f t="shared" si="282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8"/>
        <v>1.0329411764705883</v>
      </c>
      <c r="P2993" s="10">
        <f t="shared" si="279"/>
        <v>94.408602150537632</v>
      </c>
      <c r="Q2993" t="str">
        <f t="shared" si="280"/>
        <v>theater</v>
      </c>
      <c r="R2993" t="str">
        <f t="shared" si="281"/>
        <v>spaces</v>
      </c>
      <c r="S2993" s="13">
        <f t="shared" si="283"/>
        <v>42740.628819444442</v>
      </c>
      <c r="T2993" s="13">
        <f t="shared" si="282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8"/>
        <v>1.0449999999999999</v>
      </c>
      <c r="P2994" s="10">
        <f t="shared" si="279"/>
        <v>48.984375</v>
      </c>
      <c r="Q2994" t="str">
        <f t="shared" si="280"/>
        <v>theater</v>
      </c>
      <c r="R2994" t="str">
        <f t="shared" si="281"/>
        <v>spaces</v>
      </c>
      <c r="S2994" s="13">
        <f t="shared" si="283"/>
        <v>42622.559143518512</v>
      </c>
      <c r="T2994" s="13">
        <f t="shared" si="282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8"/>
        <v>1.0029999999999999</v>
      </c>
      <c r="P2995" s="10">
        <f t="shared" si="279"/>
        <v>45.590909090909093</v>
      </c>
      <c r="Q2995" t="str">
        <f t="shared" si="280"/>
        <v>theater</v>
      </c>
      <c r="R2995" t="str">
        <f t="shared" si="281"/>
        <v>spaces</v>
      </c>
      <c r="S2995" s="13">
        <f t="shared" si="283"/>
        <v>42390.63040509259</v>
      </c>
      <c r="T2995" s="13">
        <f t="shared" si="282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8"/>
        <v>4.577466666666667</v>
      </c>
      <c r="P2996" s="10">
        <f t="shared" si="279"/>
        <v>23.275254237288134</v>
      </c>
      <c r="Q2996" t="str">
        <f t="shared" si="280"/>
        <v>theater</v>
      </c>
      <c r="R2996" t="str">
        <f t="shared" si="281"/>
        <v>spaces</v>
      </c>
      <c r="S2996" s="13">
        <f t="shared" si="283"/>
        <v>41885.270509259259</v>
      </c>
      <c r="T2996" s="13">
        <f t="shared" si="282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8"/>
        <v>1.0496000000000001</v>
      </c>
      <c r="P2997" s="10">
        <f t="shared" si="279"/>
        <v>63.2289156626506</v>
      </c>
      <c r="Q2997" t="str">
        <f t="shared" si="280"/>
        <v>theater</v>
      </c>
      <c r="R2997" t="str">
        <f t="shared" si="281"/>
        <v>spaces</v>
      </c>
      <c r="S2997" s="13">
        <f t="shared" si="283"/>
        <v>42724.456840277773</v>
      </c>
      <c r="T2997" s="13">
        <f t="shared" si="282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8"/>
        <v>1.7194285714285715</v>
      </c>
      <c r="P2998" s="10">
        <f t="shared" si="279"/>
        <v>153.5204081632653</v>
      </c>
      <c r="Q2998" t="str">
        <f t="shared" si="280"/>
        <v>theater</v>
      </c>
      <c r="R2998" t="str">
        <f t="shared" si="281"/>
        <v>spaces</v>
      </c>
      <c r="S2998" s="13">
        <f t="shared" si="283"/>
        <v>42090.704166666663</v>
      </c>
      <c r="T2998" s="13">
        <f t="shared" si="282"/>
        <v>42150.704166666663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8"/>
        <v>1.0373000000000001</v>
      </c>
      <c r="P2999" s="10">
        <f t="shared" si="279"/>
        <v>90.2</v>
      </c>
      <c r="Q2999" t="str">
        <f t="shared" si="280"/>
        <v>theater</v>
      </c>
      <c r="R2999" t="str">
        <f t="shared" si="281"/>
        <v>spaces</v>
      </c>
      <c r="S2999" s="13">
        <f t="shared" si="283"/>
        <v>42775.525381944441</v>
      </c>
      <c r="T2999" s="13">
        <f t="shared" si="282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8"/>
        <v>1.0302899999999999</v>
      </c>
      <c r="P3000" s="10">
        <f t="shared" si="279"/>
        <v>118.97113163972287</v>
      </c>
      <c r="Q3000" t="str">
        <f t="shared" si="280"/>
        <v>theater</v>
      </c>
      <c r="R3000" t="str">
        <f t="shared" si="281"/>
        <v>spaces</v>
      </c>
      <c r="S3000" s="13">
        <f t="shared" si="283"/>
        <v>41777.985289351847</v>
      </c>
      <c r="T3000" s="13">
        <f t="shared" si="282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8"/>
        <v>1.1888888888888889</v>
      </c>
      <c r="P3001" s="10">
        <f t="shared" si="279"/>
        <v>80.25</v>
      </c>
      <c r="Q3001" t="str">
        <f t="shared" si="280"/>
        <v>theater</v>
      </c>
      <c r="R3001" t="str">
        <f t="shared" si="281"/>
        <v>spaces</v>
      </c>
      <c r="S3001" s="13">
        <f t="shared" si="283"/>
        <v>42780.531944444439</v>
      </c>
      <c r="T3001" s="13">
        <f t="shared" si="282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8"/>
        <v>1</v>
      </c>
      <c r="P3002" s="10">
        <f t="shared" si="279"/>
        <v>62.5</v>
      </c>
      <c r="Q3002" t="str">
        <f t="shared" si="280"/>
        <v>theater</v>
      </c>
      <c r="R3002" t="str">
        <f t="shared" si="281"/>
        <v>spaces</v>
      </c>
      <c r="S3002" s="13">
        <f t="shared" si="283"/>
        <v>42752.61886574074</v>
      </c>
      <c r="T3002" s="13">
        <f t="shared" si="282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8"/>
        <v>3.1869988910451896</v>
      </c>
      <c r="P3003" s="10">
        <f t="shared" si="279"/>
        <v>131.37719999999999</v>
      </c>
      <c r="Q3003" t="str">
        <f t="shared" si="280"/>
        <v>theater</v>
      </c>
      <c r="R3003" t="str">
        <f t="shared" si="281"/>
        <v>spaces</v>
      </c>
      <c r="S3003" s="13">
        <f t="shared" si="283"/>
        <v>42534.687291666669</v>
      </c>
      <c r="T3003" s="13">
        <f t="shared" si="282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8"/>
        <v>1.0850614285714286</v>
      </c>
      <c r="P3004" s="10">
        <f t="shared" si="279"/>
        <v>73.032980769230775</v>
      </c>
      <c r="Q3004" t="str">
        <f t="shared" si="280"/>
        <v>theater</v>
      </c>
      <c r="R3004" t="str">
        <f t="shared" si="281"/>
        <v>spaces</v>
      </c>
      <c r="S3004" s="13">
        <f t="shared" si="283"/>
        <v>41239.627916666665</v>
      </c>
      <c r="T3004" s="13">
        <f t="shared" si="282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8"/>
        <v>1.0116666666666667</v>
      </c>
      <c r="P3005" s="10">
        <f t="shared" si="279"/>
        <v>178.52941176470588</v>
      </c>
      <c r="Q3005" t="str">
        <f t="shared" si="280"/>
        <v>theater</v>
      </c>
      <c r="R3005" t="str">
        <f t="shared" si="281"/>
        <v>spaces</v>
      </c>
      <c r="S3005" s="13">
        <f t="shared" si="283"/>
        <v>42398.640925925924</v>
      </c>
      <c r="T3005" s="13">
        <f t="shared" si="282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8"/>
        <v>1.12815</v>
      </c>
      <c r="P3006" s="10">
        <f t="shared" si="279"/>
        <v>162.90974729241879</v>
      </c>
      <c r="Q3006" t="str">
        <f t="shared" si="280"/>
        <v>theater</v>
      </c>
      <c r="R3006" t="str">
        <f t="shared" si="281"/>
        <v>spaces</v>
      </c>
      <c r="S3006" s="13">
        <f t="shared" si="283"/>
        <v>41928.672731481478</v>
      </c>
      <c r="T3006" s="13">
        <f t="shared" si="282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8"/>
        <v>1.2049622641509434</v>
      </c>
      <c r="P3007" s="10">
        <f t="shared" si="279"/>
        <v>108.24237288135593</v>
      </c>
      <c r="Q3007" t="str">
        <f t="shared" si="280"/>
        <v>theater</v>
      </c>
      <c r="R3007" t="str">
        <f t="shared" si="281"/>
        <v>spaces</v>
      </c>
      <c r="S3007" s="13">
        <f t="shared" si="283"/>
        <v>41888.466493055552</v>
      </c>
      <c r="T3007" s="13">
        <f t="shared" si="282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8"/>
        <v>1.0774999999999999</v>
      </c>
      <c r="P3008" s="10">
        <f t="shared" si="279"/>
        <v>88.865979381443296</v>
      </c>
      <c r="Q3008" t="str">
        <f t="shared" si="280"/>
        <v>theater</v>
      </c>
      <c r="R3008" t="str">
        <f t="shared" si="281"/>
        <v>spaces</v>
      </c>
      <c r="S3008" s="13">
        <f t="shared" si="283"/>
        <v>41957.54850694444</v>
      </c>
      <c r="T3008" s="13">
        <f t="shared" si="282"/>
        <v>41987.54850694444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8"/>
        <v>1.8</v>
      </c>
      <c r="P3009" s="10">
        <f t="shared" si="279"/>
        <v>54</v>
      </c>
      <c r="Q3009" t="str">
        <f t="shared" si="280"/>
        <v>theater</v>
      </c>
      <c r="R3009" t="str">
        <f t="shared" si="281"/>
        <v>spaces</v>
      </c>
      <c r="S3009" s="13">
        <f t="shared" si="283"/>
        <v>42098.007905092592</v>
      </c>
      <c r="T3009" s="13">
        <f t="shared" si="282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8"/>
        <v>1.0116666666666667</v>
      </c>
      <c r="P3010" s="10">
        <f t="shared" si="279"/>
        <v>116.73076923076923</v>
      </c>
      <c r="Q3010" t="str">
        <f t="shared" si="280"/>
        <v>theater</v>
      </c>
      <c r="R3010" t="str">
        <f t="shared" si="281"/>
        <v>spaces</v>
      </c>
      <c r="S3010" s="13">
        <f t="shared" si="283"/>
        <v>42360.003692129627</v>
      </c>
      <c r="T3010" s="13">
        <f t="shared" si="282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4">E3011/D3011</f>
        <v>1.19756</v>
      </c>
      <c r="P3011" s="10">
        <f t="shared" ref="P3011:P3074" si="285">E3011/L3011</f>
        <v>233.8984375</v>
      </c>
      <c r="Q3011" t="str">
        <f t="shared" ref="Q3011:Q3074" si="286">LEFT(N3011,FIND("/",N3011)-1)</f>
        <v>theater</v>
      </c>
      <c r="R3011" t="str">
        <f t="shared" ref="R3011:R3074" si="287">RIGHT(N3011,LEN(N3011)-FIND("/",N3011))</f>
        <v>spaces</v>
      </c>
      <c r="S3011" s="13">
        <f t="shared" si="283"/>
        <v>41939.361574074072</v>
      </c>
      <c r="T3011" s="13">
        <f t="shared" si="282"/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4"/>
        <v>1.58</v>
      </c>
      <c r="P3012" s="10">
        <f t="shared" si="285"/>
        <v>158</v>
      </c>
      <c r="Q3012" t="str">
        <f t="shared" si="286"/>
        <v>theater</v>
      </c>
      <c r="R3012" t="str">
        <f t="shared" si="287"/>
        <v>spaces</v>
      </c>
      <c r="S3012" s="13">
        <f t="shared" si="283"/>
        <v>41996.624062499999</v>
      </c>
      <c r="T3012" s="13">
        <f t="shared" ref="T3012:T3075" si="288">(I3012/86400)+25569+(-5/24)</f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4"/>
        <v>1.2366666666666666</v>
      </c>
      <c r="P3013" s="10">
        <f t="shared" si="285"/>
        <v>14.84</v>
      </c>
      <c r="Q3013" t="str">
        <f t="shared" si="286"/>
        <v>theater</v>
      </c>
      <c r="R3013" t="str">
        <f t="shared" si="287"/>
        <v>spaces</v>
      </c>
      <c r="S3013" s="13">
        <f t="shared" ref="S3013:S3076" si="289">(J3013/86400)+25569+(-5/24)</f>
        <v>42334.260601851849</v>
      </c>
      <c r="T3013" s="13">
        <f t="shared" si="288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4"/>
        <v>1.1712499999999999</v>
      </c>
      <c r="P3014" s="10">
        <f t="shared" si="285"/>
        <v>85.181818181818187</v>
      </c>
      <c r="Q3014" t="str">
        <f t="shared" si="286"/>
        <v>theater</v>
      </c>
      <c r="R3014" t="str">
        <f t="shared" si="287"/>
        <v>spaces</v>
      </c>
      <c r="S3014" s="13">
        <f t="shared" si="289"/>
        <v>42024.494560185187</v>
      </c>
      <c r="T3014" s="13">
        <f t="shared" si="288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4"/>
        <v>1.5696000000000001</v>
      </c>
      <c r="P3015" s="10">
        <f t="shared" si="285"/>
        <v>146.69158878504672</v>
      </c>
      <c r="Q3015" t="str">
        <f t="shared" si="286"/>
        <v>theater</v>
      </c>
      <c r="R3015" t="str">
        <f t="shared" si="287"/>
        <v>spaces</v>
      </c>
      <c r="S3015" s="13">
        <f t="shared" si="289"/>
        <v>42146.627881944441</v>
      </c>
      <c r="T3015" s="13">
        <f t="shared" si="288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4"/>
        <v>1.13104</v>
      </c>
      <c r="P3016" s="10">
        <f t="shared" si="285"/>
        <v>50.764811490125673</v>
      </c>
      <c r="Q3016" t="str">
        <f t="shared" si="286"/>
        <v>theater</v>
      </c>
      <c r="R3016" t="str">
        <f t="shared" si="287"/>
        <v>spaces</v>
      </c>
      <c r="S3016" s="13">
        <f t="shared" si="289"/>
        <v>41919.915277777771</v>
      </c>
      <c r="T3016" s="13">
        <f t="shared" si="288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4"/>
        <v>1.0317647058823529</v>
      </c>
      <c r="P3017" s="10">
        <f t="shared" si="285"/>
        <v>87.7</v>
      </c>
      <c r="Q3017" t="str">
        <f t="shared" si="286"/>
        <v>theater</v>
      </c>
      <c r="R3017" t="str">
        <f t="shared" si="287"/>
        <v>spaces</v>
      </c>
      <c r="S3017" s="13">
        <f t="shared" si="289"/>
        <v>41785.518958333334</v>
      </c>
      <c r="T3017" s="13">
        <f t="shared" si="288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4"/>
        <v>1.0261176470588236</v>
      </c>
      <c r="P3018" s="10">
        <f t="shared" si="285"/>
        <v>242.27777777777777</v>
      </c>
      <c r="Q3018" t="str">
        <f t="shared" si="286"/>
        <v>theater</v>
      </c>
      <c r="R3018" t="str">
        <f t="shared" si="287"/>
        <v>spaces</v>
      </c>
      <c r="S3018" s="13">
        <f t="shared" si="289"/>
        <v>41778.339722222219</v>
      </c>
      <c r="T3018" s="13">
        <f t="shared" si="288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4"/>
        <v>1.0584090909090909</v>
      </c>
      <c r="P3019" s="10">
        <f t="shared" si="285"/>
        <v>146.44654088050314</v>
      </c>
      <c r="Q3019" t="str">
        <f t="shared" si="286"/>
        <v>theater</v>
      </c>
      <c r="R3019" t="str">
        <f t="shared" si="287"/>
        <v>spaces</v>
      </c>
      <c r="S3019" s="13">
        <f t="shared" si="289"/>
        <v>41841.641701388886</v>
      </c>
      <c r="T3019" s="13">
        <f t="shared" si="288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4"/>
        <v>1.0071428571428571</v>
      </c>
      <c r="P3020" s="10">
        <f t="shared" si="285"/>
        <v>103.17073170731707</v>
      </c>
      <c r="Q3020" t="str">
        <f t="shared" si="286"/>
        <v>theater</v>
      </c>
      <c r="R3020" t="str">
        <f t="shared" si="287"/>
        <v>spaces</v>
      </c>
      <c r="S3020" s="13">
        <f t="shared" si="289"/>
        <v>42163.09</v>
      </c>
      <c r="T3020" s="13">
        <f t="shared" si="288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4"/>
        <v>1.2123333333333333</v>
      </c>
      <c r="P3021" s="10">
        <f t="shared" si="285"/>
        <v>80.464601769911511</v>
      </c>
      <c r="Q3021" t="str">
        <f t="shared" si="286"/>
        <v>theater</v>
      </c>
      <c r="R3021" t="str">
        <f t="shared" si="287"/>
        <v>spaces</v>
      </c>
      <c r="S3021" s="13">
        <f t="shared" si="289"/>
        <v>41758.625231481477</v>
      </c>
      <c r="T3021" s="13">
        <f t="shared" si="288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4"/>
        <v>1.0057142857142858</v>
      </c>
      <c r="P3022" s="10">
        <f t="shared" si="285"/>
        <v>234.66666666666666</v>
      </c>
      <c r="Q3022" t="str">
        <f t="shared" si="286"/>
        <v>theater</v>
      </c>
      <c r="R3022" t="str">
        <f t="shared" si="287"/>
        <v>spaces</v>
      </c>
      <c r="S3022" s="13">
        <f t="shared" si="289"/>
        <v>42170.638113425921</v>
      </c>
      <c r="T3022" s="13">
        <f t="shared" si="288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4"/>
        <v>1.1602222222222223</v>
      </c>
      <c r="P3023" s="10">
        <f t="shared" si="285"/>
        <v>50.689320388349515</v>
      </c>
      <c r="Q3023" t="str">
        <f t="shared" si="286"/>
        <v>theater</v>
      </c>
      <c r="R3023" t="str">
        <f t="shared" si="287"/>
        <v>spaces</v>
      </c>
      <c r="S3023" s="13">
        <f t="shared" si="289"/>
        <v>42660.410520833328</v>
      </c>
      <c r="T3023" s="13">
        <f t="shared" si="288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4"/>
        <v>1.0087999999999999</v>
      </c>
      <c r="P3024" s="10">
        <f t="shared" si="285"/>
        <v>162.70967741935485</v>
      </c>
      <c r="Q3024" t="str">
        <f t="shared" si="286"/>
        <v>theater</v>
      </c>
      <c r="R3024" t="str">
        <f t="shared" si="287"/>
        <v>spaces</v>
      </c>
      <c r="S3024" s="13">
        <f t="shared" si="289"/>
        <v>42564.745474537034</v>
      </c>
      <c r="T3024" s="13">
        <f t="shared" si="288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4"/>
        <v>1.03</v>
      </c>
      <c r="P3025" s="10">
        <f t="shared" si="285"/>
        <v>120.16666666666667</v>
      </c>
      <c r="Q3025" t="str">
        <f t="shared" si="286"/>
        <v>theater</v>
      </c>
      <c r="R3025" t="str">
        <f t="shared" si="287"/>
        <v>spaces</v>
      </c>
      <c r="S3025" s="13">
        <f t="shared" si="289"/>
        <v>42121.467430555553</v>
      </c>
      <c r="T3025" s="13">
        <f t="shared" si="288"/>
        <v>42166.467430555553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4"/>
        <v>2.4641999999999999</v>
      </c>
      <c r="P3026" s="10">
        <f t="shared" si="285"/>
        <v>67.697802197802204</v>
      </c>
      <c r="Q3026" t="str">
        <f t="shared" si="286"/>
        <v>theater</v>
      </c>
      <c r="R3026" t="str">
        <f t="shared" si="287"/>
        <v>spaces</v>
      </c>
      <c r="S3026" s="13">
        <f t="shared" si="289"/>
        <v>41158.785590277774</v>
      </c>
      <c r="T3026" s="13">
        <f t="shared" si="288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4"/>
        <v>3.0219999999999998</v>
      </c>
      <c r="P3027" s="10">
        <f t="shared" si="285"/>
        <v>52.103448275862071</v>
      </c>
      <c r="Q3027" t="str">
        <f t="shared" si="286"/>
        <v>theater</v>
      </c>
      <c r="R3027" t="str">
        <f t="shared" si="287"/>
        <v>spaces</v>
      </c>
      <c r="S3027" s="13">
        <f t="shared" si="289"/>
        <v>41761.301076388889</v>
      </c>
      <c r="T3027" s="13">
        <f t="shared" si="288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4"/>
        <v>1.4333333333333333</v>
      </c>
      <c r="P3028" s="10">
        <f t="shared" si="285"/>
        <v>51.6</v>
      </c>
      <c r="Q3028" t="str">
        <f t="shared" si="286"/>
        <v>theater</v>
      </c>
      <c r="R3028" t="str">
        <f t="shared" si="287"/>
        <v>spaces</v>
      </c>
      <c r="S3028" s="13">
        <f t="shared" si="289"/>
        <v>42783.251064814809</v>
      </c>
      <c r="T3028" s="13">
        <f t="shared" si="288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4"/>
        <v>1.3144</v>
      </c>
      <c r="P3029" s="10">
        <f t="shared" si="285"/>
        <v>164.3</v>
      </c>
      <c r="Q3029" t="str">
        <f t="shared" si="286"/>
        <v>theater</v>
      </c>
      <c r="R3029" t="str">
        <f t="shared" si="287"/>
        <v>spaces</v>
      </c>
      <c r="S3029" s="13">
        <f t="shared" si="289"/>
        <v>42053.49596064815</v>
      </c>
      <c r="T3029" s="13">
        <f t="shared" si="288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4"/>
        <v>1.6801999999999999</v>
      </c>
      <c r="P3030" s="10">
        <f t="shared" si="285"/>
        <v>84.858585858585855</v>
      </c>
      <c r="Q3030" t="str">
        <f t="shared" si="286"/>
        <v>theater</v>
      </c>
      <c r="R3030" t="str">
        <f t="shared" si="287"/>
        <v>spaces</v>
      </c>
      <c r="S3030" s="13">
        <f t="shared" si="289"/>
        <v>42567.055844907409</v>
      </c>
      <c r="T3030" s="13">
        <f t="shared" si="288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4"/>
        <v>1.0967666666666667</v>
      </c>
      <c r="P3031" s="10">
        <f t="shared" si="285"/>
        <v>94.548850574712645</v>
      </c>
      <c r="Q3031" t="str">
        <f t="shared" si="286"/>
        <v>theater</v>
      </c>
      <c r="R3031" t="str">
        <f t="shared" si="287"/>
        <v>spaces</v>
      </c>
      <c r="S3031" s="13">
        <f t="shared" si="289"/>
        <v>41932.500543981478</v>
      </c>
      <c r="T3031" s="13">
        <f t="shared" si="288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4"/>
        <v>1.0668571428571429</v>
      </c>
      <c r="P3032" s="10">
        <f t="shared" si="285"/>
        <v>45.536585365853661</v>
      </c>
      <c r="Q3032" t="str">
        <f t="shared" si="286"/>
        <v>theater</v>
      </c>
      <c r="R3032" t="str">
        <f t="shared" si="287"/>
        <v>spaces</v>
      </c>
      <c r="S3032" s="13">
        <f t="shared" si="289"/>
        <v>42233.5390162037</v>
      </c>
      <c r="T3032" s="13">
        <f t="shared" si="288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4"/>
        <v>1</v>
      </c>
      <c r="P3033" s="10">
        <f t="shared" si="285"/>
        <v>51.724137931034484</v>
      </c>
      <c r="Q3033" t="str">
        <f t="shared" si="286"/>
        <v>theater</v>
      </c>
      <c r="R3033" t="str">
        <f t="shared" si="287"/>
        <v>spaces</v>
      </c>
      <c r="S3033" s="13">
        <f t="shared" si="289"/>
        <v>42597.674155092587</v>
      </c>
      <c r="T3033" s="13">
        <f t="shared" si="288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4"/>
        <v>1.272</v>
      </c>
      <c r="P3034" s="10">
        <f t="shared" si="285"/>
        <v>50.88</v>
      </c>
      <c r="Q3034" t="str">
        <f t="shared" si="286"/>
        <v>theater</v>
      </c>
      <c r="R3034" t="str">
        <f t="shared" si="287"/>
        <v>spaces</v>
      </c>
      <c r="S3034" s="13">
        <f t="shared" si="289"/>
        <v>42227.836331018516</v>
      </c>
      <c r="T3034" s="13">
        <f t="shared" si="288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4"/>
        <v>1.4653333333333334</v>
      </c>
      <c r="P3035" s="10">
        <f t="shared" si="285"/>
        <v>191.13043478260869</v>
      </c>
      <c r="Q3035" t="str">
        <f t="shared" si="286"/>
        <v>theater</v>
      </c>
      <c r="R3035" t="str">
        <f t="shared" si="287"/>
        <v>spaces</v>
      </c>
      <c r="S3035" s="13">
        <f t="shared" si="289"/>
        <v>42569.901909722219</v>
      </c>
      <c r="T3035" s="13">
        <f t="shared" si="288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4"/>
        <v>1.1253599999999999</v>
      </c>
      <c r="P3036" s="10">
        <f t="shared" si="285"/>
        <v>89.314285714285717</v>
      </c>
      <c r="Q3036" t="str">
        <f t="shared" si="286"/>
        <v>theater</v>
      </c>
      <c r="R3036" t="str">
        <f t="shared" si="287"/>
        <v>spaces</v>
      </c>
      <c r="S3036" s="13">
        <f t="shared" si="289"/>
        <v>42644.327025462961</v>
      </c>
      <c r="T3036" s="13">
        <f t="shared" si="288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4"/>
        <v>1.0878684000000001</v>
      </c>
      <c r="P3037" s="10">
        <f t="shared" si="285"/>
        <v>88.588631921824103</v>
      </c>
      <c r="Q3037" t="str">
        <f t="shared" si="286"/>
        <v>theater</v>
      </c>
      <c r="R3037" t="str">
        <f t="shared" si="287"/>
        <v>spaces</v>
      </c>
      <c r="S3037" s="13">
        <f t="shared" si="289"/>
        <v>41368.351956018516</v>
      </c>
      <c r="T3037" s="13">
        <f t="shared" si="288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4"/>
        <v>1.26732</v>
      </c>
      <c r="P3038" s="10">
        <f t="shared" si="285"/>
        <v>96.300911854103347</v>
      </c>
      <c r="Q3038" t="str">
        <f t="shared" si="286"/>
        <v>theater</v>
      </c>
      <c r="R3038" t="str">
        <f t="shared" si="287"/>
        <v>spaces</v>
      </c>
      <c r="S3038" s="13">
        <f t="shared" si="289"/>
        <v>41466.576898148145</v>
      </c>
      <c r="T3038" s="13">
        <f t="shared" si="288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4"/>
        <v>2.1320000000000001</v>
      </c>
      <c r="P3039" s="10">
        <f t="shared" si="285"/>
        <v>33.3125</v>
      </c>
      <c r="Q3039" t="str">
        <f t="shared" si="286"/>
        <v>theater</v>
      </c>
      <c r="R3039" t="str">
        <f t="shared" si="287"/>
        <v>spaces</v>
      </c>
      <c r="S3039" s="13">
        <f t="shared" si="289"/>
        <v>40378.684872685182</v>
      </c>
      <c r="T3039" s="13">
        <f t="shared" si="288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4"/>
        <v>1.0049999999999999</v>
      </c>
      <c r="P3040" s="10">
        <f t="shared" si="285"/>
        <v>37.222222222222221</v>
      </c>
      <c r="Q3040" t="str">
        <f t="shared" si="286"/>
        <v>theater</v>
      </c>
      <c r="R3040" t="str">
        <f t="shared" si="287"/>
        <v>spaces</v>
      </c>
      <c r="S3040" s="13">
        <f t="shared" si="289"/>
        <v>42373.043946759259</v>
      </c>
      <c r="T3040" s="13">
        <f t="shared" si="288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4"/>
        <v>1.0871389999999999</v>
      </c>
      <c r="P3041" s="10">
        <f t="shared" si="285"/>
        <v>92.130423728813554</v>
      </c>
      <c r="Q3041" t="str">
        <f t="shared" si="286"/>
        <v>theater</v>
      </c>
      <c r="R3041" t="str">
        <f t="shared" si="287"/>
        <v>spaces</v>
      </c>
      <c r="S3041" s="13">
        <f t="shared" si="289"/>
        <v>41610.586087962962</v>
      </c>
      <c r="T3041" s="13">
        <f t="shared" si="288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4"/>
        <v>1.075</v>
      </c>
      <c r="P3042" s="10">
        <f t="shared" si="285"/>
        <v>76.785714285714292</v>
      </c>
      <c r="Q3042" t="str">
        <f t="shared" si="286"/>
        <v>theater</v>
      </c>
      <c r="R3042" t="str">
        <f t="shared" si="287"/>
        <v>spaces</v>
      </c>
      <c r="S3042" s="13">
        <f t="shared" si="289"/>
        <v>42177.583576388883</v>
      </c>
      <c r="T3042" s="13">
        <f t="shared" si="288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4"/>
        <v>1.1048192771084338</v>
      </c>
      <c r="P3043" s="10">
        <f t="shared" si="285"/>
        <v>96.526315789473685</v>
      </c>
      <c r="Q3043" t="str">
        <f t="shared" si="286"/>
        <v>theater</v>
      </c>
      <c r="R3043" t="str">
        <f t="shared" si="287"/>
        <v>spaces</v>
      </c>
      <c r="S3043" s="13">
        <f t="shared" si="289"/>
        <v>42359.660277777781</v>
      </c>
      <c r="T3043" s="13">
        <f t="shared" si="288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4"/>
        <v>1.28</v>
      </c>
      <c r="P3044" s="10">
        <f t="shared" si="285"/>
        <v>51.891891891891895</v>
      </c>
      <c r="Q3044" t="str">
        <f t="shared" si="286"/>
        <v>theater</v>
      </c>
      <c r="R3044" t="str">
        <f t="shared" si="287"/>
        <v>spaces</v>
      </c>
      <c r="S3044" s="13">
        <f t="shared" si="289"/>
        <v>42253.479710648149</v>
      </c>
      <c r="T3044" s="13">
        <f t="shared" si="288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4"/>
        <v>1.1000666666666667</v>
      </c>
      <c r="P3045" s="10">
        <f t="shared" si="285"/>
        <v>128.9140625</v>
      </c>
      <c r="Q3045" t="str">
        <f t="shared" si="286"/>
        <v>theater</v>
      </c>
      <c r="R3045" t="str">
        <f t="shared" si="287"/>
        <v>spaces</v>
      </c>
      <c r="S3045" s="13">
        <f t="shared" si="289"/>
        <v>42082.862256944441</v>
      </c>
      <c r="T3045" s="13">
        <f t="shared" si="288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4"/>
        <v>1.0934166666666667</v>
      </c>
      <c r="P3046" s="10">
        <f t="shared" si="285"/>
        <v>84.108974358974365</v>
      </c>
      <c r="Q3046" t="str">
        <f t="shared" si="286"/>
        <v>theater</v>
      </c>
      <c r="R3046" t="str">
        <f t="shared" si="287"/>
        <v>spaces</v>
      </c>
      <c r="S3046" s="13">
        <f t="shared" si="289"/>
        <v>42387.518495370365</v>
      </c>
      <c r="T3046" s="13">
        <f t="shared" si="288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4"/>
        <v>1.3270650000000002</v>
      </c>
      <c r="P3047" s="10">
        <f t="shared" si="285"/>
        <v>82.941562500000003</v>
      </c>
      <c r="Q3047" t="str">
        <f t="shared" si="286"/>
        <v>theater</v>
      </c>
      <c r="R3047" t="str">
        <f t="shared" si="287"/>
        <v>spaces</v>
      </c>
      <c r="S3047" s="13">
        <f t="shared" si="289"/>
        <v>41842.947395833333</v>
      </c>
      <c r="T3047" s="13">
        <f t="shared" si="288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4"/>
        <v>1.9084810126582279</v>
      </c>
      <c r="P3048" s="10">
        <f t="shared" si="285"/>
        <v>259.94827586206895</v>
      </c>
      <c r="Q3048" t="str">
        <f t="shared" si="286"/>
        <v>theater</v>
      </c>
      <c r="R3048" t="str">
        <f t="shared" si="287"/>
        <v>spaces</v>
      </c>
      <c r="S3048" s="13">
        <f t="shared" si="289"/>
        <v>41862.59474537037</v>
      </c>
      <c r="T3048" s="13">
        <f t="shared" si="288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4"/>
        <v>1.49</v>
      </c>
      <c r="P3049" s="10">
        <f t="shared" si="285"/>
        <v>37.25</v>
      </c>
      <c r="Q3049" t="str">
        <f t="shared" si="286"/>
        <v>theater</v>
      </c>
      <c r="R3049" t="str">
        <f t="shared" si="287"/>
        <v>spaces</v>
      </c>
      <c r="S3049" s="13">
        <f t="shared" si="289"/>
        <v>42443.780717592592</v>
      </c>
      <c r="T3049" s="13">
        <f t="shared" si="288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4"/>
        <v>1.6639999999999999</v>
      </c>
      <c r="P3050" s="10">
        <f t="shared" si="285"/>
        <v>177.02127659574469</v>
      </c>
      <c r="Q3050" t="str">
        <f t="shared" si="286"/>
        <v>theater</v>
      </c>
      <c r="R3050" t="str">
        <f t="shared" si="287"/>
        <v>spaces</v>
      </c>
      <c r="S3050" s="13">
        <f t="shared" si="289"/>
        <v>41975.692847222221</v>
      </c>
      <c r="T3050" s="13">
        <f t="shared" si="288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4"/>
        <v>1.0666666666666667</v>
      </c>
      <c r="P3051" s="10">
        <f t="shared" si="285"/>
        <v>74.074074074074076</v>
      </c>
      <c r="Q3051" t="str">
        <f t="shared" si="286"/>
        <v>theater</v>
      </c>
      <c r="R3051" t="str">
        <f t="shared" si="287"/>
        <v>spaces</v>
      </c>
      <c r="S3051" s="13">
        <f t="shared" si="289"/>
        <v>42138.806192129625</v>
      </c>
      <c r="T3051" s="13">
        <f t="shared" si="288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4"/>
        <v>1.06</v>
      </c>
      <c r="P3052" s="10">
        <f t="shared" si="285"/>
        <v>70.666666666666671</v>
      </c>
      <c r="Q3052" t="str">
        <f t="shared" si="286"/>
        <v>theater</v>
      </c>
      <c r="R3052" t="str">
        <f t="shared" si="287"/>
        <v>spaces</v>
      </c>
      <c r="S3052" s="13">
        <f t="shared" si="289"/>
        <v>42464.960185185184</v>
      </c>
      <c r="T3052" s="13">
        <f t="shared" si="288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4"/>
        <v>0.23628571428571429</v>
      </c>
      <c r="P3053" s="10">
        <f t="shared" si="285"/>
        <v>23.62857142857143</v>
      </c>
      <c r="Q3053" t="str">
        <f t="shared" si="286"/>
        <v>theater</v>
      </c>
      <c r="R3053" t="str">
        <f t="shared" si="287"/>
        <v>spaces</v>
      </c>
      <c r="S3053" s="13">
        <f t="shared" si="289"/>
        <v>42744.207696759258</v>
      </c>
      <c r="T3053" s="13">
        <f t="shared" si="288"/>
        <v>42774.207696759258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4"/>
        <v>1.5E-3</v>
      </c>
      <c r="P3054" s="10">
        <f t="shared" si="285"/>
        <v>37.5</v>
      </c>
      <c r="Q3054" t="str">
        <f t="shared" si="286"/>
        <v>theater</v>
      </c>
      <c r="R3054" t="str">
        <f t="shared" si="287"/>
        <v>spaces</v>
      </c>
      <c r="S3054" s="13">
        <f t="shared" si="289"/>
        <v>42122.461736111109</v>
      </c>
      <c r="T3054" s="13">
        <f t="shared" si="288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4"/>
        <v>4.0000000000000001E-3</v>
      </c>
      <c r="P3055" s="10">
        <f t="shared" si="285"/>
        <v>13.333333333333334</v>
      </c>
      <c r="Q3055" t="str">
        <f t="shared" si="286"/>
        <v>theater</v>
      </c>
      <c r="R3055" t="str">
        <f t="shared" si="287"/>
        <v>spaces</v>
      </c>
      <c r="S3055" s="13">
        <f t="shared" si="289"/>
        <v>41862.553391203699</v>
      </c>
      <c r="T3055" s="13">
        <f t="shared" si="288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4"/>
        <v>0</v>
      </c>
      <c r="P3056" s="10" t="e">
        <f t="shared" si="285"/>
        <v>#DIV/0!</v>
      </c>
      <c r="Q3056" t="str">
        <f t="shared" si="286"/>
        <v>theater</v>
      </c>
      <c r="R3056" t="str">
        <f t="shared" si="287"/>
        <v>spaces</v>
      </c>
      <c r="S3056" s="13">
        <f t="shared" si="289"/>
        <v>42027.624467592592</v>
      </c>
      <c r="T3056" s="13">
        <f t="shared" si="288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4"/>
        <v>5.0000000000000002E-5</v>
      </c>
      <c r="P3057" s="10">
        <f t="shared" si="285"/>
        <v>1</v>
      </c>
      <c r="Q3057" t="str">
        <f t="shared" si="286"/>
        <v>theater</v>
      </c>
      <c r="R3057" t="str">
        <f t="shared" si="287"/>
        <v>spaces</v>
      </c>
      <c r="S3057" s="13">
        <f t="shared" si="289"/>
        <v>41953.749884259254</v>
      </c>
      <c r="T3057" s="13">
        <f t="shared" si="288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4"/>
        <v>0</v>
      </c>
      <c r="P3058" s="10" t="e">
        <f t="shared" si="285"/>
        <v>#DIV/0!</v>
      </c>
      <c r="Q3058" t="str">
        <f t="shared" si="286"/>
        <v>theater</v>
      </c>
      <c r="R3058" t="str">
        <f t="shared" si="287"/>
        <v>spaces</v>
      </c>
      <c r="S3058" s="13">
        <f t="shared" si="289"/>
        <v>41851.428055555552</v>
      </c>
      <c r="T3058" s="13">
        <f t="shared" si="288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4"/>
        <v>0</v>
      </c>
      <c r="P3059" s="10" t="e">
        <f t="shared" si="285"/>
        <v>#DIV/0!</v>
      </c>
      <c r="Q3059" t="str">
        <f t="shared" si="286"/>
        <v>theater</v>
      </c>
      <c r="R3059" t="str">
        <f t="shared" si="287"/>
        <v>spaces</v>
      </c>
      <c r="S3059" s="13">
        <f t="shared" si="289"/>
        <v>42433.442256944443</v>
      </c>
      <c r="T3059" s="13">
        <f t="shared" si="288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4"/>
        <v>1.6666666666666666E-4</v>
      </c>
      <c r="P3060" s="10">
        <f t="shared" si="285"/>
        <v>1</v>
      </c>
      <c r="Q3060" t="str">
        <f t="shared" si="286"/>
        <v>theater</v>
      </c>
      <c r="R3060" t="str">
        <f t="shared" si="287"/>
        <v>spaces</v>
      </c>
      <c r="S3060" s="13">
        <f t="shared" si="289"/>
        <v>42460.165972222218</v>
      </c>
      <c r="T3060" s="13">
        <f t="shared" si="288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4"/>
        <v>3.0066666666666665E-2</v>
      </c>
      <c r="P3061" s="10">
        <f t="shared" si="285"/>
        <v>41</v>
      </c>
      <c r="Q3061" t="str">
        <f t="shared" si="286"/>
        <v>theater</v>
      </c>
      <c r="R3061" t="str">
        <f t="shared" si="287"/>
        <v>spaces</v>
      </c>
      <c r="S3061" s="13">
        <f t="shared" si="289"/>
        <v>41829.727384259255</v>
      </c>
      <c r="T3061" s="13">
        <f t="shared" si="288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4"/>
        <v>1.5227272727272728E-3</v>
      </c>
      <c r="P3062" s="10">
        <f t="shared" si="285"/>
        <v>55.833333333333336</v>
      </c>
      <c r="Q3062" t="str">
        <f t="shared" si="286"/>
        <v>theater</v>
      </c>
      <c r="R3062" t="str">
        <f t="shared" si="287"/>
        <v>spaces</v>
      </c>
      <c r="S3062" s="13">
        <f t="shared" si="289"/>
        <v>42245.066365740735</v>
      </c>
      <c r="T3062" s="13">
        <f t="shared" si="288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4"/>
        <v>0</v>
      </c>
      <c r="P3063" s="10" t="e">
        <f t="shared" si="285"/>
        <v>#DIV/0!</v>
      </c>
      <c r="Q3063" t="str">
        <f t="shared" si="286"/>
        <v>theater</v>
      </c>
      <c r="R3063" t="str">
        <f t="shared" si="287"/>
        <v>spaces</v>
      </c>
      <c r="S3063" s="13">
        <f t="shared" si="289"/>
        <v>41834.575787037036</v>
      </c>
      <c r="T3063" s="13">
        <f t="shared" si="288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4"/>
        <v>0.66839999999999999</v>
      </c>
      <c r="P3064" s="10">
        <f t="shared" si="285"/>
        <v>99.761194029850742</v>
      </c>
      <c r="Q3064" t="str">
        <f t="shared" si="286"/>
        <v>theater</v>
      </c>
      <c r="R3064" t="str">
        <f t="shared" si="287"/>
        <v>spaces</v>
      </c>
      <c r="S3064" s="13">
        <f t="shared" si="289"/>
        <v>42248.3274537037</v>
      </c>
      <c r="T3064" s="13">
        <f t="shared" si="288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4"/>
        <v>0.19566666666666666</v>
      </c>
      <c r="P3065" s="10">
        <f t="shared" si="285"/>
        <v>25.521739130434781</v>
      </c>
      <c r="Q3065" t="str">
        <f t="shared" si="286"/>
        <v>theater</v>
      </c>
      <c r="R3065" t="str">
        <f t="shared" si="287"/>
        <v>spaces</v>
      </c>
      <c r="S3065" s="13">
        <f t="shared" si="289"/>
        <v>42630.714560185188</v>
      </c>
      <c r="T3065" s="13">
        <f t="shared" si="288"/>
        <v>42665.714560185188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4"/>
        <v>0.11294666666666667</v>
      </c>
      <c r="P3066" s="10">
        <f t="shared" si="285"/>
        <v>117.65277777777777</v>
      </c>
      <c r="Q3066" t="str">
        <f t="shared" si="286"/>
        <v>theater</v>
      </c>
      <c r="R3066" t="str">
        <f t="shared" si="287"/>
        <v>spaces</v>
      </c>
      <c r="S3066" s="13">
        <f t="shared" si="289"/>
        <v>42298.9218287037</v>
      </c>
      <c r="T3066" s="13">
        <f t="shared" si="288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4"/>
        <v>4.0000000000000002E-4</v>
      </c>
      <c r="P3067" s="10">
        <f t="shared" si="285"/>
        <v>5</v>
      </c>
      <c r="Q3067" t="str">
        <f t="shared" si="286"/>
        <v>theater</v>
      </c>
      <c r="R3067" t="str">
        <f t="shared" si="287"/>
        <v>spaces</v>
      </c>
      <c r="S3067" s="13">
        <f t="shared" si="289"/>
        <v>41824.846898148149</v>
      </c>
      <c r="T3067" s="13">
        <f t="shared" si="288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4"/>
        <v>0.11985714285714286</v>
      </c>
      <c r="P3068" s="10">
        <f t="shared" si="285"/>
        <v>2796.6666666666665</v>
      </c>
      <c r="Q3068" t="str">
        <f t="shared" si="286"/>
        <v>theater</v>
      </c>
      <c r="R3068" t="str">
        <f t="shared" si="287"/>
        <v>spaces</v>
      </c>
      <c r="S3068" s="13">
        <f t="shared" si="289"/>
        <v>42531.020104166666</v>
      </c>
      <c r="T3068" s="13">
        <f t="shared" si="288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4"/>
        <v>2.5000000000000001E-2</v>
      </c>
      <c r="P3069" s="10">
        <f t="shared" si="285"/>
        <v>200</v>
      </c>
      <c r="Q3069" t="str">
        <f t="shared" si="286"/>
        <v>theater</v>
      </c>
      <c r="R3069" t="str">
        <f t="shared" si="287"/>
        <v>spaces</v>
      </c>
      <c r="S3069" s="13">
        <f t="shared" si="289"/>
        <v>42226.730081018519</v>
      </c>
      <c r="T3069" s="13">
        <f t="shared" si="288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4"/>
        <v>6.9999999999999999E-4</v>
      </c>
      <c r="P3070" s="10">
        <f t="shared" si="285"/>
        <v>87.5</v>
      </c>
      <c r="Q3070" t="str">
        <f t="shared" si="286"/>
        <v>theater</v>
      </c>
      <c r="R3070" t="str">
        <f t="shared" si="287"/>
        <v>spaces</v>
      </c>
      <c r="S3070" s="13">
        <f t="shared" si="289"/>
        <v>42263.483240740738</v>
      </c>
      <c r="T3070" s="13">
        <f t="shared" si="288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4"/>
        <v>0.14099999999999999</v>
      </c>
      <c r="P3071" s="10">
        <f t="shared" si="285"/>
        <v>20.142857142857142</v>
      </c>
      <c r="Q3071" t="str">
        <f t="shared" si="286"/>
        <v>theater</v>
      </c>
      <c r="R3071" t="str">
        <f t="shared" si="287"/>
        <v>spaces</v>
      </c>
      <c r="S3071" s="13">
        <f t="shared" si="289"/>
        <v>41957.625393518516</v>
      </c>
      <c r="T3071" s="13">
        <f t="shared" si="288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4"/>
        <v>3.3399999999999999E-2</v>
      </c>
      <c r="P3072" s="10">
        <f t="shared" si="285"/>
        <v>20.875</v>
      </c>
      <c r="Q3072" t="str">
        <f t="shared" si="286"/>
        <v>theater</v>
      </c>
      <c r="R3072" t="str">
        <f t="shared" si="287"/>
        <v>spaces</v>
      </c>
      <c r="S3072" s="13">
        <f t="shared" si="289"/>
        <v>42690.525104166663</v>
      </c>
      <c r="T3072" s="13">
        <f t="shared" si="288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4"/>
        <v>0.59775</v>
      </c>
      <c r="P3073" s="10">
        <f t="shared" si="285"/>
        <v>61.307692307692307</v>
      </c>
      <c r="Q3073" t="str">
        <f t="shared" si="286"/>
        <v>theater</v>
      </c>
      <c r="R3073" t="str">
        <f t="shared" si="287"/>
        <v>spaces</v>
      </c>
      <c r="S3073" s="13">
        <f t="shared" si="289"/>
        <v>42097.524085648147</v>
      </c>
      <c r="T3073" s="13">
        <f t="shared" si="288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4"/>
        <v>1.6666666666666666E-4</v>
      </c>
      <c r="P3074" s="10">
        <f t="shared" si="285"/>
        <v>1</v>
      </c>
      <c r="Q3074" t="str">
        <f t="shared" si="286"/>
        <v>theater</v>
      </c>
      <c r="R3074" t="str">
        <f t="shared" si="287"/>
        <v>spaces</v>
      </c>
      <c r="S3074" s="13">
        <f t="shared" si="289"/>
        <v>42658.482199074067</v>
      </c>
      <c r="T3074" s="13">
        <f t="shared" si="288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90">E3075/D3075</f>
        <v>2.3035714285714285E-4</v>
      </c>
      <c r="P3075" s="10">
        <f t="shared" ref="P3075:P3138" si="291">E3075/L3075</f>
        <v>92.142857142857139</v>
      </c>
      <c r="Q3075" t="str">
        <f t="shared" ref="Q3075:Q3138" si="292">LEFT(N3075,FIND("/",N3075)-1)</f>
        <v>theater</v>
      </c>
      <c r="R3075" t="str">
        <f t="shared" ref="R3075:R3138" si="293">RIGHT(N3075,LEN(N3075)-FIND("/",N3075))</f>
        <v>spaces</v>
      </c>
      <c r="S3075" s="13">
        <f t="shared" si="289"/>
        <v>42111.475694444445</v>
      </c>
      <c r="T3075" s="13">
        <f t="shared" si="288"/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90"/>
        <v>8.8000000000000003E-4</v>
      </c>
      <c r="P3076" s="10">
        <f t="shared" si="291"/>
        <v>7.333333333333333</v>
      </c>
      <c r="Q3076" t="str">
        <f t="shared" si="292"/>
        <v>theater</v>
      </c>
      <c r="R3076" t="str">
        <f t="shared" si="293"/>
        <v>spaces</v>
      </c>
      <c r="S3076" s="13">
        <f t="shared" si="289"/>
        <v>42409.362951388888</v>
      </c>
      <c r="T3076" s="13">
        <f t="shared" ref="T3076:T3139" si="294">(I3076/86400)+25569+(-5/24)</f>
        <v>42439.362951388888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90"/>
        <v>8.6400000000000005E-2</v>
      </c>
      <c r="P3077" s="10">
        <f t="shared" si="291"/>
        <v>64.8</v>
      </c>
      <c r="Q3077" t="str">
        <f t="shared" si="292"/>
        <v>theater</v>
      </c>
      <c r="R3077" t="str">
        <f t="shared" si="293"/>
        <v>spaces</v>
      </c>
      <c r="S3077" s="13">
        <f t="shared" ref="S3077:S3140" si="295">(J3077/86400)+25569+(-5/24)</f>
        <v>42550.89398148148</v>
      </c>
      <c r="T3077" s="13">
        <f t="shared" si="294"/>
        <v>42600.89398148148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90"/>
        <v>0.15060000000000001</v>
      </c>
      <c r="P3078" s="10">
        <f t="shared" si="291"/>
        <v>30.12</v>
      </c>
      <c r="Q3078" t="str">
        <f t="shared" si="292"/>
        <v>theater</v>
      </c>
      <c r="R3078" t="str">
        <f t="shared" si="293"/>
        <v>spaces</v>
      </c>
      <c r="S3078" s="13">
        <f t="shared" si="295"/>
        <v>42226.443553240737</v>
      </c>
      <c r="T3078" s="13">
        <f t="shared" si="294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90"/>
        <v>4.7727272727272731E-3</v>
      </c>
      <c r="P3079" s="10">
        <f t="shared" si="291"/>
        <v>52.5</v>
      </c>
      <c r="Q3079" t="str">
        <f t="shared" si="292"/>
        <v>theater</v>
      </c>
      <c r="R3079" t="str">
        <f t="shared" si="293"/>
        <v>spaces</v>
      </c>
      <c r="S3079" s="13">
        <f t="shared" si="295"/>
        <v>42766.74858796296</v>
      </c>
      <c r="T3079" s="13">
        <f t="shared" si="294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90"/>
        <v>1.1833333333333333E-3</v>
      </c>
      <c r="P3080" s="10">
        <f t="shared" si="291"/>
        <v>23.666666666666668</v>
      </c>
      <c r="Q3080" t="str">
        <f t="shared" si="292"/>
        <v>theater</v>
      </c>
      <c r="R3080" t="str">
        <f t="shared" si="293"/>
        <v>spaces</v>
      </c>
      <c r="S3080" s="13">
        <f t="shared" si="295"/>
        <v>42030.930497685178</v>
      </c>
      <c r="T3080" s="13">
        <f t="shared" si="294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90"/>
        <v>8.4173998587352451E-3</v>
      </c>
      <c r="P3081" s="10">
        <f t="shared" si="291"/>
        <v>415.77777777777777</v>
      </c>
      <c r="Q3081" t="str">
        <f t="shared" si="292"/>
        <v>theater</v>
      </c>
      <c r="R3081" t="str">
        <f t="shared" si="293"/>
        <v>spaces</v>
      </c>
      <c r="S3081" s="13">
        <f t="shared" si="295"/>
        <v>42055.50503472222</v>
      </c>
      <c r="T3081" s="13">
        <f t="shared" si="294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90"/>
        <v>1.8799999999999999E-4</v>
      </c>
      <c r="P3082" s="10">
        <f t="shared" si="291"/>
        <v>53.714285714285715</v>
      </c>
      <c r="Q3082" t="str">
        <f t="shared" si="292"/>
        <v>theater</v>
      </c>
      <c r="R3082" t="str">
        <f t="shared" si="293"/>
        <v>spaces</v>
      </c>
      <c r="S3082" s="13">
        <f t="shared" si="295"/>
        <v>41939.8199537037</v>
      </c>
      <c r="T3082" s="13">
        <f t="shared" si="294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90"/>
        <v>2.1029999999999998E-3</v>
      </c>
      <c r="P3083" s="10">
        <f t="shared" si="291"/>
        <v>420.6</v>
      </c>
      <c r="Q3083" t="str">
        <f t="shared" si="292"/>
        <v>theater</v>
      </c>
      <c r="R3083" t="str">
        <f t="shared" si="293"/>
        <v>spaces</v>
      </c>
      <c r="S3083" s="13">
        <f t="shared" si="295"/>
        <v>42236.973275462959</v>
      </c>
      <c r="T3083" s="13">
        <f t="shared" si="294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90"/>
        <v>0</v>
      </c>
      <c r="P3084" s="10" t="e">
        <f t="shared" si="291"/>
        <v>#DIV/0!</v>
      </c>
      <c r="Q3084" t="str">
        <f t="shared" si="292"/>
        <v>theater</v>
      </c>
      <c r="R3084" t="str">
        <f t="shared" si="293"/>
        <v>spaces</v>
      </c>
      <c r="S3084" s="13">
        <f t="shared" si="295"/>
        <v>42293.714652777773</v>
      </c>
      <c r="T3084" s="13">
        <f t="shared" si="294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90"/>
        <v>2.8E-3</v>
      </c>
      <c r="P3085" s="10">
        <f t="shared" si="291"/>
        <v>18.666666666666668</v>
      </c>
      <c r="Q3085" t="str">
        <f t="shared" si="292"/>
        <v>theater</v>
      </c>
      <c r="R3085" t="str">
        <f t="shared" si="293"/>
        <v>spaces</v>
      </c>
      <c r="S3085" s="13">
        <f t="shared" si="295"/>
        <v>41853.355069444442</v>
      </c>
      <c r="T3085" s="13">
        <f t="shared" si="294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90"/>
        <v>0.11579206701157921</v>
      </c>
      <c r="P3086" s="10">
        <f t="shared" si="291"/>
        <v>78.333333333333329</v>
      </c>
      <c r="Q3086" t="str">
        <f t="shared" si="292"/>
        <v>theater</v>
      </c>
      <c r="R3086" t="str">
        <f t="shared" si="293"/>
        <v>spaces</v>
      </c>
      <c r="S3086" s="13">
        <f t="shared" si="295"/>
        <v>42100.515405092585</v>
      </c>
      <c r="T3086" s="13">
        <f t="shared" si="294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90"/>
        <v>2.4400000000000002E-2</v>
      </c>
      <c r="P3087" s="10">
        <f t="shared" si="291"/>
        <v>67.777777777777771</v>
      </c>
      <c r="Q3087" t="str">
        <f t="shared" si="292"/>
        <v>theater</v>
      </c>
      <c r="R3087" t="str">
        <f t="shared" si="293"/>
        <v>spaces</v>
      </c>
      <c r="S3087" s="13">
        <f t="shared" si="295"/>
        <v>42246.675451388888</v>
      </c>
      <c r="T3087" s="13">
        <f t="shared" si="294"/>
        <v>42276.675451388888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90"/>
        <v>2.5000000000000001E-3</v>
      </c>
      <c r="P3088" s="10">
        <f t="shared" si="291"/>
        <v>16.666666666666668</v>
      </c>
      <c r="Q3088" t="str">
        <f t="shared" si="292"/>
        <v>theater</v>
      </c>
      <c r="R3088" t="str">
        <f t="shared" si="293"/>
        <v>spaces</v>
      </c>
      <c r="S3088" s="13">
        <f t="shared" si="295"/>
        <v>42173.462488425925</v>
      </c>
      <c r="T3088" s="13">
        <f t="shared" si="294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90"/>
        <v>6.2500000000000003E-3</v>
      </c>
      <c r="P3089" s="10">
        <f t="shared" si="291"/>
        <v>62.5</v>
      </c>
      <c r="Q3089" t="str">
        <f t="shared" si="292"/>
        <v>theater</v>
      </c>
      <c r="R3089" t="str">
        <f t="shared" si="293"/>
        <v>spaces</v>
      </c>
      <c r="S3089" s="13">
        <f t="shared" si="295"/>
        <v>42664.942013888889</v>
      </c>
      <c r="T3089" s="13">
        <f t="shared" si="294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90"/>
        <v>1.9384615384615384E-3</v>
      </c>
      <c r="P3090" s="10">
        <f t="shared" si="291"/>
        <v>42</v>
      </c>
      <c r="Q3090" t="str">
        <f t="shared" si="292"/>
        <v>theater</v>
      </c>
      <c r="R3090" t="str">
        <f t="shared" si="293"/>
        <v>spaces</v>
      </c>
      <c r="S3090" s="13">
        <f t="shared" si="295"/>
        <v>41981.363969907405</v>
      </c>
      <c r="T3090" s="13">
        <f t="shared" si="294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90"/>
        <v>0.23416000000000001</v>
      </c>
      <c r="P3091" s="10">
        <f t="shared" si="291"/>
        <v>130.0888888888889</v>
      </c>
      <c r="Q3091" t="str">
        <f t="shared" si="292"/>
        <v>theater</v>
      </c>
      <c r="R3091" t="str">
        <f t="shared" si="293"/>
        <v>spaces</v>
      </c>
      <c r="S3091" s="13">
        <f t="shared" si="295"/>
        <v>42528.334293981483</v>
      </c>
      <c r="T3091" s="13">
        <f t="shared" si="294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90"/>
        <v>5.080888888888889E-2</v>
      </c>
      <c r="P3092" s="10">
        <f t="shared" si="291"/>
        <v>1270.2222222222222</v>
      </c>
      <c r="Q3092" t="str">
        <f t="shared" si="292"/>
        <v>theater</v>
      </c>
      <c r="R3092" t="str">
        <f t="shared" si="293"/>
        <v>spaces</v>
      </c>
      <c r="S3092" s="13">
        <f t="shared" si="295"/>
        <v>42065.610474537032</v>
      </c>
      <c r="T3092" s="13">
        <f t="shared" si="294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90"/>
        <v>0.15920000000000001</v>
      </c>
      <c r="P3093" s="10">
        <f t="shared" si="291"/>
        <v>88.444444444444443</v>
      </c>
      <c r="Q3093" t="str">
        <f t="shared" si="292"/>
        <v>theater</v>
      </c>
      <c r="R3093" t="str">
        <f t="shared" si="293"/>
        <v>spaces</v>
      </c>
      <c r="S3093" s="13">
        <f t="shared" si="295"/>
        <v>42566.740081018514</v>
      </c>
      <c r="T3093" s="13">
        <f t="shared" si="294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90"/>
        <v>1.1831900000000001E-2</v>
      </c>
      <c r="P3094" s="10">
        <f t="shared" si="291"/>
        <v>56.342380952380957</v>
      </c>
      <c r="Q3094" t="str">
        <f t="shared" si="292"/>
        <v>theater</v>
      </c>
      <c r="R3094" t="str">
        <f t="shared" si="293"/>
        <v>spaces</v>
      </c>
      <c r="S3094" s="13">
        <f t="shared" si="295"/>
        <v>42255.41101851852</v>
      </c>
      <c r="T3094" s="13">
        <f t="shared" si="294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90"/>
        <v>0.22750000000000001</v>
      </c>
      <c r="P3095" s="10">
        <f t="shared" si="291"/>
        <v>53.529411764705884</v>
      </c>
      <c r="Q3095" t="str">
        <f t="shared" si="292"/>
        <v>theater</v>
      </c>
      <c r="R3095" t="str">
        <f t="shared" si="293"/>
        <v>spaces</v>
      </c>
      <c r="S3095" s="13">
        <f t="shared" si="295"/>
        <v>41760.700706018521</v>
      </c>
      <c r="T3095" s="13">
        <f t="shared" si="294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90"/>
        <v>2.5000000000000001E-4</v>
      </c>
      <c r="P3096" s="10">
        <f t="shared" si="291"/>
        <v>25</v>
      </c>
      <c r="Q3096" t="str">
        <f t="shared" si="292"/>
        <v>theater</v>
      </c>
      <c r="R3096" t="str">
        <f t="shared" si="293"/>
        <v>spaces</v>
      </c>
      <c r="S3096" s="13">
        <f t="shared" si="295"/>
        <v>42207.587453703702</v>
      </c>
      <c r="T3096" s="13">
        <f t="shared" si="294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90"/>
        <v>3.351206434316354E-3</v>
      </c>
      <c r="P3097" s="10">
        <f t="shared" si="291"/>
        <v>50</v>
      </c>
      <c r="Q3097" t="str">
        <f t="shared" si="292"/>
        <v>theater</v>
      </c>
      <c r="R3097" t="str">
        <f t="shared" si="293"/>
        <v>spaces</v>
      </c>
      <c r="S3097" s="13">
        <f t="shared" si="295"/>
        <v>42522.81689814815</v>
      </c>
      <c r="T3097" s="13">
        <f t="shared" si="294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90"/>
        <v>3.9750000000000001E-2</v>
      </c>
      <c r="P3098" s="10">
        <f t="shared" si="291"/>
        <v>56.785714285714285</v>
      </c>
      <c r="Q3098" t="str">
        <f t="shared" si="292"/>
        <v>theater</v>
      </c>
      <c r="R3098" t="str">
        <f t="shared" si="293"/>
        <v>spaces</v>
      </c>
      <c r="S3098" s="13">
        <f t="shared" si="295"/>
        <v>42114.617199074077</v>
      </c>
      <c r="T3098" s="13">
        <f t="shared" si="294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90"/>
        <v>0.17150000000000001</v>
      </c>
      <c r="P3099" s="10">
        <f t="shared" si="291"/>
        <v>40.833333333333336</v>
      </c>
      <c r="Q3099" t="str">
        <f t="shared" si="292"/>
        <v>theater</v>
      </c>
      <c r="R3099" t="str">
        <f t="shared" si="293"/>
        <v>spaces</v>
      </c>
      <c r="S3099" s="13">
        <f t="shared" si="295"/>
        <v>42629.29515046296</v>
      </c>
      <c r="T3099" s="13">
        <f t="shared" si="294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90"/>
        <v>3.608004104669061E-2</v>
      </c>
      <c r="P3100" s="10">
        <f t="shared" si="291"/>
        <v>65.111111111111114</v>
      </c>
      <c r="Q3100" t="str">
        <f t="shared" si="292"/>
        <v>theater</v>
      </c>
      <c r="R3100" t="str">
        <f t="shared" si="293"/>
        <v>spaces</v>
      </c>
      <c r="S3100" s="13">
        <f t="shared" si="295"/>
        <v>42359.58390046296</v>
      </c>
      <c r="T3100" s="13">
        <f t="shared" si="294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90"/>
        <v>0.13900000000000001</v>
      </c>
      <c r="P3101" s="10">
        <f t="shared" si="291"/>
        <v>55.6</v>
      </c>
      <c r="Q3101" t="str">
        <f t="shared" si="292"/>
        <v>theater</v>
      </c>
      <c r="R3101" t="str">
        <f t="shared" si="293"/>
        <v>spaces</v>
      </c>
      <c r="S3101" s="13">
        <f t="shared" si="295"/>
        <v>42381.981377314813</v>
      </c>
      <c r="T3101" s="13">
        <f t="shared" si="294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90"/>
        <v>0.15225</v>
      </c>
      <c r="P3102" s="10">
        <f t="shared" si="291"/>
        <v>140.53846153846155</v>
      </c>
      <c r="Q3102" t="str">
        <f t="shared" si="292"/>
        <v>theater</v>
      </c>
      <c r="R3102" t="str">
        <f t="shared" si="293"/>
        <v>spaces</v>
      </c>
      <c r="S3102" s="13">
        <f t="shared" si="295"/>
        <v>41902.4140625</v>
      </c>
      <c r="T3102" s="13">
        <f t="shared" si="294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90"/>
        <v>0.12</v>
      </c>
      <c r="P3103" s="10">
        <f t="shared" si="291"/>
        <v>25</v>
      </c>
      <c r="Q3103" t="str">
        <f t="shared" si="292"/>
        <v>theater</v>
      </c>
      <c r="R3103" t="str">
        <f t="shared" si="293"/>
        <v>spaces</v>
      </c>
      <c r="S3103" s="13">
        <f t="shared" si="295"/>
        <v>42171.175196759257</v>
      </c>
      <c r="T3103" s="13">
        <f t="shared" si="294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90"/>
        <v>0.391125</v>
      </c>
      <c r="P3104" s="10">
        <f t="shared" si="291"/>
        <v>69.533333333333331</v>
      </c>
      <c r="Q3104" t="str">
        <f t="shared" si="292"/>
        <v>theater</v>
      </c>
      <c r="R3104" t="str">
        <f t="shared" si="293"/>
        <v>spaces</v>
      </c>
      <c r="S3104" s="13">
        <f t="shared" si="295"/>
        <v>42555.132152777776</v>
      </c>
      <c r="T3104" s="13">
        <f t="shared" si="294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90"/>
        <v>2.6829268292682929E-3</v>
      </c>
      <c r="P3105" s="10">
        <f t="shared" si="291"/>
        <v>5.5</v>
      </c>
      <c r="Q3105" t="str">
        <f t="shared" si="292"/>
        <v>theater</v>
      </c>
      <c r="R3105" t="str">
        <f t="shared" si="293"/>
        <v>spaces</v>
      </c>
      <c r="S3105" s="13">
        <f t="shared" si="295"/>
        <v>42106.94798611111</v>
      </c>
      <c r="T3105" s="13">
        <f t="shared" si="294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90"/>
        <v>0.29625000000000001</v>
      </c>
      <c r="P3106" s="10">
        <f t="shared" si="291"/>
        <v>237</v>
      </c>
      <c r="Q3106" t="str">
        <f t="shared" si="292"/>
        <v>theater</v>
      </c>
      <c r="R3106" t="str">
        <f t="shared" si="293"/>
        <v>spaces</v>
      </c>
      <c r="S3106" s="13">
        <f t="shared" si="295"/>
        <v>42006.70035879629</v>
      </c>
      <c r="T3106" s="13">
        <f t="shared" si="294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90"/>
        <v>0.4236099230111206</v>
      </c>
      <c r="P3107" s="10">
        <f t="shared" si="291"/>
        <v>79.870967741935488</v>
      </c>
      <c r="Q3107" t="str">
        <f t="shared" si="292"/>
        <v>theater</v>
      </c>
      <c r="R3107" t="str">
        <f t="shared" si="293"/>
        <v>spaces</v>
      </c>
      <c r="S3107" s="13">
        <f t="shared" si="295"/>
        <v>41876.510601851849</v>
      </c>
      <c r="T3107" s="13">
        <f t="shared" si="294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90"/>
        <v>4.1000000000000002E-2</v>
      </c>
      <c r="P3108" s="10">
        <f t="shared" si="291"/>
        <v>10.25</v>
      </c>
      <c r="Q3108" t="str">
        <f t="shared" si="292"/>
        <v>theater</v>
      </c>
      <c r="R3108" t="str">
        <f t="shared" si="293"/>
        <v>spaces</v>
      </c>
      <c r="S3108" s="13">
        <f t="shared" si="295"/>
        <v>42241.220787037033</v>
      </c>
      <c r="T3108" s="13">
        <f t="shared" si="294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90"/>
        <v>0.197625</v>
      </c>
      <c r="P3109" s="10">
        <f t="shared" si="291"/>
        <v>272.58620689655174</v>
      </c>
      <c r="Q3109" t="str">
        <f t="shared" si="292"/>
        <v>theater</v>
      </c>
      <c r="R3109" t="str">
        <f t="shared" si="293"/>
        <v>spaces</v>
      </c>
      <c r="S3109" s="13">
        <f t="shared" si="295"/>
        <v>42128.605914351851</v>
      </c>
      <c r="T3109" s="13">
        <f t="shared" si="294"/>
        <v>42135.605914351851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90"/>
        <v>5.1999999999999995E-4</v>
      </c>
      <c r="P3110" s="10">
        <f t="shared" si="291"/>
        <v>13</v>
      </c>
      <c r="Q3110" t="str">
        <f t="shared" si="292"/>
        <v>theater</v>
      </c>
      <c r="R3110" t="str">
        <f t="shared" si="293"/>
        <v>spaces</v>
      </c>
      <c r="S3110" s="13">
        <f t="shared" si="295"/>
        <v>42062.47215277778</v>
      </c>
      <c r="T3110" s="13">
        <f t="shared" si="294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90"/>
        <v>0.25030188679245285</v>
      </c>
      <c r="P3111" s="10">
        <f t="shared" si="291"/>
        <v>58.184210526315788</v>
      </c>
      <c r="Q3111" t="str">
        <f t="shared" si="292"/>
        <v>theater</v>
      </c>
      <c r="R3111" t="str">
        <f t="shared" si="293"/>
        <v>spaces</v>
      </c>
      <c r="S3111" s="13">
        <f t="shared" si="295"/>
        <v>41843.916782407403</v>
      </c>
      <c r="T3111" s="13">
        <f t="shared" si="294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90"/>
        <v>4.0000000000000002E-4</v>
      </c>
      <c r="P3112" s="10">
        <f t="shared" si="291"/>
        <v>10</v>
      </c>
      <c r="Q3112" t="str">
        <f t="shared" si="292"/>
        <v>theater</v>
      </c>
      <c r="R3112" t="str">
        <f t="shared" si="293"/>
        <v>spaces</v>
      </c>
      <c r="S3112" s="13">
        <f t="shared" si="295"/>
        <v>42744.823136574072</v>
      </c>
      <c r="T3112" s="13">
        <f t="shared" si="294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90"/>
        <v>0.26640000000000003</v>
      </c>
      <c r="P3113" s="10">
        <f t="shared" si="291"/>
        <v>70.10526315789474</v>
      </c>
      <c r="Q3113" t="str">
        <f t="shared" si="292"/>
        <v>theater</v>
      </c>
      <c r="R3113" t="str">
        <f t="shared" si="293"/>
        <v>spaces</v>
      </c>
      <c r="S3113" s="13">
        <f t="shared" si="295"/>
        <v>41885.386805555558</v>
      </c>
      <c r="T3113" s="13">
        <f t="shared" si="294"/>
        <v>41916.386805555558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90"/>
        <v>4.7363636363636365E-2</v>
      </c>
      <c r="P3114" s="10">
        <f t="shared" si="291"/>
        <v>57.888888888888886</v>
      </c>
      <c r="Q3114" t="str">
        <f t="shared" si="292"/>
        <v>theater</v>
      </c>
      <c r="R3114" t="str">
        <f t="shared" si="293"/>
        <v>spaces</v>
      </c>
      <c r="S3114" s="13">
        <f t="shared" si="295"/>
        <v>42614.913587962961</v>
      </c>
      <c r="T3114" s="13">
        <f t="shared" si="294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90"/>
        <v>4.2435339894712751E-2</v>
      </c>
      <c r="P3115" s="10">
        <f t="shared" si="291"/>
        <v>125.27027027027027</v>
      </c>
      <c r="Q3115" t="str">
        <f t="shared" si="292"/>
        <v>theater</v>
      </c>
      <c r="R3115" t="str">
        <f t="shared" si="293"/>
        <v>spaces</v>
      </c>
      <c r="S3115" s="13">
        <f t="shared" si="295"/>
        <v>42081.522939814815</v>
      </c>
      <c r="T3115" s="13">
        <f t="shared" si="294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90"/>
        <v>0</v>
      </c>
      <c r="P3116" s="10" t="e">
        <f t="shared" si="291"/>
        <v>#DIV/0!</v>
      </c>
      <c r="Q3116" t="str">
        <f t="shared" si="292"/>
        <v>theater</v>
      </c>
      <c r="R3116" t="str">
        <f t="shared" si="293"/>
        <v>spaces</v>
      </c>
      <c r="S3116" s="13">
        <f t="shared" si="295"/>
        <v>41843.42418981481</v>
      </c>
      <c r="T3116" s="13">
        <f t="shared" si="294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90"/>
        <v>0.03</v>
      </c>
      <c r="P3117" s="10">
        <f t="shared" si="291"/>
        <v>300</v>
      </c>
      <c r="Q3117" t="str">
        <f t="shared" si="292"/>
        <v>theater</v>
      </c>
      <c r="R3117" t="str">
        <f t="shared" si="293"/>
        <v>spaces</v>
      </c>
      <c r="S3117" s="13">
        <f t="shared" si="295"/>
        <v>42496.238738425927</v>
      </c>
      <c r="T3117" s="13">
        <f t="shared" si="294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90"/>
        <v>0.57333333333333336</v>
      </c>
      <c r="P3118" s="10">
        <f t="shared" si="291"/>
        <v>43</v>
      </c>
      <c r="Q3118" t="str">
        <f t="shared" si="292"/>
        <v>theater</v>
      </c>
      <c r="R3118" t="str">
        <f t="shared" si="293"/>
        <v>spaces</v>
      </c>
      <c r="S3118" s="13">
        <f t="shared" si="295"/>
        <v>42081.30700231481</v>
      </c>
      <c r="T3118" s="13">
        <f t="shared" si="294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90"/>
        <v>1E-3</v>
      </c>
      <c r="P3119" s="10">
        <f t="shared" si="291"/>
        <v>1</v>
      </c>
      <c r="Q3119" t="str">
        <f t="shared" si="292"/>
        <v>theater</v>
      </c>
      <c r="R3119" t="str">
        <f t="shared" si="293"/>
        <v>spaces</v>
      </c>
      <c r="S3119" s="13">
        <f t="shared" si="295"/>
        <v>42509.166203703702</v>
      </c>
      <c r="T3119" s="13">
        <f t="shared" si="294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90"/>
        <v>3.0999999999999999E-3</v>
      </c>
      <c r="P3120" s="10">
        <f t="shared" si="291"/>
        <v>775</v>
      </c>
      <c r="Q3120" t="str">
        <f t="shared" si="292"/>
        <v>theater</v>
      </c>
      <c r="R3120" t="str">
        <f t="shared" si="293"/>
        <v>spaces</v>
      </c>
      <c r="S3120" s="13">
        <f t="shared" si="295"/>
        <v>42534.441238425927</v>
      </c>
      <c r="T3120" s="13">
        <f t="shared" si="294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90"/>
        <v>5.0000000000000001E-4</v>
      </c>
      <c r="P3121" s="10">
        <f t="shared" si="291"/>
        <v>5</v>
      </c>
      <c r="Q3121" t="str">
        <f t="shared" si="292"/>
        <v>theater</v>
      </c>
      <c r="R3121" t="str">
        <f t="shared" si="293"/>
        <v>spaces</v>
      </c>
      <c r="S3121" s="13">
        <f t="shared" si="295"/>
        <v>42059.837175925924</v>
      </c>
      <c r="T3121" s="13">
        <f t="shared" si="294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90"/>
        <v>9.8461538461538464E-5</v>
      </c>
      <c r="P3122" s="10">
        <f t="shared" si="291"/>
        <v>12.8</v>
      </c>
      <c r="Q3122" t="str">
        <f t="shared" si="292"/>
        <v>theater</v>
      </c>
      <c r="R3122" t="str">
        <f t="shared" si="293"/>
        <v>spaces</v>
      </c>
      <c r="S3122" s="13">
        <f t="shared" si="295"/>
        <v>42435.733749999992</v>
      </c>
      <c r="T3122" s="13">
        <f t="shared" si="294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90"/>
        <v>6.6666666666666671E-3</v>
      </c>
      <c r="P3123" s="10">
        <f t="shared" si="291"/>
        <v>10</v>
      </c>
      <c r="Q3123" t="str">
        <f t="shared" si="292"/>
        <v>theater</v>
      </c>
      <c r="R3123" t="str">
        <f t="shared" si="293"/>
        <v>spaces</v>
      </c>
      <c r="S3123" s="13">
        <f t="shared" si="295"/>
        <v>41848.471469907403</v>
      </c>
      <c r="T3123" s="13">
        <f t="shared" si="294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90"/>
        <v>0.58291457286432158</v>
      </c>
      <c r="P3124" s="10">
        <f t="shared" si="291"/>
        <v>58</v>
      </c>
      <c r="Q3124" t="str">
        <f t="shared" si="292"/>
        <v>theater</v>
      </c>
      <c r="R3124" t="str">
        <f t="shared" si="293"/>
        <v>spaces</v>
      </c>
      <c r="S3124" s="13">
        <f t="shared" si="295"/>
        <v>42678.723749999997</v>
      </c>
      <c r="T3124" s="13">
        <f t="shared" si="294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90"/>
        <v>0.68153600000000003</v>
      </c>
      <c r="P3125" s="10">
        <f t="shared" si="291"/>
        <v>244.80459770114942</v>
      </c>
      <c r="Q3125" t="str">
        <f t="shared" si="292"/>
        <v>theater</v>
      </c>
      <c r="R3125" t="str">
        <f t="shared" si="293"/>
        <v>spaces</v>
      </c>
      <c r="S3125" s="13">
        <f t="shared" si="295"/>
        <v>42530.784699074073</v>
      </c>
      <c r="T3125" s="13">
        <f t="shared" si="294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90"/>
        <v>3.2499999999999997E-5</v>
      </c>
      <c r="P3126" s="10">
        <f t="shared" si="291"/>
        <v>6.5</v>
      </c>
      <c r="Q3126" t="str">
        <f t="shared" si="292"/>
        <v>theater</v>
      </c>
      <c r="R3126" t="str">
        <f t="shared" si="293"/>
        <v>spaces</v>
      </c>
      <c r="S3126" s="13">
        <f t="shared" si="295"/>
        <v>41977.571770833332</v>
      </c>
      <c r="T3126" s="13">
        <f t="shared" si="294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90"/>
        <v>0</v>
      </c>
      <c r="P3127" s="10" t="e">
        <f t="shared" si="291"/>
        <v>#DIV/0!</v>
      </c>
      <c r="Q3127" t="str">
        <f t="shared" si="292"/>
        <v>theater</v>
      </c>
      <c r="R3127" t="str">
        <f t="shared" si="293"/>
        <v>spaces</v>
      </c>
      <c r="S3127" s="13">
        <f t="shared" si="295"/>
        <v>42345.998518518514</v>
      </c>
      <c r="T3127" s="13">
        <f t="shared" si="294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90"/>
        <v>4.1599999999999998E-2</v>
      </c>
      <c r="P3128" s="10">
        <f t="shared" si="291"/>
        <v>61.176470588235297</v>
      </c>
      <c r="Q3128" t="str">
        <f t="shared" si="292"/>
        <v>theater</v>
      </c>
      <c r="R3128" t="str">
        <f t="shared" si="293"/>
        <v>spaces</v>
      </c>
      <c r="S3128" s="13">
        <f t="shared" si="295"/>
        <v>42426.809745370367</v>
      </c>
      <c r="T3128" s="13">
        <f t="shared" si="294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90"/>
        <v>0</v>
      </c>
      <c r="P3129" s="10" t="e">
        <f t="shared" si="291"/>
        <v>#DIV/0!</v>
      </c>
      <c r="Q3129" t="str">
        <f t="shared" si="292"/>
        <v>theater</v>
      </c>
      <c r="R3129" t="str">
        <f t="shared" si="293"/>
        <v>spaces</v>
      </c>
      <c r="S3129" s="13">
        <f t="shared" si="295"/>
        <v>42034.648483796293</v>
      </c>
      <c r="T3129" s="13">
        <f t="shared" si="294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90"/>
        <v>1.0860666666666667</v>
      </c>
      <c r="P3130" s="10">
        <f t="shared" si="291"/>
        <v>139.23931623931625</v>
      </c>
      <c r="Q3130" t="str">
        <f t="shared" si="292"/>
        <v>theater</v>
      </c>
      <c r="R3130" t="str">
        <f t="shared" si="293"/>
        <v>plays</v>
      </c>
      <c r="S3130" s="13">
        <f t="shared" si="295"/>
        <v>42780.617372685178</v>
      </c>
      <c r="T3130" s="13">
        <f t="shared" si="294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90"/>
        <v>8.0000000000000002E-3</v>
      </c>
      <c r="P3131" s="10">
        <f t="shared" si="291"/>
        <v>10</v>
      </c>
      <c r="Q3131" t="str">
        <f t="shared" si="292"/>
        <v>theater</v>
      </c>
      <c r="R3131" t="str">
        <f t="shared" si="293"/>
        <v>plays</v>
      </c>
      <c r="S3131" s="13">
        <f t="shared" si="295"/>
        <v>42803.634479166663</v>
      </c>
      <c r="T3131" s="13">
        <f t="shared" si="294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90"/>
        <v>3.7499999999999999E-2</v>
      </c>
      <c r="P3132" s="10">
        <f t="shared" si="291"/>
        <v>93.75</v>
      </c>
      <c r="Q3132" t="str">
        <f t="shared" si="292"/>
        <v>theater</v>
      </c>
      <c r="R3132" t="str">
        <f t="shared" si="293"/>
        <v>plays</v>
      </c>
      <c r="S3132" s="13">
        <f t="shared" si="295"/>
        <v>42808.431898148141</v>
      </c>
      <c r="T3132" s="13">
        <f t="shared" si="294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90"/>
        <v>0.15731707317073171</v>
      </c>
      <c r="P3133" s="10">
        <f t="shared" si="291"/>
        <v>53.75</v>
      </c>
      <c r="Q3133" t="str">
        <f t="shared" si="292"/>
        <v>theater</v>
      </c>
      <c r="R3133" t="str">
        <f t="shared" si="293"/>
        <v>plays</v>
      </c>
      <c r="S3133" s="13">
        <f t="shared" si="295"/>
        <v>42803.370891203704</v>
      </c>
      <c r="T3133" s="13">
        <f t="shared" si="294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90"/>
        <v>3.3333333333333332E-4</v>
      </c>
      <c r="P3134" s="10">
        <f t="shared" si="291"/>
        <v>10</v>
      </c>
      <c r="Q3134" t="str">
        <f t="shared" si="292"/>
        <v>theater</v>
      </c>
      <c r="R3134" t="str">
        <f t="shared" si="293"/>
        <v>plays</v>
      </c>
      <c r="S3134" s="13">
        <f t="shared" si="295"/>
        <v>42786.141898148147</v>
      </c>
      <c r="T3134" s="13">
        <f t="shared" si="294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90"/>
        <v>1.08</v>
      </c>
      <c r="P3135" s="10">
        <f t="shared" si="291"/>
        <v>33.75</v>
      </c>
      <c r="Q3135" t="str">
        <f t="shared" si="292"/>
        <v>theater</v>
      </c>
      <c r="R3135" t="str">
        <f t="shared" si="293"/>
        <v>plays</v>
      </c>
      <c r="S3135" s="13">
        <f t="shared" si="295"/>
        <v>42788.356874999998</v>
      </c>
      <c r="T3135" s="13">
        <f t="shared" si="294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90"/>
        <v>0.22500000000000001</v>
      </c>
      <c r="P3136" s="10">
        <f t="shared" si="291"/>
        <v>18.75</v>
      </c>
      <c r="Q3136" t="str">
        <f t="shared" si="292"/>
        <v>theater</v>
      </c>
      <c r="R3136" t="str">
        <f t="shared" si="293"/>
        <v>plays</v>
      </c>
      <c r="S3136" s="13">
        <f t="shared" si="295"/>
        <v>42800.511793981474</v>
      </c>
      <c r="T3136" s="13">
        <f t="shared" si="294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90"/>
        <v>0.20849420849420849</v>
      </c>
      <c r="P3137" s="10">
        <f t="shared" si="291"/>
        <v>23.142857142857142</v>
      </c>
      <c r="Q3137" t="str">
        <f t="shared" si="292"/>
        <v>theater</v>
      </c>
      <c r="R3137" t="str">
        <f t="shared" si="293"/>
        <v>plays</v>
      </c>
      <c r="S3137" s="13">
        <f t="shared" si="295"/>
        <v>42806.943530092591</v>
      </c>
      <c r="T3137" s="13">
        <f t="shared" si="294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90"/>
        <v>1.278</v>
      </c>
      <c r="P3138" s="10">
        <f t="shared" si="291"/>
        <v>29.045454545454547</v>
      </c>
      <c r="Q3138" t="str">
        <f t="shared" si="292"/>
        <v>theater</v>
      </c>
      <c r="R3138" t="str">
        <f t="shared" si="293"/>
        <v>plays</v>
      </c>
      <c r="S3138" s="13">
        <f t="shared" si="295"/>
        <v>42789.25409722222</v>
      </c>
      <c r="T3138" s="13">
        <f t="shared" si="294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6">E3139/D3139</f>
        <v>3.3333333333333333E-2</v>
      </c>
      <c r="P3139" s="10">
        <f t="shared" ref="P3139:P3202" si="297">E3139/L3139</f>
        <v>50</v>
      </c>
      <c r="Q3139" t="str">
        <f t="shared" ref="Q3139:Q3202" si="298">LEFT(N3139,FIND("/",N3139)-1)</f>
        <v>theater</v>
      </c>
      <c r="R3139" t="str">
        <f t="shared" ref="R3139:R3202" si="299">RIGHT(N3139,LEN(N3139)-FIND("/",N3139))</f>
        <v>plays</v>
      </c>
      <c r="S3139" s="13">
        <f t="shared" si="295"/>
        <v>42807.676724537036</v>
      </c>
      <c r="T3139" s="13">
        <f t="shared" si="294"/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6"/>
        <v>0</v>
      </c>
      <c r="P3140" s="10" t="e">
        <f t="shared" si="297"/>
        <v>#DIV/0!</v>
      </c>
      <c r="Q3140" t="str">
        <f t="shared" si="298"/>
        <v>theater</v>
      </c>
      <c r="R3140" t="str">
        <f t="shared" si="299"/>
        <v>plays</v>
      </c>
      <c r="S3140" s="13">
        <f t="shared" si="295"/>
        <v>42809.437581018516</v>
      </c>
      <c r="T3140" s="13">
        <f t="shared" ref="T3140:T3203" si="300">(I3140/86400)+25569+(-5/24)</f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6"/>
        <v>5.3999999999999999E-2</v>
      </c>
      <c r="P3141" s="10">
        <f t="shared" si="297"/>
        <v>450</v>
      </c>
      <c r="Q3141" t="str">
        <f t="shared" si="298"/>
        <v>theater</v>
      </c>
      <c r="R3141" t="str">
        <f t="shared" si="299"/>
        <v>plays</v>
      </c>
      <c r="S3141" s="13">
        <f t="shared" ref="S3141:S3204" si="301">(J3141/86400)+25569+(-5/24)</f>
        <v>42785.062037037038</v>
      </c>
      <c r="T3141" s="13">
        <f t="shared" si="300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6"/>
        <v>9.5999999999999992E-3</v>
      </c>
      <c r="P3142" s="10">
        <f t="shared" si="297"/>
        <v>24</v>
      </c>
      <c r="Q3142" t="str">
        <f t="shared" si="298"/>
        <v>theater</v>
      </c>
      <c r="R3142" t="str">
        <f t="shared" si="299"/>
        <v>plays</v>
      </c>
      <c r="S3142" s="13">
        <f t="shared" si="301"/>
        <v>42802.510451388887</v>
      </c>
      <c r="T3142" s="13">
        <f t="shared" si="300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6"/>
        <v>0.51600000000000001</v>
      </c>
      <c r="P3143" s="10">
        <f t="shared" si="297"/>
        <v>32.25</v>
      </c>
      <c r="Q3143" t="str">
        <f t="shared" si="298"/>
        <v>theater</v>
      </c>
      <c r="R3143" t="str">
        <f t="shared" si="299"/>
        <v>plays</v>
      </c>
      <c r="S3143" s="13">
        <f t="shared" si="301"/>
        <v>42800.544999999998</v>
      </c>
      <c r="T3143" s="13">
        <f t="shared" si="300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6"/>
        <v>1.6363636363636365E-2</v>
      </c>
      <c r="P3144" s="10">
        <f t="shared" si="297"/>
        <v>15</v>
      </c>
      <c r="Q3144" t="str">
        <f t="shared" si="298"/>
        <v>theater</v>
      </c>
      <c r="R3144" t="str">
        <f t="shared" si="299"/>
        <v>plays</v>
      </c>
      <c r="S3144" s="13">
        <f t="shared" si="301"/>
        <v>42783.304849537039</v>
      </c>
      <c r="T3144" s="13">
        <f t="shared" si="300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6"/>
        <v>0</v>
      </c>
      <c r="P3145" s="10" t="e">
        <f t="shared" si="297"/>
        <v>#DIV/0!</v>
      </c>
      <c r="Q3145" t="str">
        <f t="shared" si="298"/>
        <v>theater</v>
      </c>
      <c r="R3145" t="str">
        <f t="shared" si="299"/>
        <v>plays</v>
      </c>
      <c r="S3145" s="13">
        <f t="shared" si="301"/>
        <v>42808.149953703702</v>
      </c>
      <c r="T3145" s="13">
        <f t="shared" si="300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6"/>
        <v>0.754</v>
      </c>
      <c r="P3146" s="10">
        <f t="shared" si="297"/>
        <v>251.33333333333334</v>
      </c>
      <c r="Q3146" t="str">
        <f t="shared" si="298"/>
        <v>theater</v>
      </c>
      <c r="R3146" t="str">
        <f t="shared" si="299"/>
        <v>plays</v>
      </c>
      <c r="S3146" s="13">
        <f t="shared" si="301"/>
        <v>42796.329942129632</v>
      </c>
      <c r="T3146" s="13">
        <f t="shared" si="300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6"/>
        <v>0</v>
      </c>
      <c r="P3147" s="10" t="e">
        <f t="shared" si="297"/>
        <v>#DIV/0!</v>
      </c>
      <c r="Q3147" t="str">
        <f t="shared" si="298"/>
        <v>theater</v>
      </c>
      <c r="R3147" t="str">
        <f t="shared" si="299"/>
        <v>plays</v>
      </c>
      <c r="S3147" s="13">
        <f t="shared" si="301"/>
        <v>42761.832569444443</v>
      </c>
      <c r="T3147" s="13">
        <f t="shared" si="300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6"/>
        <v>0.105</v>
      </c>
      <c r="P3148" s="10">
        <f t="shared" si="297"/>
        <v>437.5</v>
      </c>
      <c r="Q3148" t="str">
        <f t="shared" si="298"/>
        <v>theater</v>
      </c>
      <c r="R3148" t="str">
        <f t="shared" si="299"/>
        <v>plays</v>
      </c>
      <c r="S3148" s="13">
        <f t="shared" si="301"/>
        <v>42796.474143518521</v>
      </c>
      <c r="T3148" s="13">
        <f t="shared" si="300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6"/>
        <v>1.1752499999999999</v>
      </c>
      <c r="P3149" s="10">
        <f t="shared" si="297"/>
        <v>110.35211267605634</v>
      </c>
      <c r="Q3149" t="str">
        <f t="shared" si="298"/>
        <v>theater</v>
      </c>
      <c r="R3149" t="str">
        <f t="shared" si="299"/>
        <v>plays</v>
      </c>
      <c r="S3149" s="13">
        <f t="shared" si="301"/>
        <v>41909.761053240734</v>
      </c>
      <c r="T3149" s="13">
        <f t="shared" si="300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6"/>
        <v>1.3116666666666668</v>
      </c>
      <c r="P3150" s="10">
        <f t="shared" si="297"/>
        <v>41.421052631578945</v>
      </c>
      <c r="Q3150" t="str">
        <f t="shared" si="298"/>
        <v>theater</v>
      </c>
      <c r="R3150" t="str">
        <f t="shared" si="299"/>
        <v>plays</v>
      </c>
      <c r="S3150" s="13">
        <f t="shared" si="301"/>
        <v>41891.456990740735</v>
      </c>
      <c r="T3150" s="13">
        <f t="shared" si="300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6"/>
        <v>1.04</v>
      </c>
      <c r="P3151" s="10">
        <f t="shared" si="297"/>
        <v>52</v>
      </c>
      <c r="Q3151" t="str">
        <f t="shared" si="298"/>
        <v>theater</v>
      </c>
      <c r="R3151" t="str">
        <f t="shared" si="299"/>
        <v>plays</v>
      </c>
      <c r="S3151" s="13">
        <f t="shared" si="301"/>
        <v>41225.809027777774</v>
      </c>
      <c r="T3151" s="13">
        <f t="shared" si="300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6"/>
        <v>1.01</v>
      </c>
      <c r="P3152" s="10">
        <f t="shared" si="297"/>
        <v>33.990384615384613</v>
      </c>
      <c r="Q3152" t="str">
        <f t="shared" si="298"/>
        <v>theater</v>
      </c>
      <c r="R3152" t="str">
        <f t="shared" si="299"/>
        <v>plays</v>
      </c>
      <c r="S3152" s="13">
        <f t="shared" si="301"/>
        <v>40478.055590277778</v>
      </c>
      <c r="T3152" s="13">
        <f t="shared" si="300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6"/>
        <v>1.004</v>
      </c>
      <c r="P3153" s="10">
        <f t="shared" si="297"/>
        <v>103.35294117647059</v>
      </c>
      <c r="Q3153" t="str">
        <f t="shared" si="298"/>
        <v>theater</v>
      </c>
      <c r="R3153" t="str">
        <f t="shared" si="299"/>
        <v>plays</v>
      </c>
      <c r="S3153" s="13">
        <f t="shared" si="301"/>
        <v>41862.631643518514</v>
      </c>
      <c r="T3153" s="13">
        <f t="shared" si="300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6"/>
        <v>1.0595454545454546</v>
      </c>
      <c r="P3154" s="10">
        <f t="shared" si="297"/>
        <v>34.791044776119406</v>
      </c>
      <c r="Q3154" t="str">
        <f t="shared" si="298"/>
        <v>theater</v>
      </c>
      <c r="R3154" t="str">
        <f t="shared" si="299"/>
        <v>plays</v>
      </c>
      <c r="S3154" s="13">
        <f t="shared" si="301"/>
        <v>41550.659340277773</v>
      </c>
      <c r="T3154" s="13">
        <f t="shared" si="300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6"/>
        <v>3.3558333333333334</v>
      </c>
      <c r="P3155" s="10">
        <f t="shared" si="297"/>
        <v>41.773858921161825</v>
      </c>
      <c r="Q3155" t="str">
        <f t="shared" si="298"/>
        <v>theater</v>
      </c>
      <c r="R3155" t="str">
        <f t="shared" si="299"/>
        <v>plays</v>
      </c>
      <c r="S3155" s="13">
        <f t="shared" si="301"/>
        <v>40632.946030092593</v>
      </c>
      <c r="T3155" s="13">
        <f t="shared" si="300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6"/>
        <v>1.1292857142857142</v>
      </c>
      <c r="P3156" s="10">
        <f t="shared" si="297"/>
        <v>64.268292682926827</v>
      </c>
      <c r="Q3156" t="str">
        <f t="shared" si="298"/>
        <v>theater</v>
      </c>
      <c r="R3156" t="str">
        <f t="shared" si="299"/>
        <v>plays</v>
      </c>
      <c r="S3156" s="13">
        <f t="shared" si="301"/>
        <v>40970.667337962957</v>
      </c>
      <c r="T3156" s="13">
        <f t="shared" si="300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6"/>
        <v>1.885046</v>
      </c>
      <c r="P3157" s="10">
        <f t="shared" si="297"/>
        <v>31.209370860927152</v>
      </c>
      <c r="Q3157" t="str">
        <f t="shared" si="298"/>
        <v>theater</v>
      </c>
      <c r="R3157" t="str">
        <f t="shared" si="299"/>
        <v>plays</v>
      </c>
      <c r="S3157" s="13">
        <f t="shared" si="301"/>
        <v>41233.290798611109</v>
      </c>
      <c r="T3157" s="13">
        <f t="shared" si="300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6"/>
        <v>1.0181818181818181</v>
      </c>
      <c r="P3158" s="10">
        <f t="shared" si="297"/>
        <v>62.921348314606739</v>
      </c>
      <c r="Q3158" t="str">
        <f t="shared" si="298"/>
        <v>theater</v>
      </c>
      <c r="R3158" t="str">
        <f t="shared" si="299"/>
        <v>plays</v>
      </c>
      <c r="S3158" s="13">
        <f t="shared" si="301"/>
        <v>41026.744722222218</v>
      </c>
      <c r="T3158" s="13">
        <f t="shared" si="300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6"/>
        <v>1.01</v>
      </c>
      <c r="P3159" s="10">
        <f t="shared" si="297"/>
        <v>98.536585365853654</v>
      </c>
      <c r="Q3159" t="str">
        <f t="shared" si="298"/>
        <v>theater</v>
      </c>
      <c r="R3159" t="str">
        <f t="shared" si="299"/>
        <v>plays</v>
      </c>
      <c r="S3159" s="13">
        <f t="shared" si="301"/>
        <v>41829.579918981479</v>
      </c>
      <c r="T3159" s="13">
        <f t="shared" si="300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6"/>
        <v>1.1399999999999999</v>
      </c>
      <c r="P3160" s="10">
        <f t="shared" si="297"/>
        <v>82.608695652173907</v>
      </c>
      <c r="Q3160" t="str">
        <f t="shared" si="298"/>
        <v>theater</v>
      </c>
      <c r="R3160" t="str">
        <f t="shared" si="299"/>
        <v>plays</v>
      </c>
      <c r="S3160" s="13">
        <f t="shared" si="301"/>
        <v>41447.631388888891</v>
      </c>
      <c r="T3160" s="13">
        <f t="shared" si="300"/>
        <v>41477.631388888891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6"/>
        <v>1.3348133333333334</v>
      </c>
      <c r="P3161" s="10">
        <f t="shared" si="297"/>
        <v>38.504230769230773</v>
      </c>
      <c r="Q3161" t="str">
        <f t="shared" si="298"/>
        <v>theater</v>
      </c>
      <c r="R3161" t="str">
        <f t="shared" si="299"/>
        <v>plays</v>
      </c>
      <c r="S3161" s="13">
        <f t="shared" si="301"/>
        <v>40883.858344907407</v>
      </c>
      <c r="T3161" s="13">
        <f t="shared" si="300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6"/>
        <v>1.0153333333333334</v>
      </c>
      <c r="P3162" s="10">
        <f t="shared" si="297"/>
        <v>80.15789473684211</v>
      </c>
      <c r="Q3162" t="str">
        <f t="shared" si="298"/>
        <v>theater</v>
      </c>
      <c r="R3162" t="str">
        <f t="shared" si="299"/>
        <v>plays</v>
      </c>
      <c r="S3162" s="13">
        <f t="shared" si="301"/>
        <v>41841.056562499994</v>
      </c>
      <c r="T3162" s="13">
        <f t="shared" si="300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6"/>
        <v>1.0509999999999999</v>
      </c>
      <c r="P3163" s="10">
        <f t="shared" si="297"/>
        <v>28.405405405405407</v>
      </c>
      <c r="Q3163" t="str">
        <f t="shared" si="298"/>
        <v>theater</v>
      </c>
      <c r="R3163" t="str">
        <f t="shared" si="299"/>
        <v>plays</v>
      </c>
      <c r="S3163" s="13">
        <f t="shared" si="301"/>
        <v>41897.327800925923</v>
      </c>
      <c r="T3163" s="13">
        <f t="shared" si="300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6"/>
        <v>1.2715000000000001</v>
      </c>
      <c r="P3164" s="10">
        <f t="shared" si="297"/>
        <v>80.730158730158735</v>
      </c>
      <c r="Q3164" t="str">
        <f t="shared" si="298"/>
        <v>theater</v>
      </c>
      <c r="R3164" t="str">
        <f t="shared" si="299"/>
        <v>plays</v>
      </c>
      <c r="S3164" s="13">
        <f t="shared" si="301"/>
        <v>41799.47756944444</v>
      </c>
      <c r="T3164" s="13">
        <f t="shared" si="300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6"/>
        <v>1.1115384615384616</v>
      </c>
      <c r="P3165" s="10">
        <f t="shared" si="297"/>
        <v>200.69444444444446</v>
      </c>
      <c r="Q3165" t="str">
        <f t="shared" si="298"/>
        <v>theater</v>
      </c>
      <c r="R3165" t="str">
        <f t="shared" si="299"/>
        <v>plays</v>
      </c>
      <c r="S3165" s="13">
        <f t="shared" si="301"/>
        <v>41775.545428240737</v>
      </c>
      <c r="T3165" s="13">
        <f t="shared" si="300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6"/>
        <v>1.0676000000000001</v>
      </c>
      <c r="P3166" s="10">
        <f t="shared" si="297"/>
        <v>37.591549295774648</v>
      </c>
      <c r="Q3166" t="str">
        <f t="shared" si="298"/>
        <v>theater</v>
      </c>
      <c r="R3166" t="str">
        <f t="shared" si="299"/>
        <v>plays</v>
      </c>
      <c r="S3166" s="13">
        <f t="shared" si="301"/>
        <v>41766.597395833327</v>
      </c>
      <c r="T3166" s="13">
        <f t="shared" si="300"/>
        <v>41799.597395833327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6"/>
        <v>1.6266666666666667</v>
      </c>
      <c r="P3167" s="10">
        <f t="shared" si="297"/>
        <v>58.095238095238095</v>
      </c>
      <c r="Q3167" t="str">
        <f t="shared" si="298"/>
        <v>theater</v>
      </c>
      <c r="R3167" t="str">
        <f t="shared" si="299"/>
        <v>plays</v>
      </c>
      <c r="S3167" s="13">
        <f t="shared" si="301"/>
        <v>40643.950925925921</v>
      </c>
      <c r="T3167" s="13">
        <f t="shared" si="300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6"/>
        <v>1.6022808571428573</v>
      </c>
      <c r="P3168" s="10">
        <f t="shared" si="297"/>
        <v>60.300892473118282</v>
      </c>
      <c r="Q3168" t="str">
        <f t="shared" si="298"/>
        <v>theater</v>
      </c>
      <c r="R3168" t="str">
        <f t="shared" si="299"/>
        <v>plays</v>
      </c>
      <c r="S3168" s="13">
        <f t="shared" si="301"/>
        <v>41940.483252314814</v>
      </c>
      <c r="T3168" s="13">
        <f t="shared" si="300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6"/>
        <v>1.1616666666666666</v>
      </c>
      <c r="P3169" s="10">
        <f t="shared" si="297"/>
        <v>63.363636363636367</v>
      </c>
      <c r="Q3169" t="str">
        <f t="shared" si="298"/>
        <v>theater</v>
      </c>
      <c r="R3169" t="str">
        <f t="shared" si="299"/>
        <v>plays</v>
      </c>
      <c r="S3169" s="13">
        <f t="shared" si="301"/>
        <v>41838.967372685183</v>
      </c>
      <c r="T3169" s="13">
        <f t="shared" si="300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6"/>
        <v>1.242</v>
      </c>
      <c r="P3170" s="10">
        <f t="shared" si="297"/>
        <v>50.901639344262293</v>
      </c>
      <c r="Q3170" t="str">
        <f t="shared" si="298"/>
        <v>theater</v>
      </c>
      <c r="R3170" t="str">
        <f t="shared" si="299"/>
        <v>plays</v>
      </c>
      <c r="S3170" s="13">
        <f t="shared" si="301"/>
        <v>41771.897604166668</v>
      </c>
      <c r="T3170" s="13">
        <f t="shared" si="300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6"/>
        <v>1.030125</v>
      </c>
      <c r="P3171" s="10">
        <f t="shared" si="297"/>
        <v>100.5</v>
      </c>
      <c r="Q3171" t="str">
        <f t="shared" si="298"/>
        <v>theater</v>
      </c>
      <c r="R3171" t="str">
        <f t="shared" si="299"/>
        <v>plays</v>
      </c>
      <c r="S3171" s="13">
        <f t="shared" si="301"/>
        <v>41591.529641203699</v>
      </c>
      <c r="T3171" s="13">
        <f t="shared" si="300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6"/>
        <v>1.1225000000000001</v>
      </c>
      <c r="P3172" s="10">
        <f t="shared" si="297"/>
        <v>31.619718309859156</v>
      </c>
      <c r="Q3172" t="str">
        <f t="shared" si="298"/>
        <v>theater</v>
      </c>
      <c r="R3172" t="str">
        <f t="shared" si="299"/>
        <v>plays</v>
      </c>
      <c r="S3172" s="13">
        <f t="shared" si="301"/>
        <v>41788.872037037036</v>
      </c>
      <c r="T3172" s="13">
        <f t="shared" si="300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6"/>
        <v>1.0881428571428571</v>
      </c>
      <c r="P3173" s="10">
        <f t="shared" si="297"/>
        <v>65.102564102564102</v>
      </c>
      <c r="Q3173" t="str">
        <f t="shared" si="298"/>
        <v>theater</v>
      </c>
      <c r="R3173" t="str">
        <f t="shared" si="299"/>
        <v>plays</v>
      </c>
      <c r="S3173" s="13">
        <f t="shared" si="301"/>
        <v>42466.399976851848</v>
      </c>
      <c r="T3173" s="13">
        <f t="shared" si="300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6"/>
        <v>1.1499999999999999</v>
      </c>
      <c r="P3174" s="10">
        <f t="shared" si="297"/>
        <v>79.310344827586206</v>
      </c>
      <c r="Q3174" t="str">
        <f t="shared" si="298"/>
        <v>theater</v>
      </c>
      <c r="R3174" t="str">
        <f t="shared" si="299"/>
        <v>plays</v>
      </c>
      <c r="S3174" s="13">
        <f t="shared" si="301"/>
        <v>40923.521620370368</v>
      </c>
      <c r="T3174" s="13">
        <f t="shared" si="300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6"/>
        <v>1.03</v>
      </c>
      <c r="P3175" s="10">
        <f t="shared" si="297"/>
        <v>139.18918918918919</v>
      </c>
      <c r="Q3175" t="str">
        <f t="shared" si="298"/>
        <v>theater</v>
      </c>
      <c r="R3175" t="str">
        <f t="shared" si="299"/>
        <v>plays</v>
      </c>
      <c r="S3175" s="13">
        <f t="shared" si="301"/>
        <v>41878.670046296298</v>
      </c>
      <c r="T3175" s="13">
        <f t="shared" si="300"/>
        <v>41908.670046296298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6"/>
        <v>1.0113333333333334</v>
      </c>
      <c r="P3176" s="10">
        <f t="shared" si="297"/>
        <v>131.91304347826087</v>
      </c>
      <c r="Q3176" t="str">
        <f t="shared" si="298"/>
        <v>theater</v>
      </c>
      <c r="R3176" t="str">
        <f t="shared" si="299"/>
        <v>plays</v>
      </c>
      <c r="S3176" s="13">
        <f t="shared" si="301"/>
        <v>41862.656342592592</v>
      </c>
      <c r="T3176" s="13">
        <f t="shared" si="300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6"/>
        <v>1.0955999999999999</v>
      </c>
      <c r="P3177" s="10">
        <f t="shared" si="297"/>
        <v>91.3</v>
      </c>
      <c r="Q3177" t="str">
        <f t="shared" si="298"/>
        <v>theater</v>
      </c>
      <c r="R3177" t="str">
        <f t="shared" si="299"/>
        <v>plays</v>
      </c>
      <c r="S3177" s="13">
        <f t="shared" si="301"/>
        <v>40531.678553240738</v>
      </c>
      <c r="T3177" s="13">
        <f t="shared" si="300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6"/>
        <v>1.148421052631579</v>
      </c>
      <c r="P3178" s="10">
        <f t="shared" si="297"/>
        <v>39.672727272727272</v>
      </c>
      <c r="Q3178" t="str">
        <f t="shared" si="298"/>
        <v>theater</v>
      </c>
      <c r="R3178" t="str">
        <f t="shared" si="299"/>
        <v>plays</v>
      </c>
      <c r="S3178" s="13">
        <f t="shared" si="301"/>
        <v>41477.722581018512</v>
      </c>
      <c r="T3178" s="13">
        <f t="shared" si="300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6"/>
        <v>1.1739999999999999</v>
      </c>
      <c r="P3179" s="10">
        <f t="shared" si="297"/>
        <v>57.549019607843135</v>
      </c>
      <c r="Q3179" t="str">
        <f t="shared" si="298"/>
        <v>theater</v>
      </c>
      <c r="R3179" t="str">
        <f t="shared" si="299"/>
        <v>plays</v>
      </c>
      <c r="S3179" s="13">
        <f t="shared" si="301"/>
        <v>41781.458437499998</v>
      </c>
      <c r="T3179" s="13">
        <f t="shared" si="300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6"/>
        <v>1.7173333333333334</v>
      </c>
      <c r="P3180" s="10">
        <f t="shared" si="297"/>
        <v>33.025641025641029</v>
      </c>
      <c r="Q3180" t="str">
        <f t="shared" si="298"/>
        <v>theater</v>
      </c>
      <c r="R3180" t="str">
        <f t="shared" si="299"/>
        <v>plays</v>
      </c>
      <c r="S3180" s="13">
        <f t="shared" si="301"/>
        <v>41806.396701388883</v>
      </c>
      <c r="T3180" s="13">
        <f t="shared" si="300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6"/>
        <v>1.1416238095238094</v>
      </c>
      <c r="P3181" s="10">
        <f t="shared" si="297"/>
        <v>77.335806451612896</v>
      </c>
      <c r="Q3181" t="str">
        <f t="shared" si="298"/>
        <v>theater</v>
      </c>
      <c r="R3181" t="str">
        <f t="shared" si="299"/>
        <v>plays</v>
      </c>
      <c r="S3181" s="13">
        <f t="shared" si="301"/>
        <v>41375.49387731481</v>
      </c>
      <c r="T3181" s="13">
        <f t="shared" si="300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6"/>
        <v>1.1975</v>
      </c>
      <c r="P3182" s="10">
        <f t="shared" si="297"/>
        <v>31.933333333333334</v>
      </c>
      <c r="Q3182" t="str">
        <f t="shared" si="298"/>
        <v>theater</v>
      </c>
      <c r="R3182" t="str">
        <f t="shared" si="299"/>
        <v>plays</v>
      </c>
      <c r="S3182" s="13">
        <f t="shared" si="301"/>
        <v>41780.204270833332</v>
      </c>
      <c r="T3182" s="13">
        <f t="shared" si="300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6"/>
        <v>1.0900000000000001</v>
      </c>
      <c r="P3183" s="10">
        <f t="shared" si="297"/>
        <v>36.333333333333336</v>
      </c>
      <c r="Q3183" t="str">
        <f t="shared" si="298"/>
        <v>theater</v>
      </c>
      <c r="R3183" t="str">
        <f t="shared" si="299"/>
        <v>plays</v>
      </c>
      <c r="S3183" s="13">
        <f t="shared" si="301"/>
        <v>41779.101701388885</v>
      </c>
      <c r="T3183" s="13">
        <f t="shared" si="300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6"/>
        <v>1.0088571428571429</v>
      </c>
      <c r="P3184" s="10">
        <f t="shared" si="297"/>
        <v>46.768211920529801</v>
      </c>
      <c r="Q3184" t="str">
        <f t="shared" si="298"/>
        <v>theater</v>
      </c>
      <c r="R3184" t="str">
        <f t="shared" si="299"/>
        <v>plays</v>
      </c>
      <c r="S3184" s="13">
        <f t="shared" si="301"/>
        <v>40883.740983796291</v>
      </c>
      <c r="T3184" s="13">
        <f t="shared" si="300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6"/>
        <v>1.0900000000000001</v>
      </c>
      <c r="P3185" s="10">
        <f t="shared" si="297"/>
        <v>40.073529411764703</v>
      </c>
      <c r="Q3185" t="str">
        <f t="shared" si="298"/>
        <v>theater</v>
      </c>
      <c r="R3185" t="str">
        <f t="shared" si="299"/>
        <v>plays</v>
      </c>
      <c r="S3185" s="13">
        <f t="shared" si="301"/>
        <v>41491.586446759255</v>
      </c>
      <c r="T3185" s="13">
        <f t="shared" si="300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6"/>
        <v>1.0720930232558139</v>
      </c>
      <c r="P3186" s="10">
        <f t="shared" si="297"/>
        <v>100.21739130434783</v>
      </c>
      <c r="Q3186" t="str">
        <f t="shared" si="298"/>
        <v>theater</v>
      </c>
      <c r="R3186" t="str">
        <f t="shared" si="299"/>
        <v>plays</v>
      </c>
      <c r="S3186" s="13">
        <f t="shared" si="301"/>
        <v>41791.785081018512</v>
      </c>
      <c r="T3186" s="13">
        <f t="shared" si="300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6"/>
        <v>1</v>
      </c>
      <c r="P3187" s="10">
        <f t="shared" si="297"/>
        <v>41.666666666666664</v>
      </c>
      <c r="Q3187" t="str">
        <f t="shared" si="298"/>
        <v>theater</v>
      </c>
      <c r="R3187" t="str">
        <f t="shared" si="299"/>
        <v>plays</v>
      </c>
      <c r="S3187" s="13">
        <f t="shared" si="301"/>
        <v>41829.768993055557</v>
      </c>
      <c r="T3187" s="13">
        <f t="shared" si="300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6"/>
        <v>1.0218750000000001</v>
      </c>
      <c r="P3188" s="10">
        <f t="shared" si="297"/>
        <v>46.714285714285715</v>
      </c>
      <c r="Q3188" t="str">
        <f t="shared" si="298"/>
        <v>theater</v>
      </c>
      <c r="R3188" t="str">
        <f t="shared" si="299"/>
        <v>plays</v>
      </c>
      <c r="S3188" s="13">
        <f t="shared" si="301"/>
        <v>41868.715717592589</v>
      </c>
      <c r="T3188" s="13">
        <f t="shared" si="300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6"/>
        <v>1.1629333333333334</v>
      </c>
      <c r="P3189" s="10">
        <f t="shared" si="297"/>
        <v>71.491803278688522</v>
      </c>
      <c r="Q3189" t="str">
        <f t="shared" si="298"/>
        <v>theater</v>
      </c>
      <c r="R3189" t="str">
        <f t="shared" si="299"/>
        <v>plays</v>
      </c>
      <c r="S3189" s="13">
        <f t="shared" si="301"/>
        <v>41835.458020833328</v>
      </c>
      <c r="T3189" s="13">
        <f t="shared" si="300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6"/>
        <v>0.65</v>
      </c>
      <c r="P3190" s="10">
        <f t="shared" si="297"/>
        <v>14.444444444444445</v>
      </c>
      <c r="Q3190" t="str">
        <f t="shared" si="298"/>
        <v>theater</v>
      </c>
      <c r="R3190" t="str">
        <f t="shared" si="299"/>
        <v>musical</v>
      </c>
      <c r="S3190" s="13">
        <f t="shared" si="301"/>
        <v>42144.207199074073</v>
      </c>
      <c r="T3190" s="13">
        <f t="shared" si="300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6"/>
        <v>0.12327272727272727</v>
      </c>
      <c r="P3191" s="10">
        <f t="shared" si="297"/>
        <v>356.84210526315792</v>
      </c>
      <c r="Q3191" t="str">
        <f t="shared" si="298"/>
        <v>theater</v>
      </c>
      <c r="R3191" t="str">
        <f t="shared" si="299"/>
        <v>musical</v>
      </c>
      <c r="S3191" s="13">
        <f t="shared" si="301"/>
        <v>42118.138101851851</v>
      </c>
      <c r="T3191" s="13">
        <f t="shared" si="300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6"/>
        <v>0</v>
      </c>
      <c r="P3192" s="10" t="e">
        <f t="shared" si="297"/>
        <v>#DIV/0!</v>
      </c>
      <c r="Q3192" t="str">
        <f t="shared" si="298"/>
        <v>theater</v>
      </c>
      <c r="R3192" t="str">
        <f t="shared" si="299"/>
        <v>musical</v>
      </c>
      <c r="S3192" s="13">
        <f t="shared" si="301"/>
        <v>42682.942997685182</v>
      </c>
      <c r="T3192" s="13">
        <f t="shared" si="300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6"/>
        <v>4.0266666666666666E-2</v>
      </c>
      <c r="P3193" s="10">
        <f t="shared" si="297"/>
        <v>37.75</v>
      </c>
      <c r="Q3193" t="str">
        <f t="shared" si="298"/>
        <v>theater</v>
      </c>
      <c r="R3193" t="str">
        <f t="shared" si="299"/>
        <v>musical</v>
      </c>
      <c r="S3193" s="13">
        <f t="shared" si="301"/>
        <v>42538.547094907401</v>
      </c>
      <c r="T3193" s="13">
        <f t="shared" si="300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6"/>
        <v>1.0200000000000001E-2</v>
      </c>
      <c r="P3194" s="10">
        <f t="shared" si="297"/>
        <v>12.75</v>
      </c>
      <c r="Q3194" t="str">
        <f t="shared" si="298"/>
        <v>theater</v>
      </c>
      <c r="R3194" t="str">
        <f t="shared" si="299"/>
        <v>musical</v>
      </c>
      <c r="S3194" s="13">
        <f t="shared" si="301"/>
        <v>42018.732164351844</v>
      </c>
      <c r="T3194" s="13">
        <f t="shared" si="300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6"/>
        <v>0.1174</v>
      </c>
      <c r="P3195" s="10">
        <f t="shared" si="297"/>
        <v>24.458333333333332</v>
      </c>
      <c r="Q3195" t="str">
        <f t="shared" si="298"/>
        <v>theater</v>
      </c>
      <c r="R3195" t="str">
        <f t="shared" si="299"/>
        <v>musical</v>
      </c>
      <c r="S3195" s="13">
        <f t="shared" si="301"/>
        <v>42010.759907407402</v>
      </c>
      <c r="T3195" s="13">
        <f t="shared" si="300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6"/>
        <v>0</v>
      </c>
      <c r="P3196" s="10" t="e">
        <f t="shared" si="297"/>
        <v>#DIV/0!</v>
      </c>
      <c r="Q3196" t="str">
        <f t="shared" si="298"/>
        <v>theater</v>
      </c>
      <c r="R3196" t="str">
        <f t="shared" si="299"/>
        <v>musical</v>
      </c>
      <c r="S3196" s="13">
        <f t="shared" si="301"/>
        <v>42181.854143518511</v>
      </c>
      <c r="T3196" s="13">
        <f t="shared" si="300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6"/>
        <v>0.59142857142857141</v>
      </c>
      <c r="P3197" s="10">
        <f t="shared" si="297"/>
        <v>53.07692307692308</v>
      </c>
      <c r="Q3197" t="str">
        <f t="shared" si="298"/>
        <v>theater</v>
      </c>
      <c r="R3197" t="str">
        <f t="shared" si="299"/>
        <v>musical</v>
      </c>
      <c r="S3197" s="13">
        <f t="shared" si="301"/>
        <v>42017.385902777773</v>
      </c>
      <c r="T3197" s="13">
        <f t="shared" si="300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6"/>
        <v>5.9999999999999995E-4</v>
      </c>
      <c r="P3198" s="10">
        <f t="shared" si="297"/>
        <v>300</v>
      </c>
      <c r="Q3198" t="str">
        <f t="shared" si="298"/>
        <v>theater</v>
      </c>
      <c r="R3198" t="str">
        <f t="shared" si="299"/>
        <v>musical</v>
      </c>
      <c r="S3198" s="13">
        <f t="shared" si="301"/>
        <v>42157.389756944445</v>
      </c>
      <c r="T3198" s="13">
        <f t="shared" si="300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6"/>
        <v>0.1145</v>
      </c>
      <c r="P3199" s="10">
        <f t="shared" si="297"/>
        <v>286.25</v>
      </c>
      <c r="Q3199" t="str">
        <f t="shared" si="298"/>
        <v>theater</v>
      </c>
      <c r="R3199" t="str">
        <f t="shared" si="299"/>
        <v>musical</v>
      </c>
      <c r="S3199" s="13">
        <f t="shared" si="301"/>
        <v>42009.28493055555</v>
      </c>
      <c r="T3199" s="13">
        <f t="shared" si="300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6"/>
        <v>3.6666666666666666E-3</v>
      </c>
      <c r="P3200" s="10">
        <f t="shared" si="297"/>
        <v>36.666666666666664</v>
      </c>
      <c r="Q3200" t="str">
        <f t="shared" si="298"/>
        <v>theater</v>
      </c>
      <c r="R3200" t="str">
        <f t="shared" si="299"/>
        <v>musical</v>
      </c>
      <c r="S3200" s="13">
        <f t="shared" si="301"/>
        <v>42013.216168981475</v>
      </c>
      <c r="T3200" s="13">
        <f t="shared" si="300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6"/>
        <v>0.52159999999999995</v>
      </c>
      <c r="P3201" s="10">
        <f t="shared" si="297"/>
        <v>49.20754716981132</v>
      </c>
      <c r="Q3201" t="str">
        <f t="shared" si="298"/>
        <v>theater</v>
      </c>
      <c r="R3201" t="str">
        <f t="shared" si="299"/>
        <v>musical</v>
      </c>
      <c r="S3201" s="13">
        <f t="shared" si="301"/>
        <v>41858.553449074076</v>
      </c>
      <c r="T3201" s="13">
        <f t="shared" si="300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6"/>
        <v>2.0000000000000002E-5</v>
      </c>
      <c r="P3202" s="10">
        <f t="shared" si="297"/>
        <v>1</v>
      </c>
      <c r="Q3202" t="str">
        <f t="shared" si="298"/>
        <v>theater</v>
      </c>
      <c r="R3202" t="str">
        <f t="shared" si="299"/>
        <v>musical</v>
      </c>
      <c r="S3202" s="13">
        <f t="shared" si="301"/>
        <v>42460.112280092588</v>
      </c>
      <c r="T3202" s="13">
        <f t="shared" si="300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2">E3203/D3203</f>
        <v>1.2500000000000001E-2</v>
      </c>
      <c r="P3203" s="10">
        <f t="shared" ref="P3203:P3266" si="303">E3203/L3203</f>
        <v>12.5</v>
      </c>
      <c r="Q3203" t="str">
        <f t="shared" ref="Q3203:Q3266" si="304">LEFT(N3203,FIND("/",N3203)-1)</f>
        <v>theater</v>
      </c>
      <c r="R3203" t="str">
        <f t="shared" ref="R3203:R3266" si="305">RIGHT(N3203,LEN(N3203)-FIND("/",N3203))</f>
        <v>musical</v>
      </c>
      <c r="S3203" s="13">
        <f t="shared" si="301"/>
        <v>41861.558761574073</v>
      </c>
      <c r="T3203" s="13">
        <f t="shared" si="300"/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2"/>
        <v>0.54520000000000002</v>
      </c>
      <c r="P3204" s="10">
        <f t="shared" si="303"/>
        <v>109.04</v>
      </c>
      <c r="Q3204" t="str">
        <f t="shared" si="304"/>
        <v>theater</v>
      </c>
      <c r="R3204" t="str">
        <f t="shared" si="305"/>
        <v>musical</v>
      </c>
      <c r="S3204" s="13">
        <f t="shared" si="301"/>
        <v>42293.645208333335</v>
      </c>
      <c r="T3204" s="13">
        <f t="shared" ref="T3204:T3267" si="306">(I3204/86400)+25569+(-5/24)</f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2"/>
        <v>0.25</v>
      </c>
      <c r="P3205" s="10">
        <f t="shared" si="303"/>
        <v>41.666666666666664</v>
      </c>
      <c r="Q3205" t="str">
        <f t="shared" si="304"/>
        <v>theater</v>
      </c>
      <c r="R3205" t="str">
        <f t="shared" si="305"/>
        <v>musical</v>
      </c>
      <c r="S3205" s="13">
        <f t="shared" ref="S3205:S3268" si="307">(J3205/86400)+25569+(-5/24)</f>
        <v>42242.780347222222</v>
      </c>
      <c r="T3205" s="13">
        <f t="shared" si="306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2"/>
        <v>0</v>
      </c>
      <c r="P3206" s="10" t="e">
        <f t="shared" si="303"/>
        <v>#DIV/0!</v>
      </c>
      <c r="Q3206" t="str">
        <f t="shared" si="304"/>
        <v>theater</v>
      </c>
      <c r="R3206" t="str">
        <f t="shared" si="305"/>
        <v>musical</v>
      </c>
      <c r="S3206" s="13">
        <f t="shared" si="307"/>
        <v>42172.477766203701</v>
      </c>
      <c r="T3206" s="13">
        <f t="shared" si="306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2"/>
        <v>3.4125000000000003E-2</v>
      </c>
      <c r="P3207" s="10">
        <f t="shared" si="303"/>
        <v>22.75</v>
      </c>
      <c r="Q3207" t="str">
        <f t="shared" si="304"/>
        <v>theater</v>
      </c>
      <c r="R3207" t="str">
        <f t="shared" si="305"/>
        <v>musical</v>
      </c>
      <c r="S3207" s="13">
        <f t="shared" si="307"/>
        <v>42095.166342592587</v>
      </c>
      <c r="T3207" s="13">
        <f t="shared" si="306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2"/>
        <v>0</v>
      </c>
      <c r="P3208" s="10" t="e">
        <f t="shared" si="303"/>
        <v>#DIV/0!</v>
      </c>
      <c r="Q3208" t="str">
        <f t="shared" si="304"/>
        <v>theater</v>
      </c>
      <c r="R3208" t="str">
        <f t="shared" si="305"/>
        <v>musical</v>
      </c>
      <c r="S3208" s="13">
        <f t="shared" si="307"/>
        <v>42236.067719907405</v>
      </c>
      <c r="T3208" s="13">
        <f t="shared" si="306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2"/>
        <v>0.46363636363636362</v>
      </c>
      <c r="P3209" s="10">
        <f t="shared" si="303"/>
        <v>70.833333333333329</v>
      </c>
      <c r="Q3209" t="str">
        <f t="shared" si="304"/>
        <v>theater</v>
      </c>
      <c r="R3209" t="str">
        <f t="shared" si="305"/>
        <v>musical</v>
      </c>
      <c r="S3209" s="13">
        <f t="shared" si="307"/>
        <v>42057.069525462961</v>
      </c>
      <c r="T3209" s="13">
        <f t="shared" si="306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2"/>
        <v>1.0349999999999999</v>
      </c>
      <c r="P3210" s="10">
        <f t="shared" si="303"/>
        <v>63.109756097560975</v>
      </c>
      <c r="Q3210" t="str">
        <f t="shared" si="304"/>
        <v>theater</v>
      </c>
      <c r="R3210" t="str">
        <f t="shared" si="305"/>
        <v>plays</v>
      </c>
      <c r="S3210" s="13">
        <f t="shared" si="307"/>
        <v>41827.396724537037</v>
      </c>
      <c r="T3210" s="13">
        <f t="shared" si="306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2"/>
        <v>1.1932315789473684</v>
      </c>
      <c r="P3211" s="10">
        <f t="shared" si="303"/>
        <v>50.157964601769912</v>
      </c>
      <c r="Q3211" t="str">
        <f t="shared" si="304"/>
        <v>theater</v>
      </c>
      <c r="R3211" t="str">
        <f t="shared" si="305"/>
        <v>plays</v>
      </c>
      <c r="S3211" s="13">
        <f t="shared" si="307"/>
        <v>41778.42891203703</v>
      </c>
      <c r="T3211" s="13">
        <f t="shared" si="306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2"/>
        <v>1.2576666666666667</v>
      </c>
      <c r="P3212" s="10">
        <f t="shared" si="303"/>
        <v>62.883333333333333</v>
      </c>
      <c r="Q3212" t="str">
        <f t="shared" si="304"/>
        <v>theater</v>
      </c>
      <c r="R3212" t="str">
        <f t="shared" si="305"/>
        <v>plays</v>
      </c>
      <c r="S3212" s="13">
        <f t="shared" si="307"/>
        <v>41013.728229166663</v>
      </c>
      <c r="T3212" s="13">
        <f t="shared" si="306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2"/>
        <v>1.1974347826086957</v>
      </c>
      <c r="P3213" s="10">
        <f t="shared" si="303"/>
        <v>85.531055900621112</v>
      </c>
      <c r="Q3213" t="str">
        <f t="shared" si="304"/>
        <v>theater</v>
      </c>
      <c r="R3213" t="str">
        <f t="shared" si="305"/>
        <v>plays</v>
      </c>
      <c r="S3213" s="13">
        <f t="shared" si="307"/>
        <v>41834.378240740734</v>
      </c>
      <c r="T3213" s="13">
        <f t="shared" si="306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2"/>
        <v>1.2625</v>
      </c>
      <c r="P3214" s="10">
        <f t="shared" si="303"/>
        <v>53.723404255319146</v>
      </c>
      <c r="Q3214" t="str">
        <f t="shared" si="304"/>
        <v>theater</v>
      </c>
      <c r="R3214" t="str">
        <f t="shared" si="305"/>
        <v>plays</v>
      </c>
      <c r="S3214" s="13">
        <f t="shared" si="307"/>
        <v>41829.587395833332</v>
      </c>
      <c r="T3214" s="13">
        <f t="shared" si="306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2"/>
        <v>1.0011666666666668</v>
      </c>
      <c r="P3215" s="10">
        <f t="shared" si="303"/>
        <v>127.80851063829788</v>
      </c>
      <c r="Q3215" t="str">
        <f t="shared" si="304"/>
        <v>theater</v>
      </c>
      <c r="R3215" t="str">
        <f t="shared" si="305"/>
        <v>plays</v>
      </c>
      <c r="S3215" s="13">
        <f t="shared" si="307"/>
        <v>42171.555081018516</v>
      </c>
      <c r="T3215" s="13">
        <f t="shared" si="306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2"/>
        <v>1.0213333333333334</v>
      </c>
      <c r="P3216" s="10">
        <f t="shared" si="303"/>
        <v>106.57391304347826</v>
      </c>
      <c r="Q3216" t="str">
        <f t="shared" si="304"/>
        <v>theater</v>
      </c>
      <c r="R3216" t="str">
        <f t="shared" si="305"/>
        <v>plays</v>
      </c>
      <c r="S3216" s="13">
        <f t="shared" si="307"/>
        <v>42337.584178240737</v>
      </c>
      <c r="T3216" s="13">
        <f t="shared" si="306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2"/>
        <v>1.0035142857142858</v>
      </c>
      <c r="P3217" s="10">
        <f t="shared" si="303"/>
        <v>262.11194029850748</v>
      </c>
      <c r="Q3217" t="str">
        <f t="shared" si="304"/>
        <v>theater</v>
      </c>
      <c r="R3217" t="str">
        <f t="shared" si="305"/>
        <v>plays</v>
      </c>
      <c r="S3217" s="13">
        <f t="shared" si="307"/>
        <v>42219.456840277773</v>
      </c>
      <c r="T3217" s="13">
        <f t="shared" si="306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2"/>
        <v>1.0004999999999999</v>
      </c>
      <c r="P3218" s="10">
        <f t="shared" si="303"/>
        <v>57.171428571428571</v>
      </c>
      <c r="Q3218" t="str">
        <f t="shared" si="304"/>
        <v>theater</v>
      </c>
      <c r="R3218" t="str">
        <f t="shared" si="305"/>
        <v>plays</v>
      </c>
      <c r="S3218" s="13">
        <f t="shared" si="307"/>
        <v>42165.254293981481</v>
      </c>
      <c r="T3218" s="13">
        <f t="shared" si="306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2"/>
        <v>1.1602222222222223</v>
      </c>
      <c r="P3219" s="10">
        <f t="shared" si="303"/>
        <v>50.20192307692308</v>
      </c>
      <c r="Q3219" t="str">
        <f t="shared" si="304"/>
        <v>theater</v>
      </c>
      <c r="R3219" t="str">
        <f t="shared" si="305"/>
        <v>plays</v>
      </c>
      <c r="S3219" s="13">
        <f t="shared" si="307"/>
        <v>42648.337777777771</v>
      </c>
      <c r="T3219" s="13">
        <f t="shared" si="306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2"/>
        <v>1.0209999999999999</v>
      </c>
      <c r="P3220" s="10">
        <f t="shared" si="303"/>
        <v>66.586956521739125</v>
      </c>
      <c r="Q3220" t="str">
        <f t="shared" si="304"/>
        <v>theater</v>
      </c>
      <c r="R3220" t="str">
        <f t="shared" si="305"/>
        <v>plays</v>
      </c>
      <c r="S3220" s="13">
        <f t="shared" si="307"/>
        <v>41970.793819444443</v>
      </c>
      <c r="T3220" s="13">
        <f t="shared" si="306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2"/>
        <v>1.0011000000000001</v>
      </c>
      <c r="P3221" s="10">
        <f t="shared" si="303"/>
        <v>168.25210084033614</v>
      </c>
      <c r="Q3221" t="str">
        <f t="shared" si="304"/>
        <v>theater</v>
      </c>
      <c r="R3221" t="str">
        <f t="shared" si="305"/>
        <v>plays</v>
      </c>
      <c r="S3221" s="13">
        <f t="shared" si="307"/>
        <v>42050.77484953704</v>
      </c>
      <c r="T3221" s="13">
        <f t="shared" si="306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2"/>
        <v>1.0084</v>
      </c>
      <c r="P3222" s="10">
        <f t="shared" si="303"/>
        <v>256.37288135593218</v>
      </c>
      <c r="Q3222" t="str">
        <f t="shared" si="304"/>
        <v>theater</v>
      </c>
      <c r="R3222" t="str">
        <f t="shared" si="305"/>
        <v>plays</v>
      </c>
      <c r="S3222" s="13">
        <f t="shared" si="307"/>
        <v>42772.625046296293</v>
      </c>
      <c r="T3222" s="13">
        <f t="shared" si="306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2"/>
        <v>1.0342499999999999</v>
      </c>
      <c r="P3223" s="10">
        <f t="shared" si="303"/>
        <v>36.610619469026545</v>
      </c>
      <c r="Q3223" t="str">
        <f t="shared" si="304"/>
        <v>theater</v>
      </c>
      <c r="R3223" t="str">
        <f t="shared" si="305"/>
        <v>plays</v>
      </c>
      <c r="S3223" s="13">
        <f t="shared" si="307"/>
        <v>42155.488460648143</v>
      </c>
      <c r="T3223" s="13">
        <f t="shared" si="306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2"/>
        <v>1.248</v>
      </c>
      <c r="P3224" s="10">
        <f t="shared" si="303"/>
        <v>37.142857142857146</v>
      </c>
      <c r="Q3224" t="str">
        <f t="shared" si="304"/>
        <v>theater</v>
      </c>
      <c r="R3224" t="str">
        <f t="shared" si="305"/>
        <v>plays</v>
      </c>
      <c r="S3224" s="13">
        <f t="shared" si="307"/>
        <v>42270.373807870368</v>
      </c>
      <c r="T3224" s="13">
        <f t="shared" si="306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2"/>
        <v>1.0951612903225807</v>
      </c>
      <c r="P3225" s="10">
        <f t="shared" si="303"/>
        <v>45.878378378378379</v>
      </c>
      <c r="Q3225" t="str">
        <f t="shared" si="304"/>
        <v>theater</v>
      </c>
      <c r="R3225" t="str">
        <f t="shared" si="305"/>
        <v>plays</v>
      </c>
      <c r="S3225" s="13">
        <f t="shared" si="307"/>
        <v>42206.627037037033</v>
      </c>
      <c r="T3225" s="13">
        <f t="shared" si="306"/>
        <v>42236.627037037033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2"/>
        <v>1.0203333333333333</v>
      </c>
      <c r="P3226" s="10">
        <f t="shared" si="303"/>
        <v>141.71296296296296</v>
      </c>
      <c r="Q3226" t="str">
        <f t="shared" si="304"/>
        <v>theater</v>
      </c>
      <c r="R3226" t="str">
        <f t="shared" si="305"/>
        <v>plays</v>
      </c>
      <c r="S3226" s="13">
        <f t="shared" si="307"/>
        <v>42697.642511574071</v>
      </c>
      <c r="T3226" s="13">
        <f t="shared" si="306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2"/>
        <v>1.0235000000000001</v>
      </c>
      <c r="P3227" s="10">
        <f t="shared" si="303"/>
        <v>52.487179487179489</v>
      </c>
      <c r="Q3227" t="str">
        <f t="shared" si="304"/>
        <v>theater</v>
      </c>
      <c r="R3227" t="str">
        <f t="shared" si="305"/>
        <v>plays</v>
      </c>
      <c r="S3227" s="13">
        <f t="shared" si="307"/>
        <v>42503.351134259261</v>
      </c>
      <c r="T3227" s="13">
        <f t="shared" si="306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2"/>
        <v>1.0416666666666667</v>
      </c>
      <c r="P3228" s="10">
        <f t="shared" si="303"/>
        <v>59.523809523809526</v>
      </c>
      <c r="Q3228" t="str">
        <f t="shared" si="304"/>
        <v>theater</v>
      </c>
      <c r="R3228" t="str">
        <f t="shared" si="305"/>
        <v>plays</v>
      </c>
      <c r="S3228" s="13">
        <f t="shared" si="307"/>
        <v>42277.375138888885</v>
      </c>
      <c r="T3228" s="13">
        <f t="shared" si="306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2"/>
        <v>1.25</v>
      </c>
      <c r="P3229" s="10">
        <f t="shared" si="303"/>
        <v>50</v>
      </c>
      <c r="Q3229" t="str">
        <f t="shared" si="304"/>
        <v>theater</v>
      </c>
      <c r="R3229" t="str">
        <f t="shared" si="305"/>
        <v>plays</v>
      </c>
      <c r="S3229" s="13">
        <f t="shared" si="307"/>
        <v>42722.674027777779</v>
      </c>
      <c r="T3229" s="13">
        <f t="shared" si="306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2"/>
        <v>1.0234285714285714</v>
      </c>
      <c r="P3230" s="10">
        <f t="shared" si="303"/>
        <v>193.62162162162161</v>
      </c>
      <c r="Q3230" t="str">
        <f t="shared" si="304"/>
        <v>theater</v>
      </c>
      <c r="R3230" t="str">
        <f t="shared" si="305"/>
        <v>plays</v>
      </c>
      <c r="S3230" s="13">
        <f t="shared" si="307"/>
        <v>42323.500972222224</v>
      </c>
      <c r="T3230" s="13">
        <f t="shared" si="306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2"/>
        <v>1.0786500000000001</v>
      </c>
      <c r="P3231" s="10">
        <f t="shared" si="303"/>
        <v>106.79702970297029</v>
      </c>
      <c r="Q3231" t="str">
        <f t="shared" si="304"/>
        <v>theater</v>
      </c>
      <c r="R3231" t="str">
        <f t="shared" si="305"/>
        <v>plays</v>
      </c>
      <c r="S3231" s="13">
        <f t="shared" si="307"/>
        <v>41933.083310185182</v>
      </c>
      <c r="T3231" s="13">
        <f t="shared" si="306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2"/>
        <v>1.0988461538461538</v>
      </c>
      <c r="P3232" s="10">
        <f t="shared" si="303"/>
        <v>77.21621621621621</v>
      </c>
      <c r="Q3232" t="str">
        <f t="shared" si="304"/>
        <v>theater</v>
      </c>
      <c r="R3232" t="str">
        <f t="shared" si="305"/>
        <v>plays</v>
      </c>
      <c r="S3232" s="13">
        <f t="shared" si="307"/>
        <v>41897.959791666661</v>
      </c>
      <c r="T3232" s="13">
        <f t="shared" si="306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2"/>
        <v>1.61</v>
      </c>
      <c r="P3233" s="10">
        <f t="shared" si="303"/>
        <v>57.5</v>
      </c>
      <c r="Q3233" t="str">
        <f t="shared" si="304"/>
        <v>theater</v>
      </c>
      <c r="R3233" t="str">
        <f t="shared" si="305"/>
        <v>plays</v>
      </c>
      <c r="S3233" s="13">
        <f t="shared" si="307"/>
        <v>42446.735497685186</v>
      </c>
      <c r="T3233" s="13">
        <f t="shared" si="306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2"/>
        <v>1.3120000000000001</v>
      </c>
      <c r="P3234" s="10">
        <f t="shared" si="303"/>
        <v>50.46153846153846</v>
      </c>
      <c r="Q3234" t="str">
        <f t="shared" si="304"/>
        <v>theater</v>
      </c>
      <c r="R3234" t="str">
        <f t="shared" si="305"/>
        <v>plays</v>
      </c>
      <c r="S3234" s="13">
        <f t="shared" si="307"/>
        <v>42463.605520833335</v>
      </c>
      <c r="T3234" s="13">
        <f t="shared" si="306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2"/>
        <v>1.1879999999999999</v>
      </c>
      <c r="P3235" s="10">
        <f t="shared" si="303"/>
        <v>97.377049180327873</v>
      </c>
      <c r="Q3235" t="str">
        <f t="shared" si="304"/>
        <v>theater</v>
      </c>
      <c r="R3235" t="str">
        <f t="shared" si="305"/>
        <v>plays</v>
      </c>
      <c r="S3235" s="13">
        <f t="shared" si="307"/>
        <v>42766.596701388888</v>
      </c>
      <c r="T3235" s="13">
        <f t="shared" si="306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2"/>
        <v>1.0039275000000001</v>
      </c>
      <c r="P3236" s="10">
        <f t="shared" si="303"/>
        <v>34.91921739130435</v>
      </c>
      <c r="Q3236" t="str">
        <f t="shared" si="304"/>
        <v>theater</v>
      </c>
      <c r="R3236" t="str">
        <f t="shared" si="305"/>
        <v>plays</v>
      </c>
      <c r="S3236" s="13">
        <f t="shared" si="307"/>
        <v>42734.581111111103</v>
      </c>
      <c r="T3236" s="13">
        <f t="shared" si="306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2"/>
        <v>1.0320666666666667</v>
      </c>
      <c r="P3237" s="10">
        <f t="shared" si="303"/>
        <v>85.530386740331494</v>
      </c>
      <c r="Q3237" t="str">
        <f t="shared" si="304"/>
        <v>theater</v>
      </c>
      <c r="R3237" t="str">
        <f t="shared" si="305"/>
        <v>plays</v>
      </c>
      <c r="S3237" s="13">
        <f t="shared" si="307"/>
        <v>42522.139479166661</v>
      </c>
      <c r="T3237" s="13">
        <f t="shared" si="306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2"/>
        <v>1.006</v>
      </c>
      <c r="P3238" s="10">
        <f t="shared" si="303"/>
        <v>182.90909090909091</v>
      </c>
      <c r="Q3238" t="str">
        <f t="shared" si="304"/>
        <v>theater</v>
      </c>
      <c r="R3238" t="str">
        <f t="shared" si="305"/>
        <v>plays</v>
      </c>
      <c r="S3238" s="13">
        <f t="shared" si="307"/>
        <v>42702.708715277775</v>
      </c>
      <c r="T3238" s="13">
        <f t="shared" si="306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2"/>
        <v>1.0078754285714286</v>
      </c>
      <c r="P3239" s="10">
        <f t="shared" si="303"/>
        <v>131.13620817843866</v>
      </c>
      <c r="Q3239" t="str">
        <f t="shared" si="304"/>
        <v>theater</v>
      </c>
      <c r="R3239" t="str">
        <f t="shared" si="305"/>
        <v>plays</v>
      </c>
      <c r="S3239" s="13">
        <f t="shared" si="307"/>
        <v>42252.266018518516</v>
      </c>
      <c r="T3239" s="13">
        <f t="shared" si="306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2"/>
        <v>1.1232142857142857</v>
      </c>
      <c r="P3240" s="10">
        <f t="shared" si="303"/>
        <v>39.810126582278478</v>
      </c>
      <c r="Q3240" t="str">
        <f t="shared" si="304"/>
        <v>theater</v>
      </c>
      <c r="R3240" t="str">
        <f t="shared" si="305"/>
        <v>plays</v>
      </c>
      <c r="S3240" s="13">
        <f t="shared" si="307"/>
        <v>42156.302060185182</v>
      </c>
      <c r="T3240" s="13">
        <f t="shared" si="306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2"/>
        <v>1.0591914022517912</v>
      </c>
      <c r="P3241" s="10">
        <f t="shared" si="303"/>
        <v>59.701730769230764</v>
      </c>
      <c r="Q3241" t="str">
        <f t="shared" si="304"/>
        <v>theater</v>
      </c>
      <c r="R3241" t="str">
        <f t="shared" si="305"/>
        <v>plays</v>
      </c>
      <c r="S3241" s="13">
        <f t="shared" si="307"/>
        <v>42277.880706018514</v>
      </c>
      <c r="T3241" s="13">
        <f t="shared" si="306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2"/>
        <v>1.0056666666666667</v>
      </c>
      <c r="P3242" s="10">
        <f t="shared" si="303"/>
        <v>88.735294117647058</v>
      </c>
      <c r="Q3242" t="str">
        <f t="shared" si="304"/>
        <v>theater</v>
      </c>
      <c r="R3242" t="str">
        <f t="shared" si="305"/>
        <v>plays</v>
      </c>
      <c r="S3242" s="13">
        <f t="shared" si="307"/>
        <v>42754.485509259255</v>
      </c>
      <c r="T3242" s="13">
        <f t="shared" si="306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2"/>
        <v>1.1530588235294117</v>
      </c>
      <c r="P3243" s="10">
        <f t="shared" si="303"/>
        <v>58.688622754491021</v>
      </c>
      <c r="Q3243" t="str">
        <f t="shared" si="304"/>
        <v>theater</v>
      </c>
      <c r="R3243" t="str">
        <f t="shared" si="305"/>
        <v>plays</v>
      </c>
      <c r="S3243" s="13">
        <f t="shared" si="307"/>
        <v>41893.116550925923</v>
      </c>
      <c r="T3243" s="13">
        <f t="shared" si="306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2"/>
        <v>1.273042</v>
      </c>
      <c r="P3244" s="10">
        <f t="shared" si="303"/>
        <v>69.56513661202186</v>
      </c>
      <c r="Q3244" t="str">
        <f t="shared" si="304"/>
        <v>theater</v>
      </c>
      <c r="R3244" t="str">
        <f t="shared" si="305"/>
        <v>plays</v>
      </c>
      <c r="S3244" s="13">
        <f t="shared" si="307"/>
        <v>41871.547361111108</v>
      </c>
      <c r="T3244" s="13">
        <f t="shared" si="306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2"/>
        <v>1.028375</v>
      </c>
      <c r="P3245" s="10">
        <f t="shared" si="303"/>
        <v>115.87323943661971</v>
      </c>
      <c r="Q3245" t="str">
        <f t="shared" si="304"/>
        <v>theater</v>
      </c>
      <c r="R3245" t="str">
        <f t="shared" si="305"/>
        <v>plays</v>
      </c>
      <c r="S3245" s="13">
        <f t="shared" si="307"/>
        <v>42261.888449074067</v>
      </c>
      <c r="T3245" s="13">
        <f t="shared" si="306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2"/>
        <v>1.0293749999999999</v>
      </c>
      <c r="P3246" s="10">
        <f t="shared" si="303"/>
        <v>23.869565217391305</v>
      </c>
      <c r="Q3246" t="str">
        <f t="shared" si="304"/>
        <v>theater</v>
      </c>
      <c r="R3246" t="str">
        <f t="shared" si="305"/>
        <v>plays</v>
      </c>
      <c r="S3246" s="13">
        <f t="shared" si="307"/>
        <v>42675.485902777778</v>
      </c>
      <c r="T3246" s="13">
        <f t="shared" si="306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2"/>
        <v>1.043047619047619</v>
      </c>
      <c r="P3247" s="10">
        <f t="shared" si="303"/>
        <v>81.125925925925927</v>
      </c>
      <c r="Q3247" t="str">
        <f t="shared" si="304"/>
        <v>theater</v>
      </c>
      <c r="R3247" t="str">
        <f t="shared" si="305"/>
        <v>plays</v>
      </c>
      <c r="S3247" s="13">
        <f t="shared" si="307"/>
        <v>42135.391874999994</v>
      </c>
      <c r="T3247" s="13">
        <f t="shared" si="306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2"/>
        <v>1.1122000000000001</v>
      </c>
      <c r="P3248" s="10">
        <f t="shared" si="303"/>
        <v>57.626943005181346</v>
      </c>
      <c r="Q3248" t="str">
        <f t="shared" si="304"/>
        <v>theater</v>
      </c>
      <c r="R3248" t="str">
        <f t="shared" si="305"/>
        <v>plays</v>
      </c>
      <c r="S3248" s="13">
        <f t="shared" si="307"/>
        <v>42230.263888888883</v>
      </c>
      <c r="T3248" s="13">
        <f t="shared" si="306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2"/>
        <v>1.0586</v>
      </c>
      <c r="P3249" s="10">
        <f t="shared" si="303"/>
        <v>46.429824561403507</v>
      </c>
      <c r="Q3249" t="str">
        <f t="shared" si="304"/>
        <v>theater</v>
      </c>
      <c r="R3249" t="str">
        <f t="shared" si="305"/>
        <v>plays</v>
      </c>
      <c r="S3249" s="13">
        <f t="shared" si="307"/>
        <v>42167.22583333333</v>
      </c>
      <c r="T3249" s="13">
        <f t="shared" si="306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2"/>
        <v>1.0079166666666666</v>
      </c>
      <c r="P3250" s="10">
        <f t="shared" si="303"/>
        <v>60.475000000000001</v>
      </c>
      <c r="Q3250" t="str">
        <f t="shared" si="304"/>
        <v>theater</v>
      </c>
      <c r="R3250" t="str">
        <f t="shared" si="305"/>
        <v>plays</v>
      </c>
      <c r="S3250" s="13">
        <f t="shared" si="307"/>
        <v>42068.68005787037</v>
      </c>
      <c r="T3250" s="13">
        <f t="shared" si="306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2"/>
        <v>1.0492727272727274</v>
      </c>
      <c r="P3251" s="10">
        <f t="shared" si="303"/>
        <v>65.579545454545453</v>
      </c>
      <c r="Q3251" t="str">
        <f t="shared" si="304"/>
        <v>theater</v>
      </c>
      <c r="R3251" t="str">
        <f t="shared" si="305"/>
        <v>plays</v>
      </c>
      <c r="S3251" s="13">
        <f t="shared" si="307"/>
        <v>42145.538356481477</v>
      </c>
      <c r="T3251" s="13">
        <f t="shared" si="306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2"/>
        <v>1.01552</v>
      </c>
      <c r="P3252" s="10">
        <f t="shared" si="303"/>
        <v>119.1924882629108</v>
      </c>
      <c r="Q3252" t="str">
        <f t="shared" si="304"/>
        <v>theater</v>
      </c>
      <c r="R3252" t="str">
        <f t="shared" si="305"/>
        <v>plays</v>
      </c>
      <c r="S3252" s="13">
        <f t="shared" si="307"/>
        <v>41918.533842592587</v>
      </c>
      <c r="T3252" s="13">
        <f t="shared" si="306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2"/>
        <v>1.1073333333333333</v>
      </c>
      <c r="P3253" s="10">
        <f t="shared" si="303"/>
        <v>83.05</v>
      </c>
      <c r="Q3253" t="str">
        <f t="shared" si="304"/>
        <v>theater</v>
      </c>
      <c r="R3253" t="str">
        <f t="shared" si="305"/>
        <v>plays</v>
      </c>
      <c r="S3253" s="13">
        <f t="shared" si="307"/>
        <v>42146.52275462963</v>
      </c>
      <c r="T3253" s="13">
        <f t="shared" si="306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2"/>
        <v>1.2782222222222221</v>
      </c>
      <c r="P3254" s="10">
        <f t="shared" si="303"/>
        <v>57.52</v>
      </c>
      <c r="Q3254" t="str">
        <f t="shared" si="304"/>
        <v>theater</v>
      </c>
      <c r="R3254" t="str">
        <f t="shared" si="305"/>
        <v>plays</v>
      </c>
      <c r="S3254" s="13">
        <f t="shared" si="307"/>
        <v>42590.264351851853</v>
      </c>
      <c r="T3254" s="13">
        <f t="shared" si="306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2"/>
        <v>1.0182500000000001</v>
      </c>
      <c r="P3255" s="10">
        <f t="shared" si="303"/>
        <v>177.08695652173913</v>
      </c>
      <c r="Q3255" t="str">
        <f t="shared" si="304"/>
        <v>theater</v>
      </c>
      <c r="R3255" t="str">
        <f t="shared" si="305"/>
        <v>plays</v>
      </c>
      <c r="S3255" s="13">
        <f t="shared" si="307"/>
        <v>42602.368379629632</v>
      </c>
      <c r="T3255" s="13">
        <f t="shared" si="306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2"/>
        <v>1.012576923076923</v>
      </c>
      <c r="P3256" s="10">
        <f t="shared" si="303"/>
        <v>70.771505376344081</v>
      </c>
      <c r="Q3256" t="str">
        <f t="shared" si="304"/>
        <v>theater</v>
      </c>
      <c r="R3256" t="str">
        <f t="shared" si="305"/>
        <v>plays</v>
      </c>
      <c r="S3256" s="13">
        <f t="shared" si="307"/>
        <v>42058.877418981479</v>
      </c>
      <c r="T3256" s="13">
        <f t="shared" si="306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2"/>
        <v>1.75</v>
      </c>
      <c r="P3257" s="10">
        <f t="shared" si="303"/>
        <v>29.166666666666668</v>
      </c>
      <c r="Q3257" t="str">
        <f t="shared" si="304"/>
        <v>theater</v>
      </c>
      <c r="R3257" t="str">
        <f t="shared" si="305"/>
        <v>plays</v>
      </c>
      <c r="S3257" s="13">
        <f t="shared" si="307"/>
        <v>41889.559895833328</v>
      </c>
      <c r="T3257" s="13">
        <f t="shared" si="306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2"/>
        <v>1.2806</v>
      </c>
      <c r="P3258" s="10">
        <f t="shared" si="303"/>
        <v>72.76136363636364</v>
      </c>
      <c r="Q3258" t="str">
        <f t="shared" si="304"/>
        <v>theater</v>
      </c>
      <c r="R3258" t="str">
        <f t="shared" si="305"/>
        <v>plays</v>
      </c>
      <c r="S3258" s="13">
        <f t="shared" si="307"/>
        <v>42144.365474537037</v>
      </c>
      <c r="T3258" s="13">
        <f t="shared" si="306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2"/>
        <v>1.0629949999999999</v>
      </c>
      <c r="P3259" s="10">
        <f t="shared" si="303"/>
        <v>51.853414634146333</v>
      </c>
      <c r="Q3259" t="str">
        <f t="shared" si="304"/>
        <v>theater</v>
      </c>
      <c r="R3259" t="str">
        <f t="shared" si="305"/>
        <v>plays</v>
      </c>
      <c r="S3259" s="13">
        <f t="shared" si="307"/>
        <v>42758.351296296292</v>
      </c>
      <c r="T3259" s="13">
        <f t="shared" si="306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2"/>
        <v>1.052142857142857</v>
      </c>
      <c r="P3260" s="10">
        <f t="shared" si="303"/>
        <v>98.2</v>
      </c>
      <c r="Q3260" t="str">
        <f t="shared" si="304"/>
        <v>theater</v>
      </c>
      <c r="R3260" t="str">
        <f t="shared" si="305"/>
        <v>plays</v>
      </c>
      <c r="S3260" s="13">
        <f t="shared" si="307"/>
        <v>41982.678946759253</v>
      </c>
      <c r="T3260" s="13">
        <f t="shared" si="306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2"/>
        <v>1.0616782608695652</v>
      </c>
      <c r="P3261" s="10">
        <f t="shared" si="303"/>
        <v>251.7381443298969</v>
      </c>
      <c r="Q3261" t="str">
        <f t="shared" si="304"/>
        <v>theater</v>
      </c>
      <c r="R3261" t="str">
        <f t="shared" si="305"/>
        <v>plays</v>
      </c>
      <c r="S3261" s="13">
        <f t="shared" si="307"/>
        <v>42614.552604166667</v>
      </c>
      <c r="T3261" s="13">
        <f t="shared" si="306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2"/>
        <v>1.0924</v>
      </c>
      <c r="P3262" s="10">
        <f t="shared" si="303"/>
        <v>74.821917808219183</v>
      </c>
      <c r="Q3262" t="str">
        <f t="shared" si="304"/>
        <v>theater</v>
      </c>
      <c r="R3262" t="str">
        <f t="shared" si="305"/>
        <v>plays</v>
      </c>
      <c r="S3262" s="13">
        <f t="shared" si="307"/>
        <v>42303.464328703696</v>
      </c>
      <c r="T3262" s="13">
        <f t="shared" si="306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2"/>
        <v>1.0045454545454546</v>
      </c>
      <c r="P3263" s="10">
        <f t="shared" si="303"/>
        <v>67.65306122448979</v>
      </c>
      <c r="Q3263" t="str">
        <f t="shared" si="304"/>
        <v>theater</v>
      </c>
      <c r="R3263" t="str">
        <f t="shared" si="305"/>
        <v>plays</v>
      </c>
      <c r="S3263" s="13">
        <f t="shared" si="307"/>
        <v>42171.517083333332</v>
      </c>
      <c r="T3263" s="13">
        <f t="shared" si="306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2"/>
        <v>1.0304098360655738</v>
      </c>
      <c r="P3264" s="10">
        <f t="shared" si="303"/>
        <v>93.81343283582089</v>
      </c>
      <c r="Q3264" t="str">
        <f t="shared" si="304"/>
        <v>theater</v>
      </c>
      <c r="R3264" t="str">
        <f t="shared" si="305"/>
        <v>plays</v>
      </c>
      <c r="S3264" s="13">
        <f t="shared" si="307"/>
        <v>41964.107199074067</v>
      </c>
      <c r="T3264" s="13">
        <f t="shared" si="306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2"/>
        <v>1.121664</v>
      </c>
      <c r="P3265" s="10">
        <f t="shared" si="303"/>
        <v>41.237647058823526</v>
      </c>
      <c r="Q3265" t="str">
        <f t="shared" si="304"/>
        <v>theater</v>
      </c>
      <c r="R3265" t="str">
        <f t="shared" si="305"/>
        <v>plays</v>
      </c>
      <c r="S3265" s="13">
        <f t="shared" si="307"/>
        <v>42284.30773148148</v>
      </c>
      <c r="T3265" s="13">
        <f t="shared" si="306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2"/>
        <v>1.03</v>
      </c>
      <c r="P3266" s="10">
        <f t="shared" si="303"/>
        <v>52.551020408163268</v>
      </c>
      <c r="Q3266" t="str">
        <f t="shared" si="304"/>
        <v>theater</v>
      </c>
      <c r="R3266" t="str">
        <f t="shared" si="305"/>
        <v>plays</v>
      </c>
      <c r="S3266" s="13">
        <f t="shared" si="307"/>
        <v>42016.591874999998</v>
      </c>
      <c r="T3266" s="13">
        <f t="shared" si="306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8">E3267/D3267</f>
        <v>1.64</v>
      </c>
      <c r="P3267" s="10">
        <f t="shared" ref="P3267:P3330" si="309">E3267/L3267</f>
        <v>70.285714285714292</v>
      </c>
      <c r="Q3267" t="str">
        <f t="shared" ref="Q3267:Q3330" si="310">LEFT(N3267,FIND("/",N3267)-1)</f>
        <v>theater</v>
      </c>
      <c r="R3267" t="str">
        <f t="shared" ref="R3267:R3330" si="311">RIGHT(N3267,LEN(N3267)-FIND("/",N3267))</f>
        <v>plays</v>
      </c>
      <c r="S3267" s="13">
        <f t="shared" si="307"/>
        <v>42311.503645833327</v>
      </c>
      <c r="T3267" s="13">
        <f t="shared" si="306"/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8"/>
        <v>1.3128333333333333</v>
      </c>
      <c r="P3268" s="10">
        <f t="shared" si="309"/>
        <v>48.325153374233132</v>
      </c>
      <c r="Q3268" t="str">
        <f t="shared" si="310"/>
        <v>theater</v>
      </c>
      <c r="R3268" t="str">
        <f t="shared" si="311"/>
        <v>plays</v>
      </c>
      <c r="S3268" s="13">
        <f t="shared" si="307"/>
        <v>42136.327800925923</v>
      </c>
      <c r="T3268" s="13">
        <f t="shared" ref="T3268:T3331" si="312">(I3268/86400)+25569+(-5/24)</f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8"/>
        <v>1.0209999999999999</v>
      </c>
      <c r="P3269" s="10">
        <f t="shared" si="309"/>
        <v>53.177083333333336</v>
      </c>
      <c r="Q3269" t="str">
        <f t="shared" si="310"/>
        <v>theater</v>
      </c>
      <c r="R3269" t="str">
        <f t="shared" si="311"/>
        <v>plays</v>
      </c>
      <c r="S3269" s="13">
        <f t="shared" ref="S3269:S3332" si="313">(J3269/86400)+25569+(-5/24)</f>
        <v>42172.549305555549</v>
      </c>
      <c r="T3269" s="13">
        <f t="shared" si="312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8"/>
        <v>1.28</v>
      </c>
      <c r="P3270" s="10">
        <f t="shared" si="309"/>
        <v>60.952380952380949</v>
      </c>
      <c r="Q3270" t="str">
        <f t="shared" si="310"/>
        <v>theater</v>
      </c>
      <c r="R3270" t="str">
        <f t="shared" si="311"/>
        <v>plays</v>
      </c>
      <c r="S3270" s="13">
        <f t="shared" si="313"/>
        <v>42590.695925925924</v>
      </c>
      <c r="T3270" s="13">
        <f t="shared" si="312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8"/>
        <v>1.0149999999999999</v>
      </c>
      <c r="P3271" s="10">
        <f t="shared" si="309"/>
        <v>116</v>
      </c>
      <c r="Q3271" t="str">
        <f t="shared" si="310"/>
        <v>theater</v>
      </c>
      <c r="R3271" t="str">
        <f t="shared" si="311"/>
        <v>plays</v>
      </c>
      <c r="S3271" s="13">
        <f t="shared" si="313"/>
        <v>42137.187465277777</v>
      </c>
      <c r="T3271" s="13">
        <f t="shared" si="312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8"/>
        <v>1.0166666666666666</v>
      </c>
      <c r="P3272" s="10">
        <f t="shared" si="309"/>
        <v>61</v>
      </c>
      <c r="Q3272" t="str">
        <f t="shared" si="310"/>
        <v>theater</v>
      </c>
      <c r="R3272" t="str">
        <f t="shared" si="311"/>
        <v>plays</v>
      </c>
      <c r="S3272" s="13">
        <f t="shared" si="313"/>
        <v>42167.324826388889</v>
      </c>
      <c r="T3272" s="13">
        <f t="shared" si="312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8"/>
        <v>1.3</v>
      </c>
      <c r="P3273" s="10">
        <f t="shared" si="309"/>
        <v>38.235294117647058</v>
      </c>
      <c r="Q3273" t="str">
        <f t="shared" si="310"/>
        <v>theater</v>
      </c>
      <c r="R3273" t="str">
        <f t="shared" si="311"/>
        <v>plays</v>
      </c>
      <c r="S3273" s="13">
        <f t="shared" si="313"/>
        <v>41915.22887731481</v>
      </c>
      <c r="T3273" s="13">
        <f t="shared" si="312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8"/>
        <v>1.5443</v>
      </c>
      <c r="P3274" s="10">
        <f t="shared" si="309"/>
        <v>106.50344827586207</v>
      </c>
      <c r="Q3274" t="str">
        <f t="shared" si="310"/>
        <v>theater</v>
      </c>
      <c r="R3274" t="str">
        <f t="shared" si="311"/>
        <v>plays</v>
      </c>
      <c r="S3274" s="13">
        <f t="shared" si="313"/>
        <v>42284.291770833333</v>
      </c>
      <c r="T3274" s="13">
        <f t="shared" si="312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8"/>
        <v>1.0740000000000001</v>
      </c>
      <c r="P3275" s="10">
        <f t="shared" si="309"/>
        <v>204.57142857142858</v>
      </c>
      <c r="Q3275" t="str">
        <f t="shared" si="310"/>
        <v>theater</v>
      </c>
      <c r="R3275" t="str">
        <f t="shared" si="311"/>
        <v>plays</v>
      </c>
      <c r="S3275" s="13">
        <f t="shared" si="313"/>
        <v>42611.5930787037</v>
      </c>
      <c r="T3275" s="13">
        <f t="shared" si="312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8"/>
        <v>1.0132258064516129</v>
      </c>
      <c r="P3276" s="10">
        <f t="shared" si="309"/>
        <v>54.912587412587413</v>
      </c>
      <c r="Q3276" t="str">
        <f t="shared" si="310"/>
        <v>theater</v>
      </c>
      <c r="R3276" t="str">
        <f t="shared" si="311"/>
        <v>plays</v>
      </c>
      <c r="S3276" s="13">
        <f t="shared" si="313"/>
        <v>42400.496203703697</v>
      </c>
      <c r="T3276" s="13">
        <f t="shared" si="312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8"/>
        <v>1.0027777777777778</v>
      </c>
      <c r="P3277" s="10">
        <f t="shared" si="309"/>
        <v>150.41666666666666</v>
      </c>
      <c r="Q3277" t="str">
        <f t="shared" si="310"/>
        <v>theater</v>
      </c>
      <c r="R3277" t="str">
        <f t="shared" si="311"/>
        <v>plays</v>
      </c>
      <c r="S3277" s="13">
        <f t="shared" si="313"/>
        <v>42017.672118055554</v>
      </c>
      <c r="T3277" s="13">
        <f t="shared" si="312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8"/>
        <v>1.1684444444444444</v>
      </c>
      <c r="P3278" s="10">
        <f t="shared" si="309"/>
        <v>52.58</v>
      </c>
      <c r="Q3278" t="str">
        <f t="shared" si="310"/>
        <v>theater</v>
      </c>
      <c r="R3278" t="str">
        <f t="shared" si="311"/>
        <v>plays</v>
      </c>
      <c r="S3278" s="13">
        <f t="shared" si="313"/>
        <v>42426.741655092592</v>
      </c>
      <c r="T3278" s="13">
        <f t="shared" si="312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8"/>
        <v>1.0860000000000001</v>
      </c>
      <c r="P3279" s="10">
        <f t="shared" si="309"/>
        <v>54.3</v>
      </c>
      <c r="Q3279" t="str">
        <f t="shared" si="310"/>
        <v>theater</v>
      </c>
      <c r="R3279" t="str">
        <f t="shared" si="311"/>
        <v>plays</v>
      </c>
      <c r="S3279" s="13">
        <f t="shared" si="313"/>
        <v>41931.474606481475</v>
      </c>
      <c r="T3279" s="13">
        <f t="shared" si="312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8"/>
        <v>1.034</v>
      </c>
      <c r="P3280" s="10">
        <f t="shared" si="309"/>
        <v>76.029411764705884</v>
      </c>
      <c r="Q3280" t="str">
        <f t="shared" si="310"/>
        <v>theater</v>
      </c>
      <c r="R3280" t="str">
        <f t="shared" si="311"/>
        <v>plays</v>
      </c>
      <c r="S3280" s="13">
        <f t="shared" si="313"/>
        <v>42124.640081018515</v>
      </c>
      <c r="T3280" s="13">
        <f t="shared" si="312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8"/>
        <v>1.1427586206896552</v>
      </c>
      <c r="P3281" s="10">
        <f t="shared" si="309"/>
        <v>105.2063492063492</v>
      </c>
      <c r="Q3281" t="str">
        <f t="shared" si="310"/>
        <v>theater</v>
      </c>
      <c r="R3281" t="str">
        <f t="shared" si="311"/>
        <v>plays</v>
      </c>
      <c r="S3281" s="13">
        <f t="shared" si="313"/>
        <v>42430.894201388888</v>
      </c>
      <c r="T3281" s="13">
        <f t="shared" si="312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8"/>
        <v>1.03</v>
      </c>
      <c r="P3282" s="10">
        <f t="shared" si="309"/>
        <v>68.666666666666671</v>
      </c>
      <c r="Q3282" t="str">
        <f t="shared" si="310"/>
        <v>theater</v>
      </c>
      <c r="R3282" t="str">
        <f t="shared" si="311"/>
        <v>plays</v>
      </c>
      <c r="S3282" s="13">
        <f t="shared" si="313"/>
        <v>42121.548587962963</v>
      </c>
      <c r="T3282" s="13">
        <f t="shared" si="312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8"/>
        <v>1.216</v>
      </c>
      <c r="P3283" s="10">
        <f t="shared" si="309"/>
        <v>129.36170212765958</v>
      </c>
      <c r="Q3283" t="str">
        <f t="shared" si="310"/>
        <v>theater</v>
      </c>
      <c r="R3283" t="str">
        <f t="shared" si="311"/>
        <v>plays</v>
      </c>
      <c r="S3283" s="13">
        <f t="shared" si="313"/>
        <v>42218.811400462961</v>
      </c>
      <c r="T3283" s="13">
        <f t="shared" si="312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8"/>
        <v>1.026467741935484</v>
      </c>
      <c r="P3284" s="10">
        <f t="shared" si="309"/>
        <v>134.26371308016877</v>
      </c>
      <c r="Q3284" t="str">
        <f t="shared" si="310"/>
        <v>theater</v>
      </c>
      <c r="R3284" t="str">
        <f t="shared" si="311"/>
        <v>plays</v>
      </c>
      <c r="S3284" s="13">
        <f t="shared" si="313"/>
        <v>42444.985972222225</v>
      </c>
      <c r="T3284" s="13">
        <f t="shared" si="312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8"/>
        <v>1.0475000000000001</v>
      </c>
      <c r="P3285" s="10">
        <f t="shared" si="309"/>
        <v>17.829787234042552</v>
      </c>
      <c r="Q3285" t="str">
        <f t="shared" si="310"/>
        <v>theater</v>
      </c>
      <c r="R3285" t="str">
        <f t="shared" si="311"/>
        <v>plays</v>
      </c>
      <c r="S3285" s="13">
        <f t="shared" si="313"/>
        <v>42379.535856481474</v>
      </c>
      <c r="T3285" s="13">
        <f t="shared" si="312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8"/>
        <v>1.016</v>
      </c>
      <c r="P3286" s="10">
        <f t="shared" si="309"/>
        <v>203.2</v>
      </c>
      <c r="Q3286" t="str">
        <f t="shared" si="310"/>
        <v>theater</v>
      </c>
      <c r="R3286" t="str">
        <f t="shared" si="311"/>
        <v>plays</v>
      </c>
      <c r="S3286" s="13">
        <f t="shared" si="313"/>
        <v>42380.676539351851</v>
      </c>
      <c r="T3286" s="13">
        <f t="shared" si="312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8"/>
        <v>1.1210242048409682</v>
      </c>
      <c r="P3287" s="10">
        <f t="shared" si="309"/>
        <v>69.18518518518519</v>
      </c>
      <c r="Q3287" t="str">
        <f t="shared" si="310"/>
        <v>theater</v>
      </c>
      <c r="R3287" t="str">
        <f t="shared" si="311"/>
        <v>plays</v>
      </c>
      <c r="S3287" s="13">
        <f t="shared" si="313"/>
        <v>42762.734097222223</v>
      </c>
      <c r="T3287" s="13">
        <f t="shared" si="312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8"/>
        <v>1.0176666666666667</v>
      </c>
      <c r="P3288" s="10">
        <f t="shared" si="309"/>
        <v>125.12295081967213</v>
      </c>
      <c r="Q3288" t="str">
        <f t="shared" si="310"/>
        <v>theater</v>
      </c>
      <c r="R3288" t="str">
        <f t="shared" si="311"/>
        <v>plays</v>
      </c>
      <c r="S3288" s="13">
        <f t="shared" si="313"/>
        <v>42567.631736111107</v>
      </c>
      <c r="T3288" s="13">
        <f t="shared" si="312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8"/>
        <v>1</v>
      </c>
      <c r="P3289" s="10">
        <f t="shared" si="309"/>
        <v>73.529411764705884</v>
      </c>
      <c r="Q3289" t="str">
        <f t="shared" si="310"/>
        <v>theater</v>
      </c>
      <c r="R3289" t="str">
        <f t="shared" si="311"/>
        <v>plays</v>
      </c>
      <c r="S3289" s="13">
        <f t="shared" si="313"/>
        <v>42311.541990740741</v>
      </c>
      <c r="T3289" s="13">
        <f t="shared" si="312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8"/>
        <v>1.0026489999999999</v>
      </c>
      <c r="P3290" s="10">
        <f t="shared" si="309"/>
        <v>48.437149758454105</v>
      </c>
      <c r="Q3290" t="str">
        <f t="shared" si="310"/>
        <v>theater</v>
      </c>
      <c r="R3290" t="str">
        <f t="shared" si="311"/>
        <v>plays</v>
      </c>
      <c r="S3290" s="13">
        <f t="shared" si="313"/>
        <v>42505.566145833327</v>
      </c>
      <c r="T3290" s="13">
        <f t="shared" si="312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8"/>
        <v>1.3304200000000002</v>
      </c>
      <c r="P3291" s="10">
        <f t="shared" si="309"/>
        <v>26.608400000000003</v>
      </c>
      <c r="Q3291" t="str">
        <f t="shared" si="310"/>
        <v>theater</v>
      </c>
      <c r="R3291" t="str">
        <f t="shared" si="311"/>
        <v>plays</v>
      </c>
      <c r="S3291" s="13">
        <f t="shared" si="313"/>
        <v>42758.159745370365</v>
      </c>
      <c r="T3291" s="13">
        <f t="shared" si="312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8"/>
        <v>1.212</v>
      </c>
      <c r="P3292" s="10">
        <f t="shared" si="309"/>
        <v>33.666666666666664</v>
      </c>
      <c r="Q3292" t="str">
        <f t="shared" si="310"/>
        <v>theater</v>
      </c>
      <c r="R3292" t="str">
        <f t="shared" si="311"/>
        <v>plays</v>
      </c>
      <c r="S3292" s="13">
        <f t="shared" si="313"/>
        <v>42775.306608796294</v>
      </c>
      <c r="T3292" s="13">
        <f t="shared" si="312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8"/>
        <v>1.1399999999999999</v>
      </c>
      <c r="P3293" s="10">
        <f t="shared" si="309"/>
        <v>40.714285714285715</v>
      </c>
      <c r="Q3293" t="str">
        <f t="shared" si="310"/>
        <v>theater</v>
      </c>
      <c r="R3293" t="str">
        <f t="shared" si="311"/>
        <v>plays</v>
      </c>
      <c r="S3293" s="13">
        <f t="shared" si="313"/>
        <v>42232.494212962956</v>
      </c>
      <c r="T3293" s="13">
        <f t="shared" si="312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8"/>
        <v>2.8613861386138613</v>
      </c>
      <c r="P3294" s="10">
        <f t="shared" si="309"/>
        <v>19.266666666666666</v>
      </c>
      <c r="Q3294" t="str">
        <f t="shared" si="310"/>
        <v>theater</v>
      </c>
      <c r="R3294" t="str">
        <f t="shared" si="311"/>
        <v>plays</v>
      </c>
      <c r="S3294" s="13">
        <f t="shared" si="313"/>
        <v>42282.561898148146</v>
      </c>
      <c r="T3294" s="13">
        <f t="shared" si="312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8"/>
        <v>1.7044444444444444</v>
      </c>
      <c r="P3295" s="10">
        <f t="shared" si="309"/>
        <v>84.285714285714292</v>
      </c>
      <c r="Q3295" t="str">
        <f t="shared" si="310"/>
        <v>theater</v>
      </c>
      <c r="R3295" t="str">
        <f t="shared" si="311"/>
        <v>plays</v>
      </c>
      <c r="S3295" s="13">
        <f t="shared" si="313"/>
        <v>42768.217037037037</v>
      </c>
      <c r="T3295" s="13">
        <f t="shared" si="312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8"/>
        <v>1.1833333333333333</v>
      </c>
      <c r="P3296" s="10">
        <f t="shared" si="309"/>
        <v>29.583333333333332</v>
      </c>
      <c r="Q3296" t="str">
        <f t="shared" si="310"/>
        <v>theater</v>
      </c>
      <c r="R3296" t="str">
        <f t="shared" si="311"/>
        <v>plays</v>
      </c>
      <c r="S3296" s="13">
        <f t="shared" si="313"/>
        <v>42141.33280092592</v>
      </c>
      <c r="T3296" s="13">
        <f t="shared" si="312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8"/>
        <v>1.0285857142857142</v>
      </c>
      <c r="P3297" s="10">
        <f t="shared" si="309"/>
        <v>26.667037037037037</v>
      </c>
      <c r="Q3297" t="str">
        <f t="shared" si="310"/>
        <v>theater</v>
      </c>
      <c r="R3297" t="str">
        <f t="shared" si="311"/>
        <v>plays</v>
      </c>
      <c r="S3297" s="13">
        <f t="shared" si="313"/>
        <v>42609.234131944446</v>
      </c>
      <c r="T3297" s="13">
        <f t="shared" si="312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8"/>
        <v>1.4406666666666668</v>
      </c>
      <c r="P3298" s="10">
        <f t="shared" si="309"/>
        <v>45.978723404255319</v>
      </c>
      <c r="Q3298" t="str">
        <f t="shared" si="310"/>
        <v>theater</v>
      </c>
      <c r="R3298" t="str">
        <f t="shared" si="311"/>
        <v>plays</v>
      </c>
      <c r="S3298" s="13">
        <f t="shared" si="313"/>
        <v>42309.54828703704</v>
      </c>
      <c r="T3298" s="13">
        <f t="shared" si="312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8"/>
        <v>1.0007272727272727</v>
      </c>
      <c r="P3299" s="10">
        <f t="shared" si="309"/>
        <v>125.09090909090909</v>
      </c>
      <c r="Q3299" t="str">
        <f t="shared" si="310"/>
        <v>theater</v>
      </c>
      <c r="R3299" t="str">
        <f t="shared" si="311"/>
        <v>plays</v>
      </c>
      <c r="S3299" s="13">
        <f t="shared" si="313"/>
        <v>42193.563148148147</v>
      </c>
      <c r="T3299" s="13">
        <f t="shared" si="312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8"/>
        <v>1.0173000000000001</v>
      </c>
      <c r="P3300" s="10">
        <f t="shared" si="309"/>
        <v>141.29166666666666</v>
      </c>
      <c r="Q3300" t="str">
        <f t="shared" si="310"/>
        <v>theater</v>
      </c>
      <c r="R3300" t="str">
        <f t="shared" si="311"/>
        <v>plays</v>
      </c>
      <c r="S3300" s="13">
        <f t="shared" si="313"/>
        <v>42239.749629629623</v>
      </c>
      <c r="T3300" s="13">
        <f t="shared" si="312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8"/>
        <v>1.1619999999999999</v>
      </c>
      <c r="P3301" s="10">
        <f t="shared" si="309"/>
        <v>55.333333333333336</v>
      </c>
      <c r="Q3301" t="str">
        <f t="shared" si="310"/>
        <v>theater</v>
      </c>
      <c r="R3301" t="str">
        <f t="shared" si="311"/>
        <v>plays</v>
      </c>
      <c r="S3301" s="13">
        <f t="shared" si="313"/>
        <v>42261.709062499998</v>
      </c>
      <c r="T3301" s="13">
        <f t="shared" si="312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8"/>
        <v>1.3616666666666666</v>
      </c>
      <c r="P3302" s="10">
        <f t="shared" si="309"/>
        <v>46.420454545454547</v>
      </c>
      <c r="Q3302" t="str">
        <f t="shared" si="310"/>
        <v>theater</v>
      </c>
      <c r="R3302" t="str">
        <f t="shared" si="311"/>
        <v>plays</v>
      </c>
      <c r="S3302" s="13">
        <f t="shared" si="313"/>
        <v>42102.535439814812</v>
      </c>
      <c r="T3302" s="13">
        <f t="shared" si="312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8"/>
        <v>1.3346666666666667</v>
      </c>
      <c r="P3303" s="10">
        <f t="shared" si="309"/>
        <v>57.2</v>
      </c>
      <c r="Q3303" t="str">
        <f t="shared" si="310"/>
        <v>theater</v>
      </c>
      <c r="R3303" t="str">
        <f t="shared" si="311"/>
        <v>plays</v>
      </c>
      <c r="S3303" s="13">
        <f t="shared" si="313"/>
        <v>42538.527499999997</v>
      </c>
      <c r="T3303" s="13">
        <f t="shared" si="312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8"/>
        <v>1.0339285714285715</v>
      </c>
      <c r="P3304" s="10">
        <f t="shared" si="309"/>
        <v>173.7</v>
      </c>
      <c r="Q3304" t="str">
        <f t="shared" si="310"/>
        <v>theater</v>
      </c>
      <c r="R3304" t="str">
        <f t="shared" si="311"/>
        <v>plays</v>
      </c>
      <c r="S3304" s="13">
        <f t="shared" si="313"/>
        <v>42681.143240740734</v>
      </c>
      <c r="T3304" s="13">
        <f t="shared" si="312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8"/>
        <v>1.1588888888888889</v>
      </c>
      <c r="P3305" s="10">
        <f t="shared" si="309"/>
        <v>59.6</v>
      </c>
      <c r="Q3305" t="str">
        <f t="shared" si="310"/>
        <v>theater</v>
      </c>
      <c r="R3305" t="str">
        <f t="shared" si="311"/>
        <v>plays</v>
      </c>
      <c r="S3305" s="13">
        <f t="shared" si="313"/>
        <v>42056.443101851844</v>
      </c>
      <c r="T3305" s="13">
        <f t="shared" si="312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8"/>
        <v>1.0451666666666666</v>
      </c>
      <c r="P3306" s="10">
        <f t="shared" si="309"/>
        <v>89.585714285714289</v>
      </c>
      <c r="Q3306" t="str">
        <f t="shared" si="310"/>
        <v>theater</v>
      </c>
      <c r="R3306" t="str">
        <f t="shared" si="311"/>
        <v>plays</v>
      </c>
      <c r="S3306" s="13">
        <f t="shared" si="313"/>
        <v>42696.41611111111</v>
      </c>
      <c r="T3306" s="13">
        <f t="shared" si="312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8"/>
        <v>1.0202500000000001</v>
      </c>
      <c r="P3307" s="10">
        <f t="shared" si="309"/>
        <v>204.05</v>
      </c>
      <c r="Q3307" t="str">
        <f t="shared" si="310"/>
        <v>theater</v>
      </c>
      <c r="R3307" t="str">
        <f t="shared" si="311"/>
        <v>plays</v>
      </c>
      <c r="S3307" s="13">
        <f t="shared" si="313"/>
        <v>42186.647546296292</v>
      </c>
      <c r="T3307" s="13">
        <f t="shared" si="312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8"/>
        <v>1.7533333333333334</v>
      </c>
      <c r="P3308" s="10">
        <f t="shared" si="309"/>
        <v>48.703703703703702</v>
      </c>
      <c r="Q3308" t="str">
        <f t="shared" si="310"/>
        <v>theater</v>
      </c>
      <c r="R3308" t="str">
        <f t="shared" si="311"/>
        <v>plays</v>
      </c>
      <c r="S3308" s="13">
        <f t="shared" si="313"/>
        <v>42493.010902777773</v>
      </c>
      <c r="T3308" s="13">
        <f t="shared" si="312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8"/>
        <v>1.0668</v>
      </c>
      <c r="P3309" s="10">
        <f t="shared" si="309"/>
        <v>53.339999999999996</v>
      </c>
      <c r="Q3309" t="str">
        <f t="shared" si="310"/>
        <v>theater</v>
      </c>
      <c r="R3309" t="str">
        <f t="shared" si="311"/>
        <v>plays</v>
      </c>
      <c r="S3309" s="13">
        <f t="shared" si="313"/>
        <v>42474.848831018513</v>
      </c>
      <c r="T3309" s="13">
        <f t="shared" si="312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8"/>
        <v>1.2228571428571429</v>
      </c>
      <c r="P3310" s="10">
        <f t="shared" si="309"/>
        <v>75.087719298245617</v>
      </c>
      <c r="Q3310" t="str">
        <f t="shared" si="310"/>
        <v>theater</v>
      </c>
      <c r="R3310" t="str">
        <f t="shared" si="311"/>
        <v>plays</v>
      </c>
      <c r="S3310" s="13">
        <f t="shared" si="313"/>
        <v>42452.668576388889</v>
      </c>
      <c r="T3310" s="13">
        <f t="shared" si="312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8"/>
        <v>1.5942857142857143</v>
      </c>
      <c r="P3311" s="10">
        <f t="shared" si="309"/>
        <v>18</v>
      </c>
      <c r="Q3311" t="str">
        <f t="shared" si="310"/>
        <v>theater</v>
      </c>
      <c r="R3311" t="str">
        <f t="shared" si="311"/>
        <v>plays</v>
      </c>
      <c r="S3311" s="13">
        <f t="shared" si="313"/>
        <v>42628.441874999997</v>
      </c>
      <c r="T3311" s="13">
        <f t="shared" si="312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8"/>
        <v>1.0007692307692309</v>
      </c>
      <c r="P3312" s="10">
        <f t="shared" si="309"/>
        <v>209.83870967741936</v>
      </c>
      <c r="Q3312" t="str">
        <f t="shared" si="310"/>
        <v>theater</v>
      </c>
      <c r="R3312" t="str">
        <f t="shared" si="311"/>
        <v>plays</v>
      </c>
      <c r="S3312" s="13">
        <f t="shared" si="313"/>
        <v>42253.720196759255</v>
      </c>
      <c r="T3312" s="13">
        <f t="shared" si="312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8"/>
        <v>1.0984</v>
      </c>
      <c r="P3313" s="10">
        <f t="shared" si="309"/>
        <v>61.022222222222226</v>
      </c>
      <c r="Q3313" t="str">
        <f t="shared" si="310"/>
        <v>theater</v>
      </c>
      <c r="R3313" t="str">
        <f t="shared" si="311"/>
        <v>plays</v>
      </c>
      <c r="S3313" s="13">
        <f t="shared" si="313"/>
        <v>42264.083449074074</v>
      </c>
      <c r="T3313" s="13">
        <f t="shared" si="312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8"/>
        <v>1.0004</v>
      </c>
      <c r="P3314" s="10">
        <f t="shared" si="309"/>
        <v>61</v>
      </c>
      <c r="Q3314" t="str">
        <f t="shared" si="310"/>
        <v>theater</v>
      </c>
      <c r="R3314" t="str">
        <f t="shared" si="311"/>
        <v>plays</v>
      </c>
      <c r="S3314" s="13">
        <f t="shared" si="313"/>
        <v>42664.601226851846</v>
      </c>
      <c r="T3314" s="13">
        <f t="shared" si="312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8"/>
        <v>1.1605000000000001</v>
      </c>
      <c r="P3315" s="10">
        <f t="shared" si="309"/>
        <v>80.034482758620683</v>
      </c>
      <c r="Q3315" t="str">
        <f t="shared" si="310"/>
        <v>theater</v>
      </c>
      <c r="R3315" t="str">
        <f t="shared" si="311"/>
        <v>plays</v>
      </c>
      <c r="S3315" s="13">
        <f t="shared" si="313"/>
        <v>42382.036076388882</v>
      </c>
      <c r="T3315" s="13">
        <f t="shared" si="312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8"/>
        <v>2.1074999999999999</v>
      </c>
      <c r="P3316" s="10">
        <f t="shared" si="309"/>
        <v>29.068965517241381</v>
      </c>
      <c r="Q3316" t="str">
        <f t="shared" si="310"/>
        <v>theater</v>
      </c>
      <c r="R3316" t="str">
        <f t="shared" si="311"/>
        <v>plays</v>
      </c>
      <c r="S3316" s="13">
        <f t="shared" si="313"/>
        <v>42105.059155092589</v>
      </c>
      <c r="T3316" s="13">
        <f t="shared" si="312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8"/>
        <v>1.1000000000000001</v>
      </c>
      <c r="P3317" s="10">
        <f t="shared" si="309"/>
        <v>49.438202247191015</v>
      </c>
      <c r="Q3317" t="str">
        <f t="shared" si="310"/>
        <v>theater</v>
      </c>
      <c r="R3317" t="str">
        <f t="shared" si="311"/>
        <v>plays</v>
      </c>
      <c r="S3317" s="13">
        <f t="shared" si="313"/>
        <v>42466.09538194444</v>
      </c>
      <c r="T3317" s="13">
        <f t="shared" si="312"/>
        <v>42496.09538194444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8"/>
        <v>1.0008673425918038</v>
      </c>
      <c r="P3318" s="10">
        <f t="shared" si="309"/>
        <v>93.977440000000001</v>
      </c>
      <c r="Q3318" t="str">
        <f t="shared" si="310"/>
        <v>theater</v>
      </c>
      <c r="R3318" t="str">
        <f t="shared" si="311"/>
        <v>plays</v>
      </c>
      <c r="S3318" s="13">
        <f t="shared" si="313"/>
        <v>41826.662905092591</v>
      </c>
      <c r="T3318" s="13">
        <f t="shared" si="312"/>
        <v>41859.370833333327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8"/>
        <v>1.0619047619047619</v>
      </c>
      <c r="P3319" s="10">
        <f t="shared" si="309"/>
        <v>61.944444444444443</v>
      </c>
      <c r="Q3319" t="str">
        <f t="shared" si="310"/>
        <v>theater</v>
      </c>
      <c r="R3319" t="str">
        <f t="shared" si="311"/>
        <v>plays</v>
      </c>
      <c r="S3319" s="13">
        <f t="shared" si="313"/>
        <v>42498.831296296295</v>
      </c>
      <c r="T3319" s="13">
        <f t="shared" si="312"/>
        <v>42528.831296296295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8"/>
        <v>1.256</v>
      </c>
      <c r="P3320" s="10">
        <f t="shared" si="309"/>
        <v>78.5</v>
      </c>
      <c r="Q3320" t="str">
        <f t="shared" si="310"/>
        <v>theater</v>
      </c>
      <c r="R3320" t="str">
        <f t="shared" si="311"/>
        <v>plays</v>
      </c>
      <c r="S3320" s="13">
        <f t="shared" si="313"/>
        <v>42431.093668981477</v>
      </c>
      <c r="T3320" s="13">
        <f t="shared" si="312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8"/>
        <v>1.08</v>
      </c>
      <c r="P3321" s="10">
        <f t="shared" si="309"/>
        <v>33.75</v>
      </c>
      <c r="Q3321" t="str">
        <f t="shared" si="310"/>
        <v>theater</v>
      </c>
      <c r="R3321" t="str">
        <f t="shared" si="311"/>
        <v>plays</v>
      </c>
      <c r="S3321" s="13">
        <f t="shared" si="313"/>
        <v>41990.377152777779</v>
      </c>
      <c r="T3321" s="13">
        <f t="shared" si="312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8"/>
        <v>1.01</v>
      </c>
      <c r="P3322" s="10">
        <f t="shared" si="309"/>
        <v>66.44736842105263</v>
      </c>
      <c r="Q3322" t="str">
        <f t="shared" si="310"/>
        <v>theater</v>
      </c>
      <c r="R3322" t="str">
        <f t="shared" si="311"/>
        <v>plays</v>
      </c>
      <c r="S3322" s="13">
        <f t="shared" si="313"/>
        <v>42512.837465277778</v>
      </c>
      <c r="T3322" s="13">
        <f t="shared" si="312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8"/>
        <v>1.0740000000000001</v>
      </c>
      <c r="P3323" s="10">
        <f t="shared" si="309"/>
        <v>35.799999999999997</v>
      </c>
      <c r="Q3323" t="str">
        <f t="shared" si="310"/>
        <v>theater</v>
      </c>
      <c r="R3323" t="str">
        <f t="shared" si="311"/>
        <v>plays</v>
      </c>
      <c r="S3323" s="13">
        <f t="shared" si="313"/>
        <v>41913.891956018517</v>
      </c>
      <c r="T3323" s="13">
        <f t="shared" si="312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8"/>
        <v>1.0151515151515151</v>
      </c>
      <c r="P3324" s="10">
        <f t="shared" si="309"/>
        <v>145.65217391304347</v>
      </c>
      <c r="Q3324" t="str">
        <f t="shared" si="310"/>
        <v>theater</v>
      </c>
      <c r="R3324" t="str">
        <f t="shared" si="311"/>
        <v>plays</v>
      </c>
      <c r="S3324" s="13">
        <f t="shared" si="313"/>
        <v>42520.802037037036</v>
      </c>
      <c r="T3324" s="13">
        <f t="shared" si="312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8"/>
        <v>1.2589999999999999</v>
      </c>
      <c r="P3325" s="10">
        <f t="shared" si="309"/>
        <v>25.693877551020407</v>
      </c>
      <c r="Q3325" t="str">
        <f t="shared" si="310"/>
        <v>theater</v>
      </c>
      <c r="R3325" t="str">
        <f t="shared" si="311"/>
        <v>plays</v>
      </c>
      <c r="S3325" s="13">
        <f t="shared" si="313"/>
        <v>42608.157499999994</v>
      </c>
      <c r="T3325" s="13">
        <f t="shared" si="312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8"/>
        <v>1.0166666666666666</v>
      </c>
      <c r="P3326" s="10">
        <f t="shared" si="309"/>
        <v>152.5</v>
      </c>
      <c r="Q3326" t="str">
        <f t="shared" si="310"/>
        <v>theater</v>
      </c>
      <c r="R3326" t="str">
        <f t="shared" si="311"/>
        <v>plays</v>
      </c>
      <c r="S3326" s="13">
        <f t="shared" si="313"/>
        <v>42512.374884259254</v>
      </c>
      <c r="T3326" s="13">
        <f t="shared" si="312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8"/>
        <v>1.125</v>
      </c>
      <c r="P3327" s="10">
        <f t="shared" si="309"/>
        <v>30</v>
      </c>
      <c r="Q3327" t="str">
        <f t="shared" si="310"/>
        <v>theater</v>
      </c>
      <c r="R3327" t="str">
        <f t="shared" si="311"/>
        <v>plays</v>
      </c>
      <c r="S3327" s="13">
        <f t="shared" si="313"/>
        <v>42064.577280092592</v>
      </c>
      <c r="T3327" s="13">
        <f t="shared" si="312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8"/>
        <v>1.0137499999999999</v>
      </c>
      <c r="P3328" s="10">
        <f t="shared" si="309"/>
        <v>142.28070175438597</v>
      </c>
      <c r="Q3328" t="str">
        <f t="shared" si="310"/>
        <v>theater</v>
      </c>
      <c r="R3328" t="str">
        <f t="shared" si="311"/>
        <v>plays</v>
      </c>
      <c r="S3328" s="13">
        <f t="shared" si="313"/>
        <v>42041.505844907406</v>
      </c>
      <c r="T3328" s="13">
        <f t="shared" si="312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8"/>
        <v>1.0125</v>
      </c>
      <c r="P3329" s="10">
        <f t="shared" si="309"/>
        <v>24.545454545454547</v>
      </c>
      <c r="Q3329" t="str">
        <f t="shared" si="310"/>
        <v>theater</v>
      </c>
      <c r="R3329" t="str">
        <f t="shared" si="311"/>
        <v>plays</v>
      </c>
      <c r="S3329" s="13">
        <f t="shared" si="313"/>
        <v>42468.166273148141</v>
      </c>
      <c r="T3329" s="13">
        <f t="shared" si="312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8"/>
        <v>1.4638888888888888</v>
      </c>
      <c r="P3330" s="10">
        <f t="shared" si="309"/>
        <v>292.77777777777777</v>
      </c>
      <c r="Q3330" t="str">
        <f t="shared" si="310"/>
        <v>theater</v>
      </c>
      <c r="R3330" t="str">
        <f t="shared" si="311"/>
        <v>plays</v>
      </c>
      <c r="S3330" s="13">
        <f t="shared" si="313"/>
        <v>41822.366701388884</v>
      </c>
      <c r="T3330" s="13">
        <f t="shared" si="312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4">E3331/D3331</f>
        <v>1.1679999999999999</v>
      </c>
      <c r="P3331" s="10">
        <f t="shared" ref="P3331:P3394" si="315">E3331/L3331</f>
        <v>44.92307692307692</v>
      </c>
      <c r="Q3331" t="str">
        <f t="shared" ref="Q3331:Q3394" si="316">LEFT(N3331,FIND("/",N3331)-1)</f>
        <v>theater</v>
      </c>
      <c r="R3331" t="str">
        <f t="shared" ref="R3331:R3394" si="317">RIGHT(N3331,LEN(N3331)-FIND("/",N3331))</f>
        <v>plays</v>
      </c>
      <c r="S3331" s="13">
        <f t="shared" si="313"/>
        <v>41837.114675925921</v>
      </c>
      <c r="T3331" s="13">
        <f t="shared" si="312"/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4"/>
        <v>1.0626666666666666</v>
      </c>
      <c r="P3332" s="10">
        <f t="shared" si="315"/>
        <v>23.10144927536232</v>
      </c>
      <c r="Q3332" t="str">
        <f t="shared" si="316"/>
        <v>theater</v>
      </c>
      <c r="R3332" t="str">
        <f t="shared" si="317"/>
        <v>plays</v>
      </c>
      <c r="S3332" s="13">
        <f t="shared" si="313"/>
        <v>42065.679027777776</v>
      </c>
      <c r="T3332" s="13">
        <f t="shared" ref="T3332:T3395" si="318">(I3332/86400)+25569+(-5/24)</f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4"/>
        <v>1.0451999999999999</v>
      </c>
      <c r="P3333" s="10">
        <f t="shared" si="315"/>
        <v>80.400000000000006</v>
      </c>
      <c r="Q3333" t="str">
        <f t="shared" si="316"/>
        <v>theater</v>
      </c>
      <c r="R3333" t="str">
        <f t="shared" si="317"/>
        <v>plays</v>
      </c>
      <c r="S3333" s="13">
        <f t="shared" ref="S3333:S3396" si="319">(J3333/86400)+25569+(-5/24)</f>
        <v>42248.48942129629</v>
      </c>
      <c r="T3333" s="13">
        <f t="shared" si="318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4"/>
        <v>1</v>
      </c>
      <c r="P3334" s="10">
        <f t="shared" si="315"/>
        <v>72.289156626506028</v>
      </c>
      <c r="Q3334" t="str">
        <f t="shared" si="316"/>
        <v>theater</v>
      </c>
      <c r="R3334" t="str">
        <f t="shared" si="317"/>
        <v>plays</v>
      </c>
      <c r="S3334" s="13">
        <f t="shared" si="319"/>
        <v>41809.651967592588</v>
      </c>
      <c r="T3334" s="13">
        <f t="shared" si="318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4"/>
        <v>1.0457142857142858</v>
      </c>
      <c r="P3335" s="10">
        <f t="shared" si="315"/>
        <v>32.972972972972975</v>
      </c>
      <c r="Q3335" t="str">
        <f t="shared" si="316"/>
        <v>theater</v>
      </c>
      <c r="R3335" t="str">
        <f t="shared" si="317"/>
        <v>plays</v>
      </c>
      <c r="S3335" s="13">
        <f t="shared" si="319"/>
        <v>42148.468518518515</v>
      </c>
      <c r="T3335" s="13">
        <f t="shared" si="318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4"/>
        <v>1.3862051149573753</v>
      </c>
      <c r="P3336" s="10">
        <f t="shared" si="315"/>
        <v>116.65217391304348</v>
      </c>
      <c r="Q3336" t="str">
        <f t="shared" si="316"/>
        <v>theater</v>
      </c>
      <c r="R3336" t="str">
        <f t="shared" si="317"/>
        <v>plays</v>
      </c>
      <c r="S3336" s="13">
        <f t="shared" si="319"/>
        <v>42185.312754629624</v>
      </c>
      <c r="T3336" s="13">
        <f t="shared" si="318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4"/>
        <v>1.0032000000000001</v>
      </c>
      <c r="P3337" s="10">
        <f t="shared" si="315"/>
        <v>79.61904761904762</v>
      </c>
      <c r="Q3337" t="str">
        <f t="shared" si="316"/>
        <v>theater</v>
      </c>
      <c r="R3337" t="str">
        <f t="shared" si="317"/>
        <v>plays</v>
      </c>
      <c r="S3337" s="13">
        <f t="shared" si="319"/>
        <v>41827.465810185182</v>
      </c>
      <c r="T3337" s="13">
        <f t="shared" si="318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4"/>
        <v>1</v>
      </c>
      <c r="P3338" s="10">
        <f t="shared" si="315"/>
        <v>27.777777777777779</v>
      </c>
      <c r="Q3338" t="str">
        <f t="shared" si="316"/>
        <v>theater</v>
      </c>
      <c r="R3338" t="str">
        <f t="shared" si="317"/>
        <v>plays</v>
      </c>
      <c r="S3338" s="13">
        <f t="shared" si="319"/>
        <v>42437.190347222218</v>
      </c>
      <c r="T3338" s="13">
        <f t="shared" si="318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4"/>
        <v>1.1020000000000001</v>
      </c>
      <c r="P3339" s="10">
        <f t="shared" si="315"/>
        <v>81.029411764705884</v>
      </c>
      <c r="Q3339" t="str">
        <f t="shared" si="316"/>
        <v>theater</v>
      </c>
      <c r="R3339" t="str">
        <f t="shared" si="317"/>
        <v>plays</v>
      </c>
      <c r="S3339" s="13">
        <f t="shared" si="319"/>
        <v>41901.073692129627</v>
      </c>
      <c r="T3339" s="13">
        <f t="shared" si="318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4"/>
        <v>1.0218</v>
      </c>
      <c r="P3340" s="10">
        <f t="shared" si="315"/>
        <v>136.84821428571428</v>
      </c>
      <c r="Q3340" t="str">
        <f t="shared" si="316"/>
        <v>theater</v>
      </c>
      <c r="R3340" t="str">
        <f t="shared" si="317"/>
        <v>plays</v>
      </c>
      <c r="S3340" s="13">
        <f t="shared" si="319"/>
        <v>42769.366666666661</v>
      </c>
      <c r="T3340" s="13">
        <f t="shared" si="318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4"/>
        <v>1.0435000000000001</v>
      </c>
      <c r="P3341" s="10">
        <f t="shared" si="315"/>
        <v>177.61702127659575</v>
      </c>
      <c r="Q3341" t="str">
        <f t="shared" si="316"/>
        <v>theater</v>
      </c>
      <c r="R3341" t="str">
        <f t="shared" si="317"/>
        <v>plays</v>
      </c>
      <c r="S3341" s="13">
        <f t="shared" si="319"/>
        <v>42549.457384259258</v>
      </c>
      <c r="T3341" s="13">
        <f t="shared" si="318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4"/>
        <v>1.3816666666666666</v>
      </c>
      <c r="P3342" s="10">
        <f t="shared" si="315"/>
        <v>109.07894736842105</v>
      </c>
      <c r="Q3342" t="str">
        <f t="shared" si="316"/>
        <v>theater</v>
      </c>
      <c r="R3342" t="str">
        <f t="shared" si="317"/>
        <v>plays</v>
      </c>
      <c r="S3342" s="13">
        <f t="shared" si="319"/>
        <v>42685.765671296293</v>
      </c>
      <c r="T3342" s="13">
        <f t="shared" si="318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4"/>
        <v>1</v>
      </c>
      <c r="P3343" s="10">
        <f t="shared" si="315"/>
        <v>119.64285714285714</v>
      </c>
      <c r="Q3343" t="str">
        <f t="shared" si="316"/>
        <v>theater</v>
      </c>
      <c r="R3343" t="str">
        <f t="shared" si="317"/>
        <v>plays</v>
      </c>
      <c r="S3343" s="13">
        <f t="shared" si="319"/>
        <v>42510.590520833335</v>
      </c>
      <c r="T3343" s="13">
        <f t="shared" si="318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4"/>
        <v>1.0166666666666666</v>
      </c>
      <c r="P3344" s="10">
        <f t="shared" si="315"/>
        <v>78.205128205128204</v>
      </c>
      <c r="Q3344" t="str">
        <f t="shared" si="316"/>
        <v>theater</v>
      </c>
      <c r="R3344" t="str">
        <f t="shared" si="317"/>
        <v>plays</v>
      </c>
      <c r="S3344" s="13">
        <f t="shared" si="319"/>
        <v>42062.088078703702</v>
      </c>
      <c r="T3344" s="13">
        <f t="shared" si="318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4"/>
        <v>1.7142857142857142</v>
      </c>
      <c r="P3345" s="10">
        <f t="shared" si="315"/>
        <v>52.173913043478258</v>
      </c>
      <c r="Q3345" t="str">
        <f t="shared" si="316"/>
        <v>theater</v>
      </c>
      <c r="R3345" t="str">
        <f t="shared" si="317"/>
        <v>plays</v>
      </c>
      <c r="S3345" s="13">
        <f t="shared" si="319"/>
        <v>42452.708148148151</v>
      </c>
      <c r="T3345" s="13">
        <f t="shared" si="318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4"/>
        <v>1.0144444444444445</v>
      </c>
      <c r="P3346" s="10">
        <f t="shared" si="315"/>
        <v>114.125</v>
      </c>
      <c r="Q3346" t="str">
        <f t="shared" si="316"/>
        <v>theater</v>
      </c>
      <c r="R3346" t="str">
        <f t="shared" si="317"/>
        <v>plays</v>
      </c>
      <c r="S3346" s="13">
        <f t="shared" si="319"/>
        <v>41850.991817129623</v>
      </c>
      <c r="T3346" s="13">
        <f t="shared" si="318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4"/>
        <v>1.3</v>
      </c>
      <c r="P3347" s="10">
        <f t="shared" si="315"/>
        <v>50</v>
      </c>
      <c r="Q3347" t="str">
        <f t="shared" si="316"/>
        <v>theater</v>
      </c>
      <c r="R3347" t="str">
        <f t="shared" si="317"/>
        <v>plays</v>
      </c>
      <c r="S3347" s="13">
        <f t="shared" si="319"/>
        <v>42052.897777777776</v>
      </c>
      <c r="T3347" s="13">
        <f t="shared" si="318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4"/>
        <v>1.1000000000000001</v>
      </c>
      <c r="P3348" s="10">
        <f t="shared" si="315"/>
        <v>91.666666666666671</v>
      </c>
      <c r="Q3348" t="str">
        <f t="shared" si="316"/>
        <v>theater</v>
      </c>
      <c r="R3348" t="str">
        <f t="shared" si="317"/>
        <v>plays</v>
      </c>
      <c r="S3348" s="13">
        <f t="shared" si="319"/>
        <v>42053.816087962965</v>
      </c>
      <c r="T3348" s="13">
        <f t="shared" si="318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4"/>
        <v>1.1944999999999999</v>
      </c>
      <c r="P3349" s="10">
        <f t="shared" si="315"/>
        <v>108.59090909090909</v>
      </c>
      <c r="Q3349" t="str">
        <f t="shared" si="316"/>
        <v>theater</v>
      </c>
      <c r="R3349" t="str">
        <f t="shared" si="317"/>
        <v>plays</v>
      </c>
      <c r="S3349" s="13">
        <f t="shared" si="319"/>
        <v>42484.343217592592</v>
      </c>
      <c r="T3349" s="13">
        <f t="shared" si="318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4"/>
        <v>1.002909090909091</v>
      </c>
      <c r="P3350" s="10">
        <f t="shared" si="315"/>
        <v>69.822784810126578</v>
      </c>
      <c r="Q3350" t="str">
        <f t="shared" si="316"/>
        <v>theater</v>
      </c>
      <c r="R3350" t="str">
        <f t="shared" si="317"/>
        <v>plays</v>
      </c>
      <c r="S3350" s="13">
        <f t="shared" si="319"/>
        <v>42466.350462962961</v>
      </c>
      <c r="T3350" s="13">
        <f t="shared" si="318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4"/>
        <v>1.534</v>
      </c>
      <c r="P3351" s="10">
        <f t="shared" si="315"/>
        <v>109.57142857142857</v>
      </c>
      <c r="Q3351" t="str">
        <f t="shared" si="316"/>
        <v>theater</v>
      </c>
      <c r="R3351" t="str">
        <f t="shared" si="317"/>
        <v>plays</v>
      </c>
      <c r="S3351" s="13">
        <f t="shared" si="319"/>
        <v>42512.902453703697</v>
      </c>
      <c r="T3351" s="13">
        <f t="shared" si="318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4"/>
        <v>1.0442857142857143</v>
      </c>
      <c r="P3352" s="10">
        <f t="shared" si="315"/>
        <v>71.666666666666671</v>
      </c>
      <c r="Q3352" t="str">
        <f t="shared" si="316"/>
        <v>theater</v>
      </c>
      <c r="R3352" t="str">
        <f t="shared" si="317"/>
        <v>plays</v>
      </c>
      <c r="S3352" s="13">
        <f t="shared" si="319"/>
        <v>42302.493182870363</v>
      </c>
      <c r="T3352" s="13">
        <f t="shared" si="318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4"/>
        <v>1.0109999999999999</v>
      </c>
      <c r="P3353" s="10">
        <f t="shared" si="315"/>
        <v>93.611111111111114</v>
      </c>
      <c r="Q3353" t="str">
        <f t="shared" si="316"/>
        <v>theater</v>
      </c>
      <c r="R3353" t="str">
        <f t="shared" si="317"/>
        <v>plays</v>
      </c>
      <c r="S3353" s="13">
        <f t="shared" si="319"/>
        <v>41806.187094907407</v>
      </c>
      <c r="T3353" s="13">
        <f t="shared" si="318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4"/>
        <v>1.0751999999999999</v>
      </c>
      <c r="P3354" s="10">
        <f t="shared" si="315"/>
        <v>76.8</v>
      </c>
      <c r="Q3354" t="str">
        <f t="shared" si="316"/>
        <v>theater</v>
      </c>
      <c r="R3354" t="str">
        <f t="shared" si="317"/>
        <v>plays</v>
      </c>
      <c r="S3354" s="13">
        <f t="shared" si="319"/>
        <v>42495.784467592595</v>
      </c>
      <c r="T3354" s="13">
        <f t="shared" si="318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4"/>
        <v>3.15</v>
      </c>
      <c r="P3355" s="10">
        <f t="shared" si="315"/>
        <v>35.795454545454547</v>
      </c>
      <c r="Q3355" t="str">
        <f t="shared" si="316"/>
        <v>theater</v>
      </c>
      <c r="R3355" t="str">
        <f t="shared" si="317"/>
        <v>plays</v>
      </c>
      <c r="S3355" s="13">
        <f t="shared" si="319"/>
        <v>42479.223958333336</v>
      </c>
      <c r="T3355" s="13">
        <f t="shared" si="318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4"/>
        <v>1.0193333333333334</v>
      </c>
      <c r="P3356" s="10">
        <f t="shared" si="315"/>
        <v>55.6</v>
      </c>
      <c r="Q3356" t="str">
        <f t="shared" si="316"/>
        <v>theater</v>
      </c>
      <c r="R3356" t="str">
        <f t="shared" si="317"/>
        <v>plays</v>
      </c>
      <c r="S3356" s="13">
        <f t="shared" si="319"/>
        <v>42270.518587962964</v>
      </c>
      <c r="T3356" s="13">
        <f t="shared" si="318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4"/>
        <v>1.2628571428571429</v>
      </c>
      <c r="P3357" s="10">
        <f t="shared" si="315"/>
        <v>147.33333333333334</v>
      </c>
      <c r="Q3357" t="str">
        <f t="shared" si="316"/>
        <v>theater</v>
      </c>
      <c r="R3357" t="str">
        <f t="shared" si="317"/>
        <v>plays</v>
      </c>
      <c r="S3357" s="13">
        <f t="shared" si="319"/>
        <v>42489.411192129628</v>
      </c>
      <c r="T3357" s="13">
        <f t="shared" si="318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4"/>
        <v>1.014</v>
      </c>
      <c r="P3358" s="10">
        <f t="shared" si="315"/>
        <v>56.333333333333336</v>
      </c>
      <c r="Q3358" t="str">
        <f t="shared" si="316"/>
        <v>theater</v>
      </c>
      <c r="R3358" t="str">
        <f t="shared" si="317"/>
        <v>plays</v>
      </c>
      <c r="S3358" s="13">
        <f t="shared" si="319"/>
        <v>42536.607314814813</v>
      </c>
      <c r="T3358" s="13">
        <f t="shared" si="318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4"/>
        <v>1.01</v>
      </c>
      <c r="P3359" s="10">
        <f t="shared" si="315"/>
        <v>96.19047619047619</v>
      </c>
      <c r="Q3359" t="str">
        <f t="shared" si="316"/>
        <v>theater</v>
      </c>
      <c r="R3359" t="str">
        <f t="shared" si="317"/>
        <v>plays</v>
      </c>
      <c r="S3359" s="13">
        <f t="shared" si="319"/>
        <v>41822.209606481476</v>
      </c>
      <c r="T3359" s="13">
        <f t="shared" si="318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4"/>
        <v>1.0299</v>
      </c>
      <c r="P3360" s="10">
        <f t="shared" si="315"/>
        <v>63.574074074074076</v>
      </c>
      <c r="Q3360" t="str">
        <f t="shared" si="316"/>
        <v>theater</v>
      </c>
      <c r="R3360" t="str">
        <f t="shared" si="317"/>
        <v>plays</v>
      </c>
      <c r="S3360" s="13">
        <f t="shared" si="319"/>
        <v>41932.102766203701</v>
      </c>
      <c r="T3360" s="13">
        <f t="shared" si="318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4"/>
        <v>1.0625</v>
      </c>
      <c r="P3361" s="10">
        <f t="shared" si="315"/>
        <v>184.78260869565219</v>
      </c>
      <c r="Q3361" t="str">
        <f t="shared" si="316"/>
        <v>theater</v>
      </c>
      <c r="R3361" t="str">
        <f t="shared" si="317"/>
        <v>plays</v>
      </c>
      <c r="S3361" s="13">
        <f t="shared" si="319"/>
        <v>42745.848773148151</v>
      </c>
      <c r="T3361" s="13">
        <f t="shared" si="318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4"/>
        <v>1.0137777777777779</v>
      </c>
      <c r="P3362" s="10">
        <f t="shared" si="315"/>
        <v>126.72222222222223</v>
      </c>
      <c r="Q3362" t="str">
        <f t="shared" si="316"/>
        <v>theater</v>
      </c>
      <c r="R3362" t="str">
        <f t="shared" si="317"/>
        <v>plays</v>
      </c>
      <c r="S3362" s="13">
        <f t="shared" si="319"/>
        <v>42696.874340277776</v>
      </c>
      <c r="T3362" s="13">
        <f t="shared" si="318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4"/>
        <v>1.1346000000000001</v>
      </c>
      <c r="P3363" s="10">
        <f t="shared" si="315"/>
        <v>83.42647058823529</v>
      </c>
      <c r="Q3363" t="str">
        <f t="shared" si="316"/>
        <v>theater</v>
      </c>
      <c r="R3363" t="str">
        <f t="shared" si="317"/>
        <v>plays</v>
      </c>
      <c r="S3363" s="13">
        <f t="shared" si="319"/>
        <v>41865.817013888889</v>
      </c>
      <c r="T3363" s="13">
        <f t="shared" si="318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4"/>
        <v>2.1800000000000002</v>
      </c>
      <c r="P3364" s="10">
        <f t="shared" si="315"/>
        <v>54.5</v>
      </c>
      <c r="Q3364" t="str">
        <f t="shared" si="316"/>
        <v>theater</v>
      </c>
      <c r="R3364" t="str">
        <f t="shared" si="317"/>
        <v>plays</v>
      </c>
      <c r="S3364" s="13">
        <f t="shared" si="319"/>
        <v>42055.883298611108</v>
      </c>
      <c r="T3364" s="13">
        <f t="shared" si="318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4"/>
        <v>1.0141935483870967</v>
      </c>
      <c r="P3365" s="10">
        <f t="shared" si="315"/>
        <v>302.30769230769232</v>
      </c>
      <c r="Q3365" t="str">
        <f t="shared" si="316"/>
        <v>theater</v>
      </c>
      <c r="R3365" t="str">
        <f t="shared" si="317"/>
        <v>plays</v>
      </c>
      <c r="S3365" s="13">
        <f t="shared" si="319"/>
        <v>41851.563020833331</v>
      </c>
      <c r="T3365" s="13">
        <f t="shared" si="318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4"/>
        <v>1.0593333333333332</v>
      </c>
      <c r="P3366" s="10">
        <f t="shared" si="315"/>
        <v>44.138888888888886</v>
      </c>
      <c r="Q3366" t="str">
        <f t="shared" si="316"/>
        <v>theater</v>
      </c>
      <c r="R3366" t="str">
        <f t="shared" si="317"/>
        <v>plays</v>
      </c>
      <c r="S3366" s="13">
        <f t="shared" si="319"/>
        <v>42422.769085648142</v>
      </c>
      <c r="T3366" s="13">
        <f t="shared" si="318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4"/>
        <v>1.04</v>
      </c>
      <c r="P3367" s="10">
        <f t="shared" si="315"/>
        <v>866.66666666666663</v>
      </c>
      <c r="Q3367" t="str">
        <f t="shared" si="316"/>
        <v>theater</v>
      </c>
      <c r="R3367" t="str">
        <f t="shared" si="317"/>
        <v>plays</v>
      </c>
      <c r="S3367" s="13">
        <f t="shared" si="319"/>
        <v>42320.893425925919</v>
      </c>
      <c r="T3367" s="13">
        <f t="shared" si="318"/>
        <v>42350.893425925919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4"/>
        <v>2.21</v>
      </c>
      <c r="P3368" s="10">
        <f t="shared" si="315"/>
        <v>61.388888888888886</v>
      </c>
      <c r="Q3368" t="str">
        <f t="shared" si="316"/>
        <v>theater</v>
      </c>
      <c r="R3368" t="str">
        <f t="shared" si="317"/>
        <v>plays</v>
      </c>
      <c r="S3368" s="13">
        <f t="shared" si="319"/>
        <v>42106.859224537031</v>
      </c>
      <c r="T3368" s="13">
        <f t="shared" si="318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4"/>
        <v>1.1866666666666668</v>
      </c>
      <c r="P3369" s="10">
        <f t="shared" si="315"/>
        <v>29.666666666666668</v>
      </c>
      <c r="Q3369" t="str">
        <f t="shared" si="316"/>
        <v>theater</v>
      </c>
      <c r="R3369" t="str">
        <f t="shared" si="317"/>
        <v>plays</v>
      </c>
      <c r="S3369" s="13">
        <f t="shared" si="319"/>
        <v>42192.725624999999</v>
      </c>
      <c r="T3369" s="13">
        <f t="shared" si="318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4"/>
        <v>1.046</v>
      </c>
      <c r="P3370" s="10">
        <f t="shared" si="315"/>
        <v>45.478260869565219</v>
      </c>
      <c r="Q3370" t="str">
        <f t="shared" si="316"/>
        <v>theater</v>
      </c>
      <c r="R3370" t="str">
        <f t="shared" si="317"/>
        <v>plays</v>
      </c>
      <c r="S3370" s="13">
        <f t="shared" si="319"/>
        <v>41968.991423611107</v>
      </c>
      <c r="T3370" s="13">
        <f t="shared" si="318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4"/>
        <v>1.0389999999999999</v>
      </c>
      <c r="P3371" s="10">
        <f t="shared" si="315"/>
        <v>96.203703703703709</v>
      </c>
      <c r="Q3371" t="str">
        <f t="shared" si="316"/>
        <v>theater</v>
      </c>
      <c r="R3371" t="str">
        <f t="shared" si="317"/>
        <v>plays</v>
      </c>
      <c r="S3371" s="13">
        <f t="shared" si="319"/>
        <v>42689.833101851851</v>
      </c>
      <c r="T3371" s="13">
        <f t="shared" si="318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4"/>
        <v>1.1773333333333333</v>
      </c>
      <c r="P3372" s="10">
        <f t="shared" si="315"/>
        <v>67.92307692307692</v>
      </c>
      <c r="Q3372" t="str">
        <f t="shared" si="316"/>
        <v>theater</v>
      </c>
      <c r="R3372" t="str">
        <f t="shared" si="317"/>
        <v>plays</v>
      </c>
      <c r="S3372" s="13">
        <f t="shared" si="319"/>
        <v>42690.125983796293</v>
      </c>
      <c r="T3372" s="13">
        <f t="shared" si="318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4"/>
        <v>1.385</v>
      </c>
      <c r="P3373" s="10">
        <f t="shared" si="315"/>
        <v>30.777777777777779</v>
      </c>
      <c r="Q3373" t="str">
        <f t="shared" si="316"/>
        <v>theater</v>
      </c>
      <c r="R3373" t="str">
        <f t="shared" si="317"/>
        <v>plays</v>
      </c>
      <c r="S3373" s="13">
        <f t="shared" si="319"/>
        <v>42312.666261574072</v>
      </c>
      <c r="T3373" s="13">
        <f t="shared" si="318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4"/>
        <v>1.0349999999999999</v>
      </c>
      <c r="P3374" s="10">
        <f t="shared" si="315"/>
        <v>38.333333333333336</v>
      </c>
      <c r="Q3374" t="str">
        <f t="shared" si="316"/>
        <v>theater</v>
      </c>
      <c r="R3374" t="str">
        <f t="shared" si="317"/>
        <v>plays</v>
      </c>
      <c r="S3374" s="13">
        <f t="shared" si="319"/>
        <v>41855.339768518512</v>
      </c>
      <c r="T3374" s="13">
        <f t="shared" si="318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4"/>
        <v>1.0024999999999999</v>
      </c>
      <c r="P3375" s="10">
        <f t="shared" si="315"/>
        <v>66.833333333333329</v>
      </c>
      <c r="Q3375" t="str">
        <f t="shared" si="316"/>
        <v>theater</v>
      </c>
      <c r="R3375" t="str">
        <f t="shared" si="317"/>
        <v>plays</v>
      </c>
      <c r="S3375" s="13">
        <f t="shared" si="319"/>
        <v>42179.646296296291</v>
      </c>
      <c r="T3375" s="13">
        <f t="shared" si="318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4"/>
        <v>1.0657142857142856</v>
      </c>
      <c r="P3376" s="10">
        <f t="shared" si="315"/>
        <v>71.730769230769226</v>
      </c>
      <c r="Q3376" t="str">
        <f t="shared" si="316"/>
        <v>theater</v>
      </c>
      <c r="R3376" t="str">
        <f t="shared" si="317"/>
        <v>plays</v>
      </c>
      <c r="S3376" s="13">
        <f t="shared" si="319"/>
        <v>42275.523333333331</v>
      </c>
      <c r="T3376" s="13">
        <f t="shared" si="318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4"/>
        <v>1</v>
      </c>
      <c r="P3377" s="10">
        <f t="shared" si="315"/>
        <v>176.47058823529412</v>
      </c>
      <c r="Q3377" t="str">
        <f t="shared" si="316"/>
        <v>theater</v>
      </c>
      <c r="R3377" t="str">
        <f t="shared" si="317"/>
        <v>plays</v>
      </c>
      <c r="S3377" s="13">
        <f t="shared" si="319"/>
        <v>41765.402465277773</v>
      </c>
      <c r="T3377" s="13">
        <f t="shared" si="318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4"/>
        <v>1.0001249999999999</v>
      </c>
      <c r="P3378" s="10">
        <f t="shared" si="315"/>
        <v>421.10526315789474</v>
      </c>
      <c r="Q3378" t="str">
        <f t="shared" si="316"/>
        <v>theater</v>
      </c>
      <c r="R3378" t="str">
        <f t="shared" si="317"/>
        <v>plays</v>
      </c>
      <c r="S3378" s="13">
        <f t="shared" si="319"/>
        <v>42059.492986111109</v>
      </c>
      <c r="T3378" s="13">
        <f t="shared" si="318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4"/>
        <v>1.0105</v>
      </c>
      <c r="P3379" s="10">
        <f t="shared" si="315"/>
        <v>104.98701298701299</v>
      </c>
      <c r="Q3379" t="str">
        <f t="shared" si="316"/>
        <v>theater</v>
      </c>
      <c r="R3379" t="str">
        <f t="shared" si="317"/>
        <v>plays</v>
      </c>
      <c r="S3379" s="13">
        <f t="shared" si="319"/>
        <v>42053.524293981478</v>
      </c>
      <c r="T3379" s="13">
        <f t="shared" si="318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4"/>
        <v>1.0763636363636364</v>
      </c>
      <c r="P3380" s="10">
        <f t="shared" si="315"/>
        <v>28.19047619047619</v>
      </c>
      <c r="Q3380" t="str">
        <f t="shared" si="316"/>
        <v>theater</v>
      </c>
      <c r="R3380" t="str">
        <f t="shared" si="317"/>
        <v>plays</v>
      </c>
      <c r="S3380" s="13">
        <f t="shared" si="319"/>
        <v>41858.147060185183</v>
      </c>
      <c r="T3380" s="13">
        <f t="shared" si="318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4"/>
        <v>1.0365</v>
      </c>
      <c r="P3381" s="10">
        <f t="shared" si="315"/>
        <v>54.55263157894737</v>
      </c>
      <c r="Q3381" t="str">
        <f t="shared" si="316"/>
        <v>theater</v>
      </c>
      <c r="R3381" t="str">
        <f t="shared" si="317"/>
        <v>plays</v>
      </c>
      <c r="S3381" s="13">
        <f t="shared" si="319"/>
        <v>42225.305555555555</v>
      </c>
      <c r="T3381" s="13">
        <f t="shared" si="318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4"/>
        <v>1.0443333333333333</v>
      </c>
      <c r="P3382" s="10">
        <f t="shared" si="315"/>
        <v>111.89285714285714</v>
      </c>
      <c r="Q3382" t="str">
        <f t="shared" si="316"/>
        <v>theater</v>
      </c>
      <c r="R3382" t="str">
        <f t="shared" si="317"/>
        <v>plays</v>
      </c>
      <c r="S3382" s="13">
        <f t="shared" si="319"/>
        <v>41937.745115740741</v>
      </c>
      <c r="T3382" s="13">
        <f t="shared" si="318"/>
        <v>41972.786782407406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4"/>
        <v>1.0225</v>
      </c>
      <c r="P3383" s="10">
        <f t="shared" si="315"/>
        <v>85.208333333333329</v>
      </c>
      <c r="Q3383" t="str">
        <f t="shared" si="316"/>
        <v>theater</v>
      </c>
      <c r="R3383" t="str">
        <f t="shared" si="317"/>
        <v>plays</v>
      </c>
      <c r="S3383" s="13">
        <f t="shared" si="319"/>
        <v>42043.976655092592</v>
      </c>
      <c r="T3383" s="13">
        <f t="shared" si="318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4"/>
        <v>1.0074285714285713</v>
      </c>
      <c r="P3384" s="10">
        <f t="shared" si="315"/>
        <v>76.652173913043484</v>
      </c>
      <c r="Q3384" t="str">
        <f t="shared" si="316"/>
        <v>theater</v>
      </c>
      <c r="R3384" t="str">
        <f t="shared" si="317"/>
        <v>plays</v>
      </c>
      <c r="S3384" s="13">
        <f t="shared" si="319"/>
        <v>42559.222870370366</v>
      </c>
      <c r="T3384" s="13">
        <f t="shared" si="318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4"/>
        <v>1.1171428571428572</v>
      </c>
      <c r="P3385" s="10">
        <f t="shared" si="315"/>
        <v>65.166666666666671</v>
      </c>
      <c r="Q3385" t="str">
        <f t="shared" si="316"/>
        <v>theater</v>
      </c>
      <c r="R3385" t="str">
        <f t="shared" si="317"/>
        <v>plays</v>
      </c>
      <c r="S3385" s="13">
        <f t="shared" si="319"/>
        <v>42524.574305555558</v>
      </c>
      <c r="T3385" s="13">
        <f t="shared" si="318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4"/>
        <v>1.0001100000000001</v>
      </c>
      <c r="P3386" s="10">
        <f t="shared" si="315"/>
        <v>93.760312499999998</v>
      </c>
      <c r="Q3386" t="str">
        <f t="shared" si="316"/>
        <v>theater</v>
      </c>
      <c r="R3386" t="str">
        <f t="shared" si="317"/>
        <v>plays</v>
      </c>
      <c r="S3386" s="13">
        <f t="shared" si="319"/>
        <v>42291.879259259258</v>
      </c>
      <c r="T3386" s="13">
        <f t="shared" si="318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4"/>
        <v>1</v>
      </c>
      <c r="P3387" s="10">
        <f t="shared" si="315"/>
        <v>133.33333333333334</v>
      </c>
      <c r="Q3387" t="str">
        <f t="shared" si="316"/>
        <v>theater</v>
      </c>
      <c r="R3387" t="str">
        <f t="shared" si="317"/>
        <v>plays</v>
      </c>
      <c r="S3387" s="13">
        <f t="shared" si="319"/>
        <v>41953.659166666665</v>
      </c>
      <c r="T3387" s="13">
        <f t="shared" si="318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4"/>
        <v>1.05</v>
      </c>
      <c r="P3388" s="10">
        <f t="shared" si="315"/>
        <v>51.219512195121951</v>
      </c>
      <c r="Q3388" t="str">
        <f t="shared" si="316"/>
        <v>theater</v>
      </c>
      <c r="R3388" t="str">
        <f t="shared" si="317"/>
        <v>plays</v>
      </c>
      <c r="S3388" s="13">
        <f t="shared" si="319"/>
        <v>41946.436412037037</v>
      </c>
      <c r="T3388" s="13">
        <f t="shared" si="318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4"/>
        <v>1.1686666666666667</v>
      </c>
      <c r="P3389" s="10">
        <f t="shared" si="315"/>
        <v>100.17142857142858</v>
      </c>
      <c r="Q3389" t="str">
        <f t="shared" si="316"/>
        <v>theater</v>
      </c>
      <c r="R3389" t="str">
        <f t="shared" si="317"/>
        <v>plays</v>
      </c>
      <c r="S3389" s="13">
        <f t="shared" si="319"/>
        <v>41947.554259259261</v>
      </c>
      <c r="T3389" s="13">
        <f t="shared" si="318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4"/>
        <v>1.038</v>
      </c>
      <c r="P3390" s="10">
        <f t="shared" si="315"/>
        <v>34.6</v>
      </c>
      <c r="Q3390" t="str">
        <f t="shared" si="316"/>
        <v>theater</v>
      </c>
      <c r="R3390" t="str">
        <f t="shared" si="317"/>
        <v>plays</v>
      </c>
      <c r="S3390" s="13">
        <f t="shared" si="319"/>
        <v>42143.252789351849</v>
      </c>
      <c r="T3390" s="13">
        <f t="shared" si="318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4"/>
        <v>1.145</v>
      </c>
      <c r="P3391" s="10">
        <f t="shared" si="315"/>
        <v>184.67741935483872</v>
      </c>
      <c r="Q3391" t="str">
        <f t="shared" si="316"/>
        <v>theater</v>
      </c>
      <c r="R3391" t="str">
        <f t="shared" si="317"/>
        <v>plays</v>
      </c>
      <c r="S3391" s="13">
        <f t="shared" si="319"/>
        <v>42494.355115740742</v>
      </c>
      <c r="T3391" s="13">
        <f t="shared" si="318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4"/>
        <v>1.024</v>
      </c>
      <c r="P3392" s="10">
        <f t="shared" si="315"/>
        <v>69.818181818181813</v>
      </c>
      <c r="Q3392" t="str">
        <f t="shared" si="316"/>
        <v>theater</v>
      </c>
      <c r="R3392" t="str">
        <f t="shared" si="317"/>
        <v>plays</v>
      </c>
      <c r="S3392" s="13">
        <f t="shared" si="319"/>
        <v>41815.566493055558</v>
      </c>
      <c r="T3392" s="13">
        <f t="shared" si="318"/>
        <v>41830.566493055558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4"/>
        <v>2.23</v>
      </c>
      <c r="P3393" s="10">
        <f t="shared" si="315"/>
        <v>61.944444444444443</v>
      </c>
      <c r="Q3393" t="str">
        <f t="shared" si="316"/>
        <v>theater</v>
      </c>
      <c r="R3393" t="str">
        <f t="shared" si="317"/>
        <v>plays</v>
      </c>
      <c r="S3393" s="13">
        <f t="shared" si="319"/>
        <v>41830.337361111109</v>
      </c>
      <c r="T3393" s="13">
        <f t="shared" si="318"/>
        <v>41859.727777777771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4"/>
        <v>1</v>
      </c>
      <c r="P3394" s="10">
        <f t="shared" si="315"/>
        <v>41.666666666666664</v>
      </c>
      <c r="Q3394" t="str">
        <f t="shared" si="316"/>
        <v>theater</v>
      </c>
      <c r="R3394" t="str">
        <f t="shared" si="317"/>
        <v>plays</v>
      </c>
      <c r="S3394" s="13">
        <f t="shared" si="319"/>
        <v>42446.63721064815</v>
      </c>
      <c r="T3394" s="13">
        <f t="shared" si="318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20">E3395/D3395</f>
        <v>1.0580000000000001</v>
      </c>
      <c r="P3395" s="10">
        <f t="shared" ref="P3395:P3458" si="321">E3395/L3395</f>
        <v>36.06818181818182</v>
      </c>
      <c r="Q3395" t="str">
        <f t="shared" ref="Q3395:Q3458" si="322">LEFT(N3395,FIND("/",N3395)-1)</f>
        <v>theater</v>
      </c>
      <c r="R3395" t="str">
        <f t="shared" ref="R3395:R3458" si="323">RIGHT(N3395,LEN(N3395)-FIND("/",N3395))</f>
        <v>plays</v>
      </c>
      <c r="S3395" s="13">
        <f t="shared" si="319"/>
        <v>41923.713310185187</v>
      </c>
      <c r="T3395" s="13">
        <f t="shared" si="318"/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20"/>
        <v>1.4236363636363636</v>
      </c>
      <c r="P3396" s="10">
        <f t="shared" si="321"/>
        <v>29</v>
      </c>
      <c r="Q3396" t="str">
        <f t="shared" si="322"/>
        <v>theater</v>
      </c>
      <c r="R3396" t="str">
        <f t="shared" si="323"/>
        <v>plays</v>
      </c>
      <c r="S3396" s="13">
        <f t="shared" si="319"/>
        <v>41817.387094907404</v>
      </c>
      <c r="T3396" s="13">
        <f t="shared" ref="T3396:T3459" si="324">(I3396/86400)+25569+(-5/24)</f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20"/>
        <v>1.84</v>
      </c>
      <c r="P3397" s="10">
        <f t="shared" si="321"/>
        <v>24.210526315789473</v>
      </c>
      <c r="Q3397" t="str">
        <f t="shared" si="322"/>
        <v>theater</v>
      </c>
      <c r="R3397" t="str">
        <f t="shared" si="323"/>
        <v>plays</v>
      </c>
      <c r="S3397" s="13">
        <f t="shared" ref="S3397:S3460" si="325">(J3397/86400)+25569+(-5/24)</f>
        <v>42140.503981481474</v>
      </c>
      <c r="T3397" s="13">
        <f t="shared" si="324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20"/>
        <v>1.0433333333333332</v>
      </c>
      <c r="P3398" s="10">
        <f t="shared" si="321"/>
        <v>55.892857142857146</v>
      </c>
      <c r="Q3398" t="str">
        <f t="shared" si="322"/>
        <v>theater</v>
      </c>
      <c r="R3398" t="str">
        <f t="shared" si="323"/>
        <v>plays</v>
      </c>
      <c r="S3398" s="13">
        <f t="shared" si="325"/>
        <v>41764.238298611112</v>
      </c>
      <c r="T3398" s="13">
        <f t="shared" si="324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20"/>
        <v>1.1200000000000001</v>
      </c>
      <c r="P3399" s="10">
        <f t="shared" si="321"/>
        <v>11.666666666666666</v>
      </c>
      <c r="Q3399" t="str">
        <f t="shared" si="322"/>
        <v>theater</v>
      </c>
      <c r="R3399" t="str">
        <f t="shared" si="323"/>
        <v>plays</v>
      </c>
      <c r="S3399" s="13">
        <f t="shared" si="325"/>
        <v>42378.270011574066</v>
      </c>
      <c r="T3399" s="13">
        <f t="shared" si="324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20"/>
        <v>1.1107499999999999</v>
      </c>
      <c r="P3400" s="10">
        <f t="shared" si="321"/>
        <v>68.353846153846149</v>
      </c>
      <c r="Q3400" t="str">
        <f t="shared" si="322"/>
        <v>theater</v>
      </c>
      <c r="R3400" t="str">
        <f t="shared" si="323"/>
        <v>plays</v>
      </c>
      <c r="S3400" s="13">
        <f t="shared" si="325"/>
        <v>41941.543703703697</v>
      </c>
      <c r="T3400" s="13">
        <f t="shared" si="324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20"/>
        <v>1.0375000000000001</v>
      </c>
      <c r="P3401" s="10">
        <f t="shared" si="321"/>
        <v>27.065217391304348</v>
      </c>
      <c r="Q3401" t="str">
        <f t="shared" si="322"/>
        <v>theater</v>
      </c>
      <c r="R3401" t="str">
        <f t="shared" si="323"/>
        <v>plays</v>
      </c>
      <c r="S3401" s="13">
        <f t="shared" si="325"/>
        <v>42026.712094907409</v>
      </c>
      <c r="T3401" s="13">
        <f t="shared" si="324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20"/>
        <v>1.0041</v>
      </c>
      <c r="P3402" s="10">
        <f t="shared" si="321"/>
        <v>118.12941176470588</v>
      </c>
      <c r="Q3402" t="str">
        <f t="shared" si="322"/>
        <v>theater</v>
      </c>
      <c r="R3402" t="str">
        <f t="shared" si="323"/>
        <v>plays</v>
      </c>
      <c r="S3402" s="13">
        <f t="shared" si="325"/>
        <v>41834.745532407404</v>
      </c>
      <c r="T3402" s="13">
        <f t="shared" si="324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20"/>
        <v>1.0186206896551724</v>
      </c>
      <c r="P3403" s="10">
        <f t="shared" si="321"/>
        <v>44.757575757575758</v>
      </c>
      <c r="Q3403" t="str">
        <f t="shared" si="322"/>
        <v>theater</v>
      </c>
      <c r="R3403" t="str">
        <f t="shared" si="323"/>
        <v>plays</v>
      </c>
      <c r="S3403" s="13">
        <f t="shared" si="325"/>
        <v>42193.5155787037</v>
      </c>
      <c r="T3403" s="13">
        <f t="shared" si="324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20"/>
        <v>1.0976666666666666</v>
      </c>
      <c r="P3404" s="10">
        <f t="shared" si="321"/>
        <v>99.787878787878782</v>
      </c>
      <c r="Q3404" t="str">
        <f t="shared" si="322"/>
        <v>theater</v>
      </c>
      <c r="R3404" t="str">
        <f t="shared" si="323"/>
        <v>plays</v>
      </c>
      <c r="S3404" s="13">
        <f t="shared" si="325"/>
        <v>42290.410219907404</v>
      </c>
      <c r="T3404" s="13">
        <f t="shared" si="324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20"/>
        <v>1</v>
      </c>
      <c r="P3405" s="10">
        <f t="shared" si="321"/>
        <v>117.64705882352941</v>
      </c>
      <c r="Q3405" t="str">
        <f t="shared" si="322"/>
        <v>theater</v>
      </c>
      <c r="R3405" t="str">
        <f t="shared" si="323"/>
        <v>plays</v>
      </c>
      <c r="S3405" s="13">
        <f t="shared" si="325"/>
        <v>42150.253749999996</v>
      </c>
      <c r="T3405" s="13">
        <f t="shared" si="324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20"/>
        <v>1.22</v>
      </c>
      <c r="P3406" s="10">
        <f t="shared" si="321"/>
        <v>203.33333333333334</v>
      </c>
      <c r="Q3406" t="str">
        <f t="shared" si="322"/>
        <v>theater</v>
      </c>
      <c r="R3406" t="str">
        <f t="shared" si="323"/>
        <v>plays</v>
      </c>
      <c r="S3406" s="13">
        <f t="shared" si="325"/>
        <v>42152.295162037037</v>
      </c>
      <c r="T3406" s="13">
        <f t="shared" si="324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20"/>
        <v>1.3757142857142857</v>
      </c>
      <c r="P3407" s="10">
        <f t="shared" si="321"/>
        <v>28.323529411764707</v>
      </c>
      <c r="Q3407" t="str">
        <f t="shared" si="322"/>
        <v>theater</v>
      </c>
      <c r="R3407" t="str">
        <f t="shared" si="323"/>
        <v>plays</v>
      </c>
      <c r="S3407" s="13">
        <f t="shared" si="325"/>
        <v>42409.808865740742</v>
      </c>
      <c r="T3407" s="13">
        <f t="shared" si="324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20"/>
        <v>1.0031000000000001</v>
      </c>
      <c r="P3408" s="10">
        <f t="shared" si="321"/>
        <v>110.23076923076923</v>
      </c>
      <c r="Q3408" t="str">
        <f t="shared" si="322"/>
        <v>theater</v>
      </c>
      <c r="R3408" t="str">
        <f t="shared" si="323"/>
        <v>plays</v>
      </c>
      <c r="S3408" s="13">
        <f t="shared" si="325"/>
        <v>41791.284444444442</v>
      </c>
      <c r="T3408" s="13">
        <f t="shared" si="324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20"/>
        <v>1.071</v>
      </c>
      <c r="P3409" s="10">
        <f t="shared" si="321"/>
        <v>31.970149253731343</v>
      </c>
      <c r="Q3409" t="str">
        <f t="shared" si="322"/>
        <v>theater</v>
      </c>
      <c r="R3409" t="str">
        <f t="shared" si="323"/>
        <v>plays</v>
      </c>
      <c r="S3409" s="13">
        <f t="shared" si="325"/>
        <v>41796.21399305555</v>
      </c>
      <c r="T3409" s="13">
        <f t="shared" si="324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20"/>
        <v>2.11</v>
      </c>
      <c r="P3410" s="10">
        <f t="shared" si="321"/>
        <v>58.611111111111114</v>
      </c>
      <c r="Q3410" t="str">
        <f t="shared" si="322"/>
        <v>theater</v>
      </c>
      <c r="R3410" t="str">
        <f t="shared" si="323"/>
        <v>plays</v>
      </c>
      <c r="S3410" s="13">
        <f t="shared" si="325"/>
        <v>41808.78361111111</v>
      </c>
      <c r="T3410" s="13">
        <f t="shared" si="324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20"/>
        <v>1.236</v>
      </c>
      <c r="P3411" s="10">
        <f t="shared" si="321"/>
        <v>29.428571428571427</v>
      </c>
      <c r="Q3411" t="str">
        <f t="shared" si="322"/>
        <v>theater</v>
      </c>
      <c r="R3411" t="str">
        <f t="shared" si="323"/>
        <v>plays</v>
      </c>
      <c r="S3411" s="13">
        <f t="shared" si="325"/>
        <v>42544.605995370366</v>
      </c>
      <c r="T3411" s="13">
        <f t="shared" si="324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20"/>
        <v>1.085</v>
      </c>
      <c r="P3412" s="10">
        <f t="shared" si="321"/>
        <v>81.375</v>
      </c>
      <c r="Q3412" t="str">
        <f t="shared" si="322"/>
        <v>theater</v>
      </c>
      <c r="R3412" t="str">
        <f t="shared" si="323"/>
        <v>plays</v>
      </c>
      <c r="S3412" s="13">
        <f t="shared" si="325"/>
        <v>42499.83321759259</v>
      </c>
      <c r="T3412" s="13">
        <f t="shared" si="324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20"/>
        <v>1.0356666666666667</v>
      </c>
      <c r="P3413" s="10">
        <f t="shared" si="321"/>
        <v>199.16666666666666</v>
      </c>
      <c r="Q3413" t="str">
        <f t="shared" si="322"/>
        <v>theater</v>
      </c>
      <c r="R3413" t="str">
        <f t="shared" si="323"/>
        <v>plays</v>
      </c>
      <c r="S3413" s="13">
        <f t="shared" si="325"/>
        <v>42264.814490740733</v>
      </c>
      <c r="T3413" s="13">
        <f t="shared" si="324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20"/>
        <v>1</v>
      </c>
      <c r="P3414" s="10">
        <f t="shared" si="321"/>
        <v>115.38461538461539</v>
      </c>
      <c r="Q3414" t="str">
        <f t="shared" si="322"/>
        <v>theater</v>
      </c>
      <c r="R3414" t="str">
        <f t="shared" si="323"/>
        <v>plays</v>
      </c>
      <c r="S3414" s="13">
        <f t="shared" si="325"/>
        <v>41879.750717592593</v>
      </c>
      <c r="T3414" s="13">
        <f t="shared" si="324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20"/>
        <v>1.3</v>
      </c>
      <c r="P3415" s="10">
        <f t="shared" si="321"/>
        <v>46.428571428571431</v>
      </c>
      <c r="Q3415" t="str">
        <f t="shared" si="322"/>
        <v>theater</v>
      </c>
      <c r="R3415" t="str">
        <f t="shared" si="323"/>
        <v>plays</v>
      </c>
      <c r="S3415" s="13">
        <f t="shared" si="325"/>
        <v>42053.524745370371</v>
      </c>
      <c r="T3415" s="13">
        <f t="shared" si="324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20"/>
        <v>1.0349999999999999</v>
      </c>
      <c r="P3416" s="10">
        <f t="shared" si="321"/>
        <v>70.568181818181813</v>
      </c>
      <c r="Q3416" t="str">
        <f t="shared" si="322"/>
        <v>theater</v>
      </c>
      <c r="R3416" t="str">
        <f t="shared" si="323"/>
        <v>plays</v>
      </c>
      <c r="S3416" s="13">
        <f t="shared" si="325"/>
        <v>42675.624131944445</v>
      </c>
      <c r="T3416" s="13">
        <f t="shared" si="324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20"/>
        <v>1</v>
      </c>
      <c r="P3417" s="10">
        <f t="shared" si="321"/>
        <v>22.222222222222221</v>
      </c>
      <c r="Q3417" t="str">
        <f t="shared" si="322"/>
        <v>theater</v>
      </c>
      <c r="R3417" t="str">
        <f t="shared" si="323"/>
        <v>plays</v>
      </c>
      <c r="S3417" s="13">
        <f t="shared" si="325"/>
        <v>42466.935833333329</v>
      </c>
      <c r="T3417" s="13">
        <f t="shared" si="324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20"/>
        <v>1.196</v>
      </c>
      <c r="P3418" s="10">
        <f t="shared" si="321"/>
        <v>159.46666666666667</v>
      </c>
      <c r="Q3418" t="str">
        <f t="shared" si="322"/>
        <v>theater</v>
      </c>
      <c r="R3418" t="str">
        <f t="shared" si="323"/>
        <v>plays</v>
      </c>
      <c r="S3418" s="13">
        <f t="shared" si="325"/>
        <v>42089.204224537032</v>
      </c>
      <c r="T3418" s="13">
        <f t="shared" si="324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20"/>
        <v>1.0000058823529412</v>
      </c>
      <c r="P3419" s="10">
        <f t="shared" si="321"/>
        <v>37.777999999999999</v>
      </c>
      <c r="Q3419" t="str">
        <f t="shared" si="322"/>
        <v>theater</v>
      </c>
      <c r="R3419" t="str">
        <f t="shared" si="323"/>
        <v>plays</v>
      </c>
      <c r="S3419" s="13">
        <f t="shared" si="325"/>
        <v>41894.705416666664</v>
      </c>
      <c r="T3419" s="13">
        <f t="shared" si="324"/>
        <v>41937.821527777771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20"/>
        <v>1.00875</v>
      </c>
      <c r="P3420" s="10">
        <f t="shared" si="321"/>
        <v>72.053571428571431</v>
      </c>
      <c r="Q3420" t="str">
        <f t="shared" si="322"/>
        <v>theater</v>
      </c>
      <c r="R3420" t="str">
        <f t="shared" si="323"/>
        <v>plays</v>
      </c>
      <c r="S3420" s="13">
        <f t="shared" si="325"/>
        <v>41752.626238425924</v>
      </c>
      <c r="T3420" s="13">
        <f t="shared" si="324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20"/>
        <v>1.0654545454545454</v>
      </c>
      <c r="P3421" s="10">
        <f t="shared" si="321"/>
        <v>63.695652173913047</v>
      </c>
      <c r="Q3421" t="str">
        <f t="shared" si="322"/>
        <v>theater</v>
      </c>
      <c r="R3421" t="str">
        <f t="shared" si="323"/>
        <v>plays</v>
      </c>
      <c r="S3421" s="13">
        <f t="shared" si="325"/>
        <v>42448.613252314812</v>
      </c>
      <c r="T3421" s="13">
        <f t="shared" si="324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20"/>
        <v>1.38</v>
      </c>
      <c r="P3422" s="10">
        <f t="shared" si="321"/>
        <v>28.411764705882351</v>
      </c>
      <c r="Q3422" t="str">
        <f t="shared" si="322"/>
        <v>theater</v>
      </c>
      <c r="R3422" t="str">
        <f t="shared" si="323"/>
        <v>plays</v>
      </c>
      <c r="S3422" s="13">
        <f t="shared" si="325"/>
        <v>42404.881967592592</v>
      </c>
      <c r="T3422" s="13">
        <f t="shared" si="324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20"/>
        <v>1.0115000000000001</v>
      </c>
      <c r="P3423" s="10">
        <f t="shared" si="321"/>
        <v>103.21428571428571</v>
      </c>
      <c r="Q3423" t="str">
        <f t="shared" si="322"/>
        <v>theater</v>
      </c>
      <c r="R3423" t="str">
        <f t="shared" si="323"/>
        <v>plays</v>
      </c>
      <c r="S3423" s="13">
        <f t="shared" si="325"/>
        <v>42037.582905092589</v>
      </c>
      <c r="T3423" s="13">
        <f t="shared" si="324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20"/>
        <v>1.091</v>
      </c>
      <c r="P3424" s="10">
        <f t="shared" si="321"/>
        <v>71.152173913043484</v>
      </c>
      <c r="Q3424" t="str">
        <f t="shared" si="322"/>
        <v>theater</v>
      </c>
      <c r="R3424" t="str">
        <f t="shared" si="323"/>
        <v>plays</v>
      </c>
      <c r="S3424" s="13">
        <f t="shared" si="325"/>
        <v>42323.353888888887</v>
      </c>
      <c r="T3424" s="13">
        <f t="shared" si="324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20"/>
        <v>1.4</v>
      </c>
      <c r="P3425" s="10">
        <f t="shared" si="321"/>
        <v>35</v>
      </c>
      <c r="Q3425" t="str">
        <f t="shared" si="322"/>
        <v>theater</v>
      </c>
      <c r="R3425" t="str">
        <f t="shared" si="323"/>
        <v>plays</v>
      </c>
      <c r="S3425" s="13">
        <f t="shared" si="325"/>
        <v>42088.703020833331</v>
      </c>
      <c r="T3425" s="13">
        <f t="shared" si="324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20"/>
        <v>1.0358333333333334</v>
      </c>
      <c r="P3426" s="10">
        <f t="shared" si="321"/>
        <v>81.776315789473685</v>
      </c>
      <c r="Q3426" t="str">
        <f t="shared" si="322"/>
        <v>theater</v>
      </c>
      <c r="R3426" t="str">
        <f t="shared" si="323"/>
        <v>plays</v>
      </c>
      <c r="S3426" s="13">
        <f t="shared" si="325"/>
        <v>42018.468564814808</v>
      </c>
      <c r="T3426" s="13">
        <f t="shared" si="324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20"/>
        <v>1.0297033333333332</v>
      </c>
      <c r="P3427" s="10">
        <f t="shared" si="321"/>
        <v>297.02980769230766</v>
      </c>
      <c r="Q3427" t="str">
        <f t="shared" si="322"/>
        <v>theater</v>
      </c>
      <c r="R3427" t="str">
        <f t="shared" si="323"/>
        <v>plays</v>
      </c>
      <c r="S3427" s="13">
        <f t="shared" si="325"/>
        <v>41884.40898148148</v>
      </c>
      <c r="T3427" s="13">
        <f t="shared" si="324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20"/>
        <v>1.0813333333333333</v>
      </c>
      <c r="P3428" s="10">
        <f t="shared" si="321"/>
        <v>46.609195402298852</v>
      </c>
      <c r="Q3428" t="str">
        <f t="shared" si="322"/>
        <v>theater</v>
      </c>
      <c r="R3428" t="str">
        <f t="shared" si="323"/>
        <v>plays</v>
      </c>
      <c r="S3428" s="13">
        <f t="shared" si="325"/>
        <v>41883.848414351851</v>
      </c>
      <c r="T3428" s="13">
        <f t="shared" si="324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20"/>
        <v>1</v>
      </c>
      <c r="P3429" s="10">
        <f t="shared" si="321"/>
        <v>51.724137931034484</v>
      </c>
      <c r="Q3429" t="str">
        <f t="shared" si="322"/>
        <v>theater</v>
      </c>
      <c r="R3429" t="str">
        <f t="shared" si="323"/>
        <v>plays</v>
      </c>
      <c r="S3429" s="13">
        <f t="shared" si="325"/>
        <v>41792.436944444438</v>
      </c>
      <c r="T3429" s="13">
        <f t="shared" si="324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20"/>
        <v>1.0275000000000001</v>
      </c>
      <c r="P3430" s="10">
        <f t="shared" si="321"/>
        <v>40.294117647058826</v>
      </c>
      <c r="Q3430" t="str">
        <f t="shared" si="322"/>
        <v>theater</v>
      </c>
      <c r="R3430" t="str">
        <f t="shared" si="323"/>
        <v>plays</v>
      </c>
      <c r="S3430" s="13">
        <f t="shared" si="325"/>
        <v>42038.512118055551</v>
      </c>
      <c r="T3430" s="13">
        <f t="shared" si="324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20"/>
        <v>1.3</v>
      </c>
      <c r="P3431" s="10">
        <f t="shared" si="321"/>
        <v>16.25</v>
      </c>
      <c r="Q3431" t="str">
        <f t="shared" si="322"/>
        <v>theater</v>
      </c>
      <c r="R3431" t="str">
        <f t="shared" si="323"/>
        <v>plays</v>
      </c>
      <c r="S3431" s="13">
        <f t="shared" si="325"/>
        <v>42661.813206018516</v>
      </c>
      <c r="T3431" s="13">
        <f t="shared" si="324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20"/>
        <v>1.0854949999999999</v>
      </c>
      <c r="P3432" s="10">
        <f t="shared" si="321"/>
        <v>30.152638888888887</v>
      </c>
      <c r="Q3432" t="str">
        <f t="shared" si="322"/>
        <v>theater</v>
      </c>
      <c r="R3432" t="str">
        <f t="shared" si="323"/>
        <v>plays</v>
      </c>
      <c r="S3432" s="13">
        <f t="shared" si="325"/>
        <v>41820.737280092588</v>
      </c>
      <c r="T3432" s="13">
        <f t="shared" si="324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20"/>
        <v>1</v>
      </c>
      <c r="P3433" s="10">
        <f t="shared" si="321"/>
        <v>95.238095238095241</v>
      </c>
      <c r="Q3433" t="str">
        <f t="shared" si="322"/>
        <v>theater</v>
      </c>
      <c r="R3433" t="str">
        <f t="shared" si="323"/>
        <v>plays</v>
      </c>
      <c r="S3433" s="13">
        <f t="shared" si="325"/>
        <v>41839.522604166668</v>
      </c>
      <c r="T3433" s="13">
        <f t="shared" si="324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20"/>
        <v>1.0965</v>
      </c>
      <c r="P3434" s="10">
        <f t="shared" si="321"/>
        <v>52.214285714285715</v>
      </c>
      <c r="Q3434" t="str">
        <f t="shared" si="322"/>
        <v>theater</v>
      </c>
      <c r="R3434" t="str">
        <f t="shared" si="323"/>
        <v>plays</v>
      </c>
      <c r="S3434" s="13">
        <f t="shared" si="325"/>
        <v>42380.372847222221</v>
      </c>
      <c r="T3434" s="13">
        <f t="shared" si="324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20"/>
        <v>1.0026315789473683</v>
      </c>
      <c r="P3435" s="10">
        <f t="shared" si="321"/>
        <v>134.1549295774648</v>
      </c>
      <c r="Q3435" t="str">
        <f t="shared" si="322"/>
        <v>theater</v>
      </c>
      <c r="R3435" t="str">
        <f t="shared" si="323"/>
        <v>plays</v>
      </c>
      <c r="S3435" s="13">
        <f t="shared" si="325"/>
        <v>41775.854803240734</v>
      </c>
      <c r="T3435" s="13">
        <f t="shared" si="324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20"/>
        <v>1.0555000000000001</v>
      </c>
      <c r="P3436" s="10">
        <f t="shared" si="321"/>
        <v>62.827380952380949</v>
      </c>
      <c r="Q3436" t="str">
        <f t="shared" si="322"/>
        <v>theater</v>
      </c>
      <c r="R3436" t="str">
        <f t="shared" si="323"/>
        <v>plays</v>
      </c>
      <c r="S3436" s="13">
        <f t="shared" si="325"/>
        <v>41800.172094907401</v>
      </c>
      <c r="T3436" s="13">
        <f t="shared" si="324"/>
        <v>41830.172094907401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20"/>
        <v>1.1200000000000001</v>
      </c>
      <c r="P3437" s="10">
        <f t="shared" si="321"/>
        <v>58.94736842105263</v>
      </c>
      <c r="Q3437" t="str">
        <f t="shared" si="322"/>
        <v>theater</v>
      </c>
      <c r="R3437" t="str">
        <f t="shared" si="323"/>
        <v>plays</v>
      </c>
      <c r="S3437" s="13">
        <f t="shared" si="325"/>
        <v>42572.408483796295</v>
      </c>
      <c r="T3437" s="13">
        <f t="shared" si="324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20"/>
        <v>1.0589999999999999</v>
      </c>
      <c r="P3438" s="10">
        <f t="shared" si="321"/>
        <v>143.1081081081081</v>
      </c>
      <c r="Q3438" t="str">
        <f t="shared" si="322"/>
        <v>theater</v>
      </c>
      <c r="R3438" t="str">
        <f t="shared" si="323"/>
        <v>plays</v>
      </c>
      <c r="S3438" s="13">
        <f t="shared" si="325"/>
        <v>41851.333252314813</v>
      </c>
      <c r="T3438" s="13">
        <f t="shared" si="324"/>
        <v>41872.477777777771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20"/>
        <v>1.01</v>
      </c>
      <c r="P3439" s="10">
        <f t="shared" si="321"/>
        <v>84.166666666666671</v>
      </c>
      <c r="Q3439" t="str">
        <f t="shared" si="322"/>
        <v>theater</v>
      </c>
      <c r="R3439" t="str">
        <f t="shared" si="323"/>
        <v>plays</v>
      </c>
      <c r="S3439" s="13">
        <f t="shared" si="325"/>
        <v>42205.502546296295</v>
      </c>
      <c r="T3439" s="13">
        <f t="shared" si="324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20"/>
        <v>1.042</v>
      </c>
      <c r="P3440" s="10">
        <f t="shared" si="321"/>
        <v>186.07142857142858</v>
      </c>
      <c r="Q3440" t="str">
        <f t="shared" si="322"/>
        <v>theater</v>
      </c>
      <c r="R3440" t="str">
        <f t="shared" si="323"/>
        <v>plays</v>
      </c>
      <c r="S3440" s="13">
        <f t="shared" si="325"/>
        <v>42100.719525462962</v>
      </c>
      <c r="T3440" s="13">
        <f t="shared" si="324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20"/>
        <v>1.3467833333333334</v>
      </c>
      <c r="P3441" s="10">
        <f t="shared" si="321"/>
        <v>89.785555555555561</v>
      </c>
      <c r="Q3441" t="str">
        <f t="shared" si="322"/>
        <v>theater</v>
      </c>
      <c r="R3441" t="str">
        <f t="shared" si="323"/>
        <v>plays</v>
      </c>
      <c r="S3441" s="13">
        <f t="shared" si="325"/>
        <v>42374.702893518515</v>
      </c>
      <c r="T3441" s="13">
        <f t="shared" si="324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20"/>
        <v>1.052184</v>
      </c>
      <c r="P3442" s="10">
        <f t="shared" si="321"/>
        <v>64.157560975609755</v>
      </c>
      <c r="Q3442" t="str">
        <f t="shared" si="322"/>
        <v>theater</v>
      </c>
      <c r="R3442" t="str">
        <f t="shared" si="323"/>
        <v>plays</v>
      </c>
      <c r="S3442" s="13">
        <f t="shared" si="325"/>
        <v>41808.914675925924</v>
      </c>
      <c r="T3442" s="13">
        <f t="shared" si="324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20"/>
        <v>1.026</v>
      </c>
      <c r="P3443" s="10">
        <f t="shared" si="321"/>
        <v>59.651162790697676</v>
      </c>
      <c r="Q3443" t="str">
        <f t="shared" si="322"/>
        <v>theater</v>
      </c>
      <c r="R3443" t="str">
        <f t="shared" si="323"/>
        <v>plays</v>
      </c>
      <c r="S3443" s="13">
        <f t="shared" si="325"/>
        <v>42294.221307870372</v>
      </c>
      <c r="T3443" s="13">
        <f t="shared" si="324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20"/>
        <v>1</v>
      </c>
      <c r="P3444" s="10">
        <f t="shared" si="321"/>
        <v>31.25</v>
      </c>
      <c r="Q3444" t="str">
        <f t="shared" si="322"/>
        <v>theater</v>
      </c>
      <c r="R3444" t="str">
        <f t="shared" si="323"/>
        <v>plays</v>
      </c>
      <c r="S3444" s="13">
        <f t="shared" si="325"/>
        <v>42124.632777777777</v>
      </c>
      <c r="T3444" s="13">
        <f t="shared" si="324"/>
        <v>42154.632777777777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20"/>
        <v>1.855</v>
      </c>
      <c r="P3445" s="10">
        <f t="shared" si="321"/>
        <v>41.222222222222221</v>
      </c>
      <c r="Q3445" t="str">
        <f t="shared" si="322"/>
        <v>theater</v>
      </c>
      <c r="R3445" t="str">
        <f t="shared" si="323"/>
        <v>plays</v>
      </c>
      <c r="S3445" s="13">
        <f t="shared" si="325"/>
        <v>41861.316504629627</v>
      </c>
      <c r="T3445" s="13">
        <f t="shared" si="324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20"/>
        <v>2.89</v>
      </c>
      <c r="P3446" s="10">
        <f t="shared" si="321"/>
        <v>43.35</v>
      </c>
      <c r="Q3446" t="str">
        <f t="shared" si="322"/>
        <v>theater</v>
      </c>
      <c r="R3446" t="str">
        <f t="shared" si="323"/>
        <v>plays</v>
      </c>
      <c r="S3446" s="13">
        <f t="shared" si="325"/>
        <v>42521.08317129629</v>
      </c>
      <c r="T3446" s="13">
        <f t="shared" si="324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20"/>
        <v>1</v>
      </c>
      <c r="P3447" s="10">
        <f t="shared" si="321"/>
        <v>64.516129032258064</v>
      </c>
      <c r="Q3447" t="str">
        <f t="shared" si="322"/>
        <v>theater</v>
      </c>
      <c r="R3447" t="str">
        <f t="shared" si="323"/>
        <v>plays</v>
      </c>
      <c r="S3447" s="13">
        <f t="shared" si="325"/>
        <v>42272.322175925925</v>
      </c>
      <c r="T3447" s="13">
        <f t="shared" si="324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20"/>
        <v>1.0820000000000001</v>
      </c>
      <c r="P3448" s="10">
        <f t="shared" si="321"/>
        <v>43.28</v>
      </c>
      <c r="Q3448" t="str">
        <f t="shared" si="322"/>
        <v>theater</v>
      </c>
      <c r="R3448" t="str">
        <f t="shared" si="323"/>
        <v>plays</v>
      </c>
      <c r="S3448" s="13">
        <f t="shared" si="325"/>
        <v>42016.624131944445</v>
      </c>
      <c r="T3448" s="13">
        <f t="shared" si="324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20"/>
        <v>1.0780000000000001</v>
      </c>
      <c r="P3449" s="10">
        <f t="shared" si="321"/>
        <v>77</v>
      </c>
      <c r="Q3449" t="str">
        <f t="shared" si="322"/>
        <v>theater</v>
      </c>
      <c r="R3449" t="str">
        <f t="shared" si="323"/>
        <v>plays</v>
      </c>
      <c r="S3449" s="13">
        <f t="shared" si="325"/>
        <v>42402.680694444447</v>
      </c>
      <c r="T3449" s="13">
        <f t="shared" si="324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20"/>
        <v>1.0976190476190477</v>
      </c>
      <c r="P3450" s="10">
        <f t="shared" si="321"/>
        <v>51.222222222222221</v>
      </c>
      <c r="Q3450" t="str">
        <f t="shared" si="322"/>
        <v>theater</v>
      </c>
      <c r="R3450" t="str">
        <f t="shared" si="323"/>
        <v>plays</v>
      </c>
      <c r="S3450" s="13">
        <f t="shared" si="325"/>
        <v>41959.910752314812</v>
      </c>
      <c r="T3450" s="13">
        <f t="shared" si="324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20"/>
        <v>1.70625</v>
      </c>
      <c r="P3451" s="10">
        <f t="shared" si="321"/>
        <v>68.25</v>
      </c>
      <c r="Q3451" t="str">
        <f t="shared" si="322"/>
        <v>theater</v>
      </c>
      <c r="R3451" t="str">
        <f t="shared" si="323"/>
        <v>plays</v>
      </c>
      <c r="S3451" s="13">
        <f t="shared" si="325"/>
        <v>42531.844189814808</v>
      </c>
      <c r="T3451" s="13">
        <f t="shared" si="324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20"/>
        <v>1.52</v>
      </c>
      <c r="P3452" s="10">
        <f t="shared" si="321"/>
        <v>19.487179487179485</v>
      </c>
      <c r="Q3452" t="str">
        <f t="shared" si="322"/>
        <v>theater</v>
      </c>
      <c r="R3452" t="str">
        <f t="shared" si="323"/>
        <v>plays</v>
      </c>
      <c r="S3452" s="13">
        <f t="shared" si="325"/>
        <v>42036.496192129627</v>
      </c>
      <c r="T3452" s="13">
        <f t="shared" si="324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20"/>
        <v>1.0123076923076924</v>
      </c>
      <c r="P3453" s="10">
        <f t="shared" si="321"/>
        <v>41.125</v>
      </c>
      <c r="Q3453" t="str">
        <f t="shared" si="322"/>
        <v>theater</v>
      </c>
      <c r="R3453" t="str">
        <f t="shared" si="323"/>
        <v>plays</v>
      </c>
      <c r="S3453" s="13">
        <f t="shared" si="325"/>
        <v>42088.515358796292</v>
      </c>
      <c r="T3453" s="13">
        <f t="shared" si="324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20"/>
        <v>1.532</v>
      </c>
      <c r="P3454" s="10">
        <f t="shared" si="321"/>
        <v>41.405405405405403</v>
      </c>
      <c r="Q3454" t="str">
        <f t="shared" si="322"/>
        <v>theater</v>
      </c>
      <c r="R3454" t="str">
        <f t="shared" si="323"/>
        <v>plays</v>
      </c>
      <c r="S3454" s="13">
        <f t="shared" si="325"/>
        <v>41820.430856481478</v>
      </c>
      <c r="T3454" s="13">
        <f t="shared" si="324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20"/>
        <v>1.2833333333333334</v>
      </c>
      <c r="P3455" s="10">
        <f t="shared" si="321"/>
        <v>27.5</v>
      </c>
      <c r="Q3455" t="str">
        <f t="shared" si="322"/>
        <v>theater</v>
      </c>
      <c r="R3455" t="str">
        <f t="shared" si="323"/>
        <v>plays</v>
      </c>
      <c r="S3455" s="13">
        <f t="shared" si="325"/>
        <v>42535.770324074074</v>
      </c>
      <c r="T3455" s="13">
        <f t="shared" si="324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20"/>
        <v>1.0071428571428571</v>
      </c>
      <c r="P3456" s="10">
        <f t="shared" si="321"/>
        <v>33.571428571428569</v>
      </c>
      <c r="Q3456" t="str">
        <f t="shared" si="322"/>
        <v>theater</v>
      </c>
      <c r="R3456" t="str">
        <f t="shared" si="323"/>
        <v>plays</v>
      </c>
      <c r="S3456" s="13">
        <f t="shared" si="325"/>
        <v>41821.490266203698</v>
      </c>
      <c r="T3456" s="13">
        <f t="shared" si="324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20"/>
        <v>1.0065</v>
      </c>
      <c r="P3457" s="10">
        <f t="shared" si="321"/>
        <v>145.86956521739131</v>
      </c>
      <c r="Q3457" t="str">
        <f t="shared" si="322"/>
        <v>theater</v>
      </c>
      <c r="R3457" t="str">
        <f t="shared" si="323"/>
        <v>plays</v>
      </c>
      <c r="S3457" s="13">
        <f t="shared" si="325"/>
        <v>42626.541979166665</v>
      </c>
      <c r="T3457" s="13">
        <f t="shared" si="324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20"/>
        <v>1.913</v>
      </c>
      <c r="P3458" s="10">
        <f t="shared" si="321"/>
        <v>358.6875</v>
      </c>
      <c r="Q3458" t="str">
        <f t="shared" si="322"/>
        <v>theater</v>
      </c>
      <c r="R3458" t="str">
        <f t="shared" si="323"/>
        <v>plays</v>
      </c>
      <c r="S3458" s="13">
        <f t="shared" si="325"/>
        <v>41820.997303240736</v>
      </c>
      <c r="T3458" s="13">
        <f t="shared" si="324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6">E3459/D3459</f>
        <v>1.4019999999999999</v>
      </c>
      <c r="P3459" s="10">
        <f t="shared" ref="P3459:P3522" si="327">E3459/L3459</f>
        <v>50.981818181818184</v>
      </c>
      <c r="Q3459" t="str">
        <f t="shared" ref="Q3459:Q3522" si="328">LEFT(N3459,FIND("/",N3459)-1)</f>
        <v>theater</v>
      </c>
      <c r="R3459" t="str">
        <f t="shared" ref="R3459:R3522" si="329">RIGHT(N3459,LEN(N3459)-FIND("/",N3459))</f>
        <v>plays</v>
      </c>
      <c r="S3459" s="13">
        <f t="shared" si="325"/>
        <v>42016.498344907406</v>
      </c>
      <c r="T3459" s="13">
        <f t="shared" si="324"/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6"/>
        <v>1.2433537832310839</v>
      </c>
      <c r="P3460" s="10">
        <f t="shared" si="327"/>
        <v>45.037037037037038</v>
      </c>
      <c r="Q3460" t="str">
        <f t="shared" si="328"/>
        <v>theater</v>
      </c>
      <c r="R3460" t="str">
        <f t="shared" si="329"/>
        <v>plays</v>
      </c>
      <c r="S3460" s="13">
        <f t="shared" si="325"/>
        <v>42010.994247685179</v>
      </c>
      <c r="T3460" s="13">
        <f t="shared" ref="T3460:T3523" si="330">(I3460/86400)+25569+(-5/24)</f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6"/>
        <v>1.262</v>
      </c>
      <c r="P3461" s="10">
        <f t="shared" si="327"/>
        <v>17.527777777777779</v>
      </c>
      <c r="Q3461" t="str">
        <f t="shared" si="328"/>
        <v>theater</v>
      </c>
      <c r="R3461" t="str">
        <f t="shared" si="329"/>
        <v>plays</v>
      </c>
      <c r="S3461" s="13">
        <f t="shared" ref="S3461:S3524" si="331">(J3461/86400)+25569+(-5/24)</f>
        <v>42480.271527777775</v>
      </c>
      <c r="T3461" s="13">
        <f t="shared" si="330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6"/>
        <v>1.9</v>
      </c>
      <c r="P3462" s="10">
        <f t="shared" si="327"/>
        <v>50</v>
      </c>
      <c r="Q3462" t="str">
        <f t="shared" si="328"/>
        <v>theater</v>
      </c>
      <c r="R3462" t="str">
        <f t="shared" si="329"/>
        <v>plays</v>
      </c>
      <c r="S3462" s="13">
        <f t="shared" si="331"/>
        <v>41852.318888888891</v>
      </c>
      <c r="T3462" s="13">
        <f t="shared" si="330"/>
        <v>41866.318888888891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6"/>
        <v>1.39</v>
      </c>
      <c r="P3463" s="10">
        <f t="shared" si="327"/>
        <v>57.916666666666664</v>
      </c>
      <c r="Q3463" t="str">
        <f t="shared" si="328"/>
        <v>theater</v>
      </c>
      <c r="R3463" t="str">
        <f t="shared" si="329"/>
        <v>plays</v>
      </c>
      <c r="S3463" s="13">
        <f t="shared" si="331"/>
        <v>42643.424525462957</v>
      </c>
      <c r="T3463" s="13">
        <f t="shared" si="330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6"/>
        <v>2.02</v>
      </c>
      <c r="P3464" s="10">
        <f t="shared" si="327"/>
        <v>29.705882352941178</v>
      </c>
      <c r="Q3464" t="str">
        <f t="shared" si="328"/>
        <v>theater</v>
      </c>
      <c r="R3464" t="str">
        <f t="shared" si="329"/>
        <v>plays</v>
      </c>
      <c r="S3464" s="13">
        <f t="shared" si="331"/>
        <v>42179.690138888887</v>
      </c>
      <c r="T3464" s="13">
        <f t="shared" si="330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6"/>
        <v>1.0338000000000001</v>
      </c>
      <c r="P3465" s="10">
        <f t="shared" si="327"/>
        <v>90.684210526315795</v>
      </c>
      <c r="Q3465" t="str">
        <f t="shared" si="328"/>
        <v>theater</v>
      </c>
      <c r="R3465" t="str">
        <f t="shared" si="329"/>
        <v>plays</v>
      </c>
      <c r="S3465" s="13">
        <f t="shared" si="331"/>
        <v>42612.710474537038</v>
      </c>
      <c r="T3465" s="13">
        <f t="shared" si="330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6"/>
        <v>1.023236</v>
      </c>
      <c r="P3466" s="10">
        <f t="shared" si="327"/>
        <v>55.012688172043013</v>
      </c>
      <c r="Q3466" t="str">
        <f t="shared" si="328"/>
        <v>theater</v>
      </c>
      <c r="R3466" t="str">
        <f t="shared" si="329"/>
        <v>plays</v>
      </c>
      <c r="S3466" s="13">
        <f t="shared" si="331"/>
        <v>42574.921724537031</v>
      </c>
      <c r="T3466" s="13">
        <f t="shared" si="330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6"/>
        <v>1.03</v>
      </c>
      <c r="P3467" s="10">
        <f t="shared" si="327"/>
        <v>57.222222222222221</v>
      </c>
      <c r="Q3467" t="str">
        <f t="shared" si="328"/>
        <v>theater</v>
      </c>
      <c r="R3467" t="str">
        <f t="shared" si="329"/>
        <v>plays</v>
      </c>
      <c r="S3467" s="13">
        <f t="shared" si="331"/>
        <v>42200.417499999996</v>
      </c>
      <c r="T3467" s="13">
        <f t="shared" si="330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6"/>
        <v>1.2714285714285714</v>
      </c>
      <c r="P3468" s="10">
        <f t="shared" si="327"/>
        <v>72.950819672131146</v>
      </c>
      <c r="Q3468" t="str">
        <f t="shared" si="328"/>
        <v>theater</v>
      </c>
      <c r="R3468" t="str">
        <f t="shared" si="329"/>
        <v>plays</v>
      </c>
      <c r="S3468" s="13">
        <f t="shared" si="331"/>
        <v>42419.810763888883</v>
      </c>
      <c r="T3468" s="13">
        <f t="shared" si="330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6"/>
        <v>1.01</v>
      </c>
      <c r="P3469" s="10">
        <f t="shared" si="327"/>
        <v>64.468085106382972</v>
      </c>
      <c r="Q3469" t="str">
        <f t="shared" si="328"/>
        <v>theater</v>
      </c>
      <c r="R3469" t="str">
        <f t="shared" si="329"/>
        <v>plays</v>
      </c>
      <c r="S3469" s="13">
        <f t="shared" si="331"/>
        <v>42053.463333333326</v>
      </c>
      <c r="T3469" s="13">
        <f t="shared" si="330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6"/>
        <v>1.2178</v>
      </c>
      <c r="P3470" s="10">
        <f t="shared" si="327"/>
        <v>716.35294117647061</v>
      </c>
      <c r="Q3470" t="str">
        <f t="shared" si="328"/>
        <v>theater</v>
      </c>
      <c r="R3470" t="str">
        <f t="shared" si="329"/>
        <v>plays</v>
      </c>
      <c r="S3470" s="13">
        <f t="shared" si="331"/>
        <v>42605.55704861111</v>
      </c>
      <c r="T3470" s="13">
        <f t="shared" si="330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6"/>
        <v>1.1339285714285714</v>
      </c>
      <c r="P3471" s="10">
        <f t="shared" si="327"/>
        <v>50.396825396825399</v>
      </c>
      <c r="Q3471" t="str">
        <f t="shared" si="328"/>
        <v>theater</v>
      </c>
      <c r="R3471" t="str">
        <f t="shared" si="329"/>
        <v>plays</v>
      </c>
      <c r="S3471" s="13">
        <f t="shared" si="331"/>
        <v>42458.433391203704</v>
      </c>
      <c r="T3471" s="13">
        <f t="shared" si="330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6"/>
        <v>1.5</v>
      </c>
      <c r="P3472" s="10">
        <f t="shared" si="327"/>
        <v>41.666666666666664</v>
      </c>
      <c r="Q3472" t="str">
        <f t="shared" si="328"/>
        <v>theater</v>
      </c>
      <c r="R3472" t="str">
        <f t="shared" si="329"/>
        <v>plays</v>
      </c>
      <c r="S3472" s="13">
        <f t="shared" si="331"/>
        <v>42528.813680555548</v>
      </c>
      <c r="T3472" s="13">
        <f t="shared" si="330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6"/>
        <v>2.1459999999999999</v>
      </c>
      <c r="P3473" s="10">
        <f t="shared" si="327"/>
        <v>35.766666666666666</v>
      </c>
      <c r="Q3473" t="str">
        <f t="shared" si="328"/>
        <v>theater</v>
      </c>
      <c r="R3473" t="str">
        <f t="shared" si="329"/>
        <v>plays</v>
      </c>
      <c r="S3473" s="13">
        <f t="shared" si="331"/>
        <v>41841.61215277778</v>
      </c>
      <c r="T3473" s="13">
        <f t="shared" si="330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6"/>
        <v>1.0205</v>
      </c>
      <c r="P3474" s="10">
        <f t="shared" si="327"/>
        <v>88.739130434782609</v>
      </c>
      <c r="Q3474" t="str">
        <f t="shared" si="328"/>
        <v>theater</v>
      </c>
      <c r="R3474" t="str">
        <f t="shared" si="329"/>
        <v>plays</v>
      </c>
      <c r="S3474" s="13">
        <f t="shared" si="331"/>
        <v>41927.962164351848</v>
      </c>
      <c r="T3474" s="13">
        <f t="shared" si="330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6"/>
        <v>1</v>
      </c>
      <c r="P3475" s="10">
        <f t="shared" si="327"/>
        <v>148.4848484848485</v>
      </c>
      <c r="Q3475" t="str">
        <f t="shared" si="328"/>
        <v>theater</v>
      </c>
      <c r="R3475" t="str">
        <f t="shared" si="329"/>
        <v>plays</v>
      </c>
      <c r="S3475" s="13">
        <f t="shared" si="331"/>
        <v>42062.626111111109</v>
      </c>
      <c r="T3475" s="13">
        <f t="shared" si="330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6"/>
        <v>1.01</v>
      </c>
      <c r="P3476" s="10">
        <f t="shared" si="327"/>
        <v>51.794871794871796</v>
      </c>
      <c r="Q3476" t="str">
        <f t="shared" si="328"/>
        <v>theater</v>
      </c>
      <c r="R3476" t="str">
        <f t="shared" si="329"/>
        <v>plays</v>
      </c>
      <c r="S3476" s="13">
        <f t="shared" si="331"/>
        <v>42541.293182870366</v>
      </c>
      <c r="T3476" s="13">
        <f t="shared" si="330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6"/>
        <v>1.1333333333333333</v>
      </c>
      <c r="P3477" s="10">
        <f t="shared" si="327"/>
        <v>20</v>
      </c>
      <c r="Q3477" t="str">
        <f t="shared" si="328"/>
        <v>theater</v>
      </c>
      <c r="R3477" t="str">
        <f t="shared" si="329"/>
        <v>plays</v>
      </c>
      <c r="S3477" s="13">
        <f t="shared" si="331"/>
        <v>41918.672499999993</v>
      </c>
      <c r="T3477" s="13">
        <f t="shared" si="330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6"/>
        <v>1.04</v>
      </c>
      <c r="P3478" s="10">
        <f t="shared" si="327"/>
        <v>52</v>
      </c>
      <c r="Q3478" t="str">
        <f t="shared" si="328"/>
        <v>theater</v>
      </c>
      <c r="R3478" t="str">
        <f t="shared" si="329"/>
        <v>plays</v>
      </c>
      <c r="S3478" s="13">
        <f t="shared" si="331"/>
        <v>41921.071643518517</v>
      </c>
      <c r="T3478" s="13">
        <f t="shared" si="330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6"/>
        <v>1.1533333333333333</v>
      </c>
      <c r="P3479" s="10">
        <f t="shared" si="327"/>
        <v>53.230769230769234</v>
      </c>
      <c r="Q3479" t="str">
        <f t="shared" si="328"/>
        <v>theater</v>
      </c>
      <c r="R3479" t="str">
        <f t="shared" si="329"/>
        <v>plays</v>
      </c>
      <c r="S3479" s="13">
        <f t="shared" si="331"/>
        <v>42128.528275462959</v>
      </c>
      <c r="T3479" s="13">
        <f t="shared" si="330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6"/>
        <v>1.1285000000000001</v>
      </c>
      <c r="P3480" s="10">
        <f t="shared" si="327"/>
        <v>39.596491228070178</v>
      </c>
      <c r="Q3480" t="str">
        <f t="shared" si="328"/>
        <v>theater</v>
      </c>
      <c r="R3480" t="str">
        <f t="shared" si="329"/>
        <v>plays</v>
      </c>
      <c r="S3480" s="13">
        <f t="shared" si="331"/>
        <v>42053.708587962959</v>
      </c>
      <c r="T3480" s="13">
        <f t="shared" si="330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6"/>
        <v>1.2786666666666666</v>
      </c>
      <c r="P3481" s="10">
        <f t="shared" si="327"/>
        <v>34.25</v>
      </c>
      <c r="Q3481" t="str">
        <f t="shared" si="328"/>
        <v>theater</v>
      </c>
      <c r="R3481" t="str">
        <f t="shared" si="329"/>
        <v>plays</v>
      </c>
      <c r="S3481" s="13">
        <f t="shared" si="331"/>
        <v>41781.64675925926</v>
      </c>
      <c r="T3481" s="13">
        <f t="shared" si="330"/>
        <v>41811.64675925926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6"/>
        <v>1.4266666666666667</v>
      </c>
      <c r="P3482" s="10">
        <f t="shared" si="327"/>
        <v>164.61538461538461</v>
      </c>
      <c r="Q3482" t="str">
        <f t="shared" si="328"/>
        <v>theater</v>
      </c>
      <c r="R3482" t="str">
        <f t="shared" si="329"/>
        <v>plays</v>
      </c>
      <c r="S3482" s="13">
        <f t="shared" si="331"/>
        <v>42171.109108796292</v>
      </c>
      <c r="T3482" s="13">
        <f t="shared" si="330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6"/>
        <v>1.1879999999999999</v>
      </c>
      <c r="P3483" s="10">
        <f t="shared" si="327"/>
        <v>125.05263157894737</v>
      </c>
      <c r="Q3483" t="str">
        <f t="shared" si="328"/>
        <v>theater</v>
      </c>
      <c r="R3483" t="str">
        <f t="shared" si="329"/>
        <v>plays</v>
      </c>
      <c r="S3483" s="13">
        <f t="shared" si="331"/>
        <v>41989.039212962962</v>
      </c>
      <c r="T3483" s="13">
        <f t="shared" si="330"/>
        <v>42006.039212962962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6"/>
        <v>1.3833333333333333</v>
      </c>
      <c r="P3484" s="10">
        <f t="shared" si="327"/>
        <v>51.875</v>
      </c>
      <c r="Q3484" t="str">
        <f t="shared" si="328"/>
        <v>theater</v>
      </c>
      <c r="R3484" t="str">
        <f t="shared" si="329"/>
        <v>plays</v>
      </c>
      <c r="S3484" s="13">
        <f t="shared" si="331"/>
        <v>41796.563263888886</v>
      </c>
      <c r="T3484" s="13">
        <f t="shared" si="330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6"/>
        <v>1.599402985074627</v>
      </c>
      <c r="P3485" s="10">
        <f t="shared" si="327"/>
        <v>40.285714285714285</v>
      </c>
      <c r="Q3485" t="str">
        <f t="shared" si="328"/>
        <v>theater</v>
      </c>
      <c r="R3485" t="str">
        <f t="shared" si="329"/>
        <v>plays</v>
      </c>
      <c r="S3485" s="13">
        <f t="shared" si="331"/>
        <v>41793.460428240738</v>
      </c>
      <c r="T3485" s="13">
        <f t="shared" si="330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6"/>
        <v>1.1424000000000001</v>
      </c>
      <c r="P3486" s="10">
        <f t="shared" si="327"/>
        <v>64.909090909090907</v>
      </c>
      <c r="Q3486" t="str">
        <f t="shared" si="328"/>
        <v>theater</v>
      </c>
      <c r="R3486" t="str">
        <f t="shared" si="329"/>
        <v>plays</v>
      </c>
      <c r="S3486" s="13">
        <f t="shared" si="331"/>
        <v>42506.552071759252</v>
      </c>
      <c r="T3486" s="13">
        <f t="shared" si="330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6"/>
        <v>1.0060606060606061</v>
      </c>
      <c r="P3487" s="10">
        <f t="shared" si="327"/>
        <v>55.333333333333336</v>
      </c>
      <c r="Q3487" t="str">
        <f t="shared" si="328"/>
        <v>theater</v>
      </c>
      <c r="R3487" t="str">
        <f t="shared" si="329"/>
        <v>plays</v>
      </c>
      <c r="S3487" s="13">
        <f t="shared" si="331"/>
        <v>42372.484722222223</v>
      </c>
      <c r="T3487" s="13">
        <f t="shared" si="330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6"/>
        <v>1.552</v>
      </c>
      <c r="P3488" s="10">
        <f t="shared" si="327"/>
        <v>83.142857142857139</v>
      </c>
      <c r="Q3488" t="str">
        <f t="shared" si="328"/>
        <v>theater</v>
      </c>
      <c r="R3488" t="str">
        <f t="shared" si="329"/>
        <v>plays</v>
      </c>
      <c r="S3488" s="13">
        <f t="shared" si="331"/>
        <v>42126.666678240734</v>
      </c>
      <c r="T3488" s="13">
        <f t="shared" si="330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6"/>
        <v>1.2775000000000001</v>
      </c>
      <c r="P3489" s="10">
        <f t="shared" si="327"/>
        <v>38.712121212121211</v>
      </c>
      <c r="Q3489" t="str">
        <f t="shared" si="328"/>
        <v>theater</v>
      </c>
      <c r="R3489" t="str">
        <f t="shared" si="329"/>
        <v>plays</v>
      </c>
      <c r="S3489" s="13">
        <f t="shared" si="331"/>
        <v>42149.732083333329</v>
      </c>
      <c r="T3489" s="13">
        <f t="shared" si="330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6"/>
        <v>1.212</v>
      </c>
      <c r="P3490" s="10">
        <f t="shared" si="327"/>
        <v>125.37931034482759</v>
      </c>
      <c r="Q3490" t="str">
        <f t="shared" si="328"/>
        <v>theater</v>
      </c>
      <c r="R3490" t="str">
        <f t="shared" si="329"/>
        <v>plays</v>
      </c>
      <c r="S3490" s="13">
        <f t="shared" si="331"/>
        <v>42087.55972222222</v>
      </c>
      <c r="T3490" s="13">
        <f t="shared" si="330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6"/>
        <v>1.127</v>
      </c>
      <c r="P3491" s="10">
        <f t="shared" si="327"/>
        <v>78.263888888888886</v>
      </c>
      <c r="Q3491" t="str">
        <f t="shared" si="328"/>
        <v>theater</v>
      </c>
      <c r="R3491" t="str">
        <f t="shared" si="329"/>
        <v>plays</v>
      </c>
      <c r="S3491" s="13">
        <f t="shared" si="331"/>
        <v>41753.427442129629</v>
      </c>
      <c r="T3491" s="13">
        <f t="shared" si="330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6"/>
        <v>1.2749999999999999</v>
      </c>
      <c r="P3492" s="10">
        <f t="shared" si="327"/>
        <v>47.222222222222221</v>
      </c>
      <c r="Q3492" t="str">
        <f t="shared" si="328"/>
        <v>theater</v>
      </c>
      <c r="R3492" t="str">
        <f t="shared" si="329"/>
        <v>plays</v>
      </c>
      <c r="S3492" s="13">
        <f t="shared" si="331"/>
        <v>42443.594027777777</v>
      </c>
      <c r="T3492" s="13">
        <f t="shared" si="330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6"/>
        <v>1.5820000000000001</v>
      </c>
      <c r="P3493" s="10">
        <f t="shared" si="327"/>
        <v>79.099999999999994</v>
      </c>
      <c r="Q3493" t="str">
        <f t="shared" si="328"/>
        <v>theater</v>
      </c>
      <c r="R3493" t="str">
        <f t="shared" si="329"/>
        <v>plays</v>
      </c>
      <c r="S3493" s="13">
        <f t="shared" si="331"/>
        <v>42121.041481481479</v>
      </c>
      <c r="T3493" s="13">
        <f t="shared" si="330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6"/>
        <v>1.0526894736842105</v>
      </c>
      <c r="P3494" s="10">
        <f t="shared" si="327"/>
        <v>114.29199999999999</v>
      </c>
      <c r="Q3494" t="str">
        <f t="shared" si="328"/>
        <v>theater</v>
      </c>
      <c r="R3494" t="str">
        <f t="shared" si="329"/>
        <v>plays</v>
      </c>
      <c r="S3494" s="13">
        <f t="shared" si="331"/>
        <v>42267.800891203697</v>
      </c>
      <c r="T3494" s="13">
        <f t="shared" si="330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6"/>
        <v>1</v>
      </c>
      <c r="P3495" s="10">
        <f t="shared" si="327"/>
        <v>51.724137931034484</v>
      </c>
      <c r="Q3495" t="str">
        <f t="shared" si="328"/>
        <v>theater</v>
      </c>
      <c r="R3495" t="str">
        <f t="shared" si="329"/>
        <v>plays</v>
      </c>
      <c r="S3495" s="13">
        <f t="shared" si="331"/>
        <v>41848.657824074071</v>
      </c>
      <c r="T3495" s="13">
        <f t="shared" si="330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6"/>
        <v>1</v>
      </c>
      <c r="P3496" s="10">
        <f t="shared" si="327"/>
        <v>30.76923076923077</v>
      </c>
      <c r="Q3496" t="str">
        <f t="shared" si="328"/>
        <v>theater</v>
      </c>
      <c r="R3496" t="str">
        <f t="shared" si="329"/>
        <v>plays</v>
      </c>
      <c r="S3496" s="13">
        <f t="shared" si="331"/>
        <v>42689.006655092591</v>
      </c>
      <c r="T3496" s="13">
        <f t="shared" si="330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6"/>
        <v>1.0686</v>
      </c>
      <c r="P3497" s="10">
        <f t="shared" si="327"/>
        <v>74.208333333333329</v>
      </c>
      <c r="Q3497" t="str">
        <f t="shared" si="328"/>
        <v>theater</v>
      </c>
      <c r="R3497" t="str">
        <f t="shared" si="329"/>
        <v>plays</v>
      </c>
      <c r="S3497" s="13">
        <f t="shared" si="331"/>
        <v>41915.554502314808</v>
      </c>
      <c r="T3497" s="13">
        <f t="shared" si="330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6"/>
        <v>1.244</v>
      </c>
      <c r="P3498" s="10">
        <f t="shared" si="327"/>
        <v>47.846153846153847</v>
      </c>
      <c r="Q3498" t="str">
        <f t="shared" si="328"/>
        <v>theater</v>
      </c>
      <c r="R3498" t="str">
        <f t="shared" si="329"/>
        <v>plays</v>
      </c>
      <c r="S3498" s="13">
        <f t="shared" si="331"/>
        <v>42584.638495370367</v>
      </c>
      <c r="T3498" s="13">
        <f t="shared" si="330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6"/>
        <v>1.0870406189555126</v>
      </c>
      <c r="P3499" s="10">
        <f t="shared" si="327"/>
        <v>34.408163265306122</v>
      </c>
      <c r="Q3499" t="str">
        <f t="shared" si="328"/>
        <v>theater</v>
      </c>
      <c r="R3499" t="str">
        <f t="shared" si="329"/>
        <v>plays</v>
      </c>
      <c r="S3499" s="13">
        <f t="shared" si="331"/>
        <v>42511.53361111111</v>
      </c>
      <c r="T3499" s="13">
        <f t="shared" si="330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6"/>
        <v>1.0242424242424242</v>
      </c>
      <c r="P3500" s="10">
        <f t="shared" si="327"/>
        <v>40.238095238095241</v>
      </c>
      <c r="Q3500" t="str">
        <f t="shared" si="328"/>
        <v>theater</v>
      </c>
      <c r="R3500" t="str">
        <f t="shared" si="329"/>
        <v>plays</v>
      </c>
      <c r="S3500" s="13">
        <f t="shared" si="331"/>
        <v>42458.950277777774</v>
      </c>
      <c r="T3500" s="13">
        <f t="shared" si="330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6"/>
        <v>1.0549999999999999</v>
      </c>
      <c r="P3501" s="10">
        <f t="shared" si="327"/>
        <v>60.285714285714285</v>
      </c>
      <c r="Q3501" t="str">
        <f t="shared" si="328"/>
        <v>theater</v>
      </c>
      <c r="R3501" t="str">
        <f t="shared" si="329"/>
        <v>plays</v>
      </c>
      <c r="S3501" s="13">
        <f t="shared" si="331"/>
        <v>42131.827835648146</v>
      </c>
      <c r="T3501" s="13">
        <f t="shared" si="330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6"/>
        <v>1.0629999999999999</v>
      </c>
      <c r="P3502" s="10">
        <f t="shared" si="327"/>
        <v>25.30952380952381</v>
      </c>
      <c r="Q3502" t="str">
        <f t="shared" si="328"/>
        <v>theater</v>
      </c>
      <c r="R3502" t="str">
        <f t="shared" si="329"/>
        <v>plays</v>
      </c>
      <c r="S3502" s="13">
        <f t="shared" si="331"/>
        <v>42419.711087962962</v>
      </c>
      <c r="T3502" s="13">
        <f t="shared" si="330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6"/>
        <v>1.0066666666666666</v>
      </c>
      <c r="P3503" s="10">
        <f t="shared" si="327"/>
        <v>35.952380952380949</v>
      </c>
      <c r="Q3503" t="str">
        <f t="shared" si="328"/>
        <v>theater</v>
      </c>
      <c r="R3503" t="str">
        <f t="shared" si="329"/>
        <v>plays</v>
      </c>
      <c r="S3503" s="13">
        <f t="shared" si="331"/>
        <v>42233.555497685178</v>
      </c>
      <c r="T3503" s="13">
        <f t="shared" si="330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6"/>
        <v>1.054</v>
      </c>
      <c r="P3504" s="10">
        <f t="shared" si="327"/>
        <v>136</v>
      </c>
      <c r="Q3504" t="str">
        <f t="shared" si="328"/>
        <v>theater</v>
      </c>
      <c r="R3504" t="str">
        <f t="shared" si="329"/>
        <v>plays</v>
      </c>
      <c r="S3504" s="13">
        <f t="shared" si="331"/>
        <v>42430.631064814814</v>
      </c>
      <c r="T3504" s="13">
        <f t="shared" si="330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6"/>
        <v>1.0755999999999999</v>
      </c>
      <c r="P3505" s="10">
        <f t="shared" si="327"/>
        <v>70.763157894736835</v>
      </c>
      <c r="Q3505" t="str">
        <f t="shared" si="328"/>
        <v>theater</v>
      </c>
      <c r="R3505" t="str">
        <f t="shared" si="329"/>
        <v>plays</v>
      </c>
      <c r="S3505" s="13">
        <f t="shared" si="331"/>
        <v>42545.27</v>
      </c>
      <c r="T3505" s="13">
        <f t="shared" si="330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6"/>
        <v>1</v>
      </c>
      <c r="P3506" s="10">
        <f t="shared" si="327"/>
        <v>125</v>
      </c>
      <c r="Q3506" t="str">
        <f t="shared" si="328"/>
        <v>theater</v>
      </c>
      <c r="R3506" t="str">
        <f t="shared" si="329"/>
        <v>plays</v>
      </c>
      <c r="S3506" s="13">
        <f t="shared" si="331"/>
        <v>42297.540405092594</v>
      </c>
      <c r="T3506" s="13">
        <f t="shared" si="330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6"/>
        <v>1.0376000000000001</v>
      </c>
      <c r="P3507" s="10">
        <f t="shared" si="327"/>
        <v>66.512820512820511</v>
      </c>
      <c r="Q3507" t="str">
        <f t="shared" si="328"/>
        <v>theater</v>
      </c>
      <c r="R3507" t="str">
        <f t="shared" si="329"/>
        <v>plays</v>
      </c>
      <c r="S3507" s="13">
        <f t="shared" si="331"/>
        <v>41760.727372685185</v>
      </c>
      <c r="T3507" s="13">
        <f t="shared" si="330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6"/>
        <v>1.0149999999999999</v>
      </c>
      <c r="P3508" s="10">
        <f t="shared" si="327"/>
        <v>105</v>
      </c>
      <c r="Q3508" t="str">
        <f t="shared" si="328"/>
        <v>theater</v>
      </c>
      <c r="R3508" t="str">
        <f t="shared" si="329"/>
        <v>plays</v>
      </c>
      <c r="S3508" s="13">
        <f t="shared" si="331"/>
        <v>41829.525925925926</v>
      </c>
      <c r="T3508" s="13">
        <f t="shared" si="330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6"/>
        <v>1.044</v>
      </c>
      <c r="P3509" s="10">
        <f t="shared" si="327"/>
        <v>145</v>
      </c>
      <c r="Q3509" t="str">
        <f t="shared" si="328"/>
        <v>theater</v>
      </c>
      <c r="R3509" t="str">
        <f t="shared" si="329"/>
        <v>plays</v>
      </c>
      <c r="S3509" s="13">
        <f t="shared" si="331"/>
        <v>42491.714548611104</v>
      </c>
      <c r="T3509" s="13">
        <f t="shared" si="330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6"/>
        <v>1.8</v>
      </c>
      <c r="P3510" s="10">
        <f t="shared" si="327"/>
        <v>12</v>
      </c>
      <c r="Q3510" t="str">
        <f t="shared" si="328"/>
        <v>theater</v>
      </c>
      <c r="R3510" t="str">
        <f t="shared" si="329"/>
        <v>plays</v>
      </c>
      <c r="S3510" s="13">
        <f t="shared" si="331"/>
        <v>42477.521446759252</v>
      </c>
      <c r="T3510" s="13">
        <f t="shared" si="330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6"/>
        <v>1.0633333333333332</v>
      </c>
      <c r="P3511" s="10">
        <f t="shared" si="327"/>
        <v>96.666666666666671</v>
      </c>
      <c r="Q3511" t="str">
        <f t="shared" si="328"/>
        <v>theater</v>
      </c>
      <c r="R3511" t="str">
        <f t="shared" si="329"/>
        <v>plays</v>
      </c>
      <c r="S3511" s="13">
        <f t="shared" si="331"/>
        <v>41950.651226851849</v>
      </c>
      <c r="T3511" s="13">
        <f t="shared" si="330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6"/>
        <v>1.0055555555555555</v>
      </c>
      <c r="P3512" s="10">
        <f t="shared" si="327"/>
        <v>60.333333333333336</v>
      </c>
      <c r="Q3512" t="str">
        <f t="shared" si="328"/>
        <v>theater</v>
      </c>
      <c r="R3512" t="str">
        <f t="shared" si="329"/>
        <v>plays</v>
      </c>
      <c r="S3512" s="13">
        <f t="shared" si="331"/>
        <v>41802.412569444445</v>
      </c>
      <c r="T3512" s="13">
        <f t="shared" si="330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6"/>
        <v>1.012</v>
      </c>
      <c r="P3513" s="10">
        <f t="shared" si="327"/>
        <v>79.89473684210526</v>
      </c>
      <c r="Q3513" t="str">
        <f t="shared" si="328"/>
        <v>theater</v>
      </c>
      <c r="R3513" t="str">
        <f t="shared" si="329"/>
        <v>plays</v>
      </c>
      <c r="S3513" s="13">
        <f t="shared" si="331"/>
        <v>41927.665451388886</v>
      </c>
      <c r="T3513" s="13">
        <f t="shared" si="330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6"/>
        <v>1</v>
      </c>
      <c r="P3514" s="10">
        <f t="shared" si="327"/>
        <v>58.823529411764703</v>
      </c>
      <c r="Q3514" t="str">
        <f t="shared" si="328"/>
        <v>theater</v>
      </c>
      <c r="R3514" t="str">
        <f t="shared" si="329"/>
        <v>plays</v>
      </c>
      <c r="S3514" s="13">
        <f t="shared" si="331"/>
        <v>42057.328611111108</v>
      </c>
      <c r="T3514" s="13">
        <f t="shared" si="330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6"/>
        <v>1.1839285714285714</v>
      </c>
      <c r="P3515" s="10">
        <f t="shared" si="327"/>
        <v>75.340909090909093</v>
      </c>
      <c r="Q3515" t="str">
        <f t="shared" si="328"/>
        <v>theater</v>
      </c>
      <c r="R3515" t="str">
        <f t="shared" si="329"/>
        <v>plays</v>
      </c>
      <c r="S3515" s="13">
        <f t="shared" si="331"/>
        <v>41780.887870370367</v>
      </c>
      <c r="T3515" s="13">
        <f t="shared" si="330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6"/>
        <v>1.1000000000000001</v>
      </c>
      <c r="P3516" s="10">
        <f t="shared" si="327"/>
        <v>55</v>
      </c>
      <c r="Q3516" t="str">
        <f t="shared" si="328"/>
        <v>theater</v>
      </c>
      <c r="R3516" t="str">
        <f t="shared" si="329"/>
        <v>plays</v>
      </c>
      <c r="S3516" s="13">
        <f t="shared" si="331"/>
        <v>42020.638333333329</v>
      </c>
      <c r="T3516" s="13">
        <f t="shared" si="330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6"/>
        <v>1.0266666666666666</v>
      </c>
      <c r="P3517" s="10">
        <f t="shared" si="327"/>
        <v>66.956521739130437</v>
      </c>
      <c r="Q3517" t="str">
        <f t="shared" si="328"/>
        <v>theater</v>
      </c>
      <c r="R3517" t="str">
        <f t="shared" si="329"/>
        <v>plays</v>
      </c>
      <c r="S3517" s="13">
        <f t="shared" si="331"/>
        <v>42125.564479166664</v>
      </c>
      <c r="T3517" s="13">
        <f t="shared" si="330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6"/>
        <v>1</v>
      </c>
      <c r="P3518" s="10">
        <f t="shared" si="327"/>
        <v>227.27272727272728</v>
      </c>
      <c r="Q3518" t="str">
        <f t="shared" si="328"/>
        <v>theater</v>
      </c>
      <c r="R3518" t="str">
        <f t="shared" si="329"/>
        <v>plays</v>
      </c>
      <c r="S3518" s="13">
        <f t="shared" si="331"/>
        <v>41855.801736111105</v>
      </c>
      <c r="T3518" s="13">
        <f t="shared" si="330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6"/>
        <v>1</v>
      </c>
      <c r="P3519" s="10">
        <f t="shared" si="327"/>
        <v>307.69230769230768</v>
      </c>
      <c r="Q3519" t="str">
        <f t="shared" si="328"/>
        <v>theater</v>
      </c>
      <c r="R3519" t="str">
        <f t="shared" si="329"/>
        <v>plays</v>
      </c>
      <c r="S3519" s="13">
        <f t="shared" si="331"/>
        <v>41794.609189814808</v>
      </c>
      <c r="T3519" s="13">
        <f t="shared" si="330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6"/>
        <v>1.10046</v>
      </c>
      <c r="P3520" s="10">
        <f t="shared" si="327"/>
        <v>50.020909090909093</v>
      </c>
      <c r="Q3520" t="str">
        <f t="shared" si="328"/>
        <v>theater</v>
      </c>
      <c r="R3520" t="str">
        <f t="shared" si="329"/>
        <v>plays</v>
      </c>
      <c r="S3520" s="13">
        <f t="shared" si="331"/>
        <v>41893.575219907405</v>
      </c>
      <c r="T3520" s="13">
        <f t="shared" si="330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6"/>
        <v>1.0135000000000001</v>
      </c>
      <c r="P3521" s="10">
        <f t="shared" si="327"/>
        <v>72.392857142857139</v>
      </c>
      <c r="Q3521" t="str">
        <f t="shared" si="328"/>
        <v>theater</v>
      </c>
      <c r="R3521" t="str">
        <f t="shared" si="329"/>
        <v>plays</v>
      </c>
      <c r="S3521" s="13">
        <f t="shared" si="331"/>
        <v>42037.390624999993</v>
      </c>
      <c r="T3521" s="13">
        <f t="shared" si="330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6"/>
        <v>1.0075000000000001</v>
      </c>
      <c r="P3522" s="10">
        <f t="shared" si="327"/>
        <v>95.952380952380949</v>
      </c>
      <c r="Q3522" t="str">
        <f t="shared" si="328"/>
        <v>theater</v>
      </c>
      <c r="R3522" t="str">
        <f t="shared" si="329"/>
        <v>plays</v>
      </c>
      <c r="S3522" s="13">
        <f t="shared" si="331"/>
        <v>42227.615879629629</v>
      </c>
      <c r="T3522" s="13">
        <f t="shared" si="330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2">E3523/D3523</f>
        <v>1.6942857142857144</v>
      </c>
      <c r="P3523" s="10">
        <f t="shared" ref="P3523:P3586" si="333">E3523/L3523</f>
        <v>45.615384615384613</v>
      </c>
      <c r="Q3523" t="str">
        <f t="shared" ref="Q3523:Q3586" si="334">LEFT(N3523,FIND("/",N3523)-1)</f>
        <v>theater</v>
      </c>
      <c r="R3523" t="str">
        <f t="shared" ref="R3523:R3586" si="335">RIGHT(N3523,LEN(N3523)-FIND("/",N3523))</f>
        <v>plays</v>
      </c>
      <c r="S3523" s="13">
        <f t="shared" si="331"/>
        <v>41881.153009259258</v>
      </c>
      <c r="T3523" s="13">
        <f t="shared" si="330"/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2"/>
        <v>1</v>
      </c>
      <c r="P3524" s="10">
        <f t="shared" si="333"/>
        <v>41.029411764705884</v>
      </c>
      <c r="Q3524" t="str">
        <f t="shared" si="334"/>
        <v>theater</v>
      </c>
      <c r="R3524" t="str">
        <f t="shared" si="335"/>
        <v>plays</v>
      </c>
      <c r="S3524" s="13">
        <f t="shared" si="331"/>
        <v>42234.581550925919</v>
      </c>
      <c r="T3524" s="13">
        <f t="shared" ref="T3524:T3587" si="336">(I3524/86400)+25569+(-5/24)</f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2"/>
        <v>1.1365000000000001</v>
      </c>
      <c r="P3525" s="10">
        <f t="shared" si="333"/>
        <v>56.825000000000003</v>
      </c>
      <c r="Q3525" t="str">
        <f t="shared" si="334"/>
        <v>theater</v>
      </c>
      <c r="R3525" t="str">
        <f t="shared" si="335"/>
        <v>plays</v>
      </c>
      <c r="S3525" s="13">
        <f t="shared" ref="S3525:S3588" si="337">(J3525/86400)+25569+(-5/24)</f>
        <v>42581.189212962963</v>
      </c>
      <c r="T3525" s="13">
        <f t="shared" si="336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2"/>
        <v>1.0156000000000001</v>
      </c>
      <c r="P3526" s="10">
        <f t="shared" si="333"/>
        <v>137.24324324324326</v>
      </c>
      <c r="Q3526" t="str">
        <f t="shared" si="334"/>
        <v>theater</v>
      </c>
      <c r="R3526" t="str">
        <f t="shared" si="335"/>
        <v>plays</v>
      </c>
      <c r="S3526" s="13">
        <f t="shared" si="337"/>
        <v>41880.555243055554</v>
      </c>
      <c r="T3526" s="13">
        <f t="shared" si="336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2"/>
        <v>1.06</v>
      </c>
      <c r="P3527" s="10">
        <f t="shared" si="333"/>
        <v>75.714285714285708</v>
      </c>
      <c r="Q3527" t="str">
        <f t="shared" si="334"/>
        <v>theater</v>
      </c>
      <c r="R3527" t="str">
        <f t="shared" si="335"/>
        <v>plays</v>
      </c>
      <c r="S3527" s="13">
        <f t="shared" si="337"/>
        <v>42214.487337962964</v>
      </c>
      <c r="T3527" s="13">
        <f t="shared" si="336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2"/>
        <v>1.02</v>
      </c>
      <c r="P3528" s="10">
        <f t="shared" si="333"/>
        <v>99</v>
      </c>
      <c r="Q3528" t="str">
        <f t="shared" si="334"/>
        <v>theater</v>
      </c>
      <c r="R3528" t="str">
        <f t="shared" si="335"/>
        <v>plays</v>
      </c>
      <c r="S3528" s="13">
        <f t="shared" si="337"/>
        <v>42460.126979166664</v>
      </c>
      <c r="T3528" s="13">
        <f t="shared" si="336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2"/>
        <v>1.1691666666666667</v>
      </c>
      <c r="P3529" s="10">
        <f t="shared" si="333"/>
        <v>81.569767441860463</v>
      </c>
      <c r="Q3529" t="str">
        <f t="shared" si="334"/>
        <v>theater</v>
      </c>
      <c r="R3529" t="str">
        <f t="shared" si="335"/>
        <v>plays</v>
      </c>
      <c r="S3529" s="13">
        <f t="shared" si="337"/>
        <v>42166.814872685187</v>
      </c>
      <c r="T3529" s="13">
        <f t="shared" si="336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2"/>
        <v>1.0115151515151515</v>
      </c>
      <c r="P3530" s="10">
        <f t="shared" si="333"/>
        <v>45.108108108108105</v>
      </c>
      <c r="Q3530" t="str">
        <f t="shared" si="334"/>
        <v>theater</v>
      </c>
      <c r="R3530" t="str">
        <f t="shared" si="335"/>
        <v>plays</v>
      </c>
      <c r="S3530" s="13">
        <f t="shared" si="337"/>
        <v>42733.293032407404</v>
      </c>
      <c r="T3530" s="13">
        <f t="shared" si="336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2"/>
        <v>1.32</v>
      </c>
      <c r="P3531" s="10">
        <f t="shared" si="333"/>
        <v>36.666666666666664</v>
      </c>
      <c r="Q3531" t="str">
        <f t="shared" si="334"/>
        <v>theater</v>
      </c>
      <c r="R3531" t="str">
        <f t="shared" si="335"/>
        <v>plays</v>
      </c>
      <c r="S3531" s="13">
        <f t="shared" si="337"/>
        <v>42177.553449074076</v>
      </c>
      <c r="T3531" s="13">
        <f t="shared" si="336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2"/>
        <v>1</v>
      </c>
      <c r="P3532" s="10">
        <f t="shared" si="333"/>
        <v>125</v>
      </c>
      <c r="Q3532" t="str">
        <f t="shared" si="334"/>
        <v>theater</v>
      </c>
      <c r="R3532" t="str">
        <f t="shared" si="335"/>
        <v>plays</v>
      </c>
      <c r="S3532" s="13">
        <f t="shared" si="337"/>
        <v>42442.41501157407</v>
      </c>
      <c r="T3532" s="13">
        <f t="shared" si="336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2"/>
        <v>1.28</v>
      </c>
      <c r="P3533" s="10">
        <f t="shared" si="333"/>
        <v>49.230769230769234</v>
      </c>
      <c r="Q3533" t="str">
        <f t="shared" si="334"/>
        <v>theater</v>
      </c>
      <c r="R3533" t="str">
        <f t="shared" si="335"/>
        <v>plays</v>
      </c>
      <c r="S3533" s="13">
        <f t="shared" si="337"/>
        <v>42521.44599537037</v>
      </c>
      <c r="T3533" s="13">
        <f t="shared" si="336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2"/>
        <v>1.1895833333333334</v>
      </c>
      <c r="P3534" s="10">
        <f t="shared" si="333"/>
        <v>42.296296296296298</v>
      </c>
      <c r="Q3534" t="str">
        <f t="shared" si="334"/>
        <v>theater</v>
      </c>
      <c r="R3534" t="str">
        <f t="shared" si="335"/>
        <v>plays</v>
      </c>
      <c r="S3534" s="13">
        <f t="shared" si="337"/>
        <v>41884.391516203701</v>
      </c>
      <c r="T3534" s="13">
        <f t="shared" si="336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2"/>
        <v>1.262</v>
      </c>
      <c r="P3535" s="10">
        <f t="shared" si="333"/>
        <v>78.875</v>
      </c>
      <c r="Q3535" t="str">
        <f t="shared" si="334"/>
        <v>theater</v>
      </c>
      <c r="R3535" t="str">
        <f t="shared" si="335"/>
        <v>plays</v>
      </c>
      <c r="S3535" s="13">
        <f t="shared" si="337"/>
        <v>42289.552858796298</v>
      </c>
      <c r="T3535" s="13">
        <f t="shared" si="336"/>
        <v>42319.594525462962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2"/>
        <v>1.5620000000000001</v>
      </c>
      <c r="P3536" s="10">
        <f t="shared" si="333"/>
        <v>38.284313725490193</v>
      </c>
      <c r="Q3536" t="str">
        <f t="shared" si="334"/>
        <v>theater</v>
      </c>
      <c r="R3536" t="str">
        <f t="shared" si="335"/>
        <v>plays</v>
      </c>
      <c r="S3536" s="13">
        <f t="shared" si="337"/>
        <v>42243.416932870365</v>
      </c>
      <c r="T3536" s="13">
        <f t="shared" si="336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2"/>
        <v>1.0315000000000001</v>
      </c>
      <c r="P3537" s="10">
        <f t="shared" si="333"/>
        <v>44.847826086956523</v>
      </c>
      <c r="Q3537" t="str">
        <f t="shared" si="334"/>
        <v>theater</v>
      </c>
      <c r="R3537" t="str">
        <f t="shared" si="335"/>
        <v>plays</v>
      </c>
      <c r="S3537" s="13">
        <f t="shared" si="337"/>
        <v>42248.431828703702</v>
      </c>
      <c r="T3537" s="13">
        <f t="shared" si="336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2"/>
        <v>1.5333333333333334</v>
      </c>
      <c r="P3538" s="10">
        <f t="shared" si="333"/>
        <v>13.529411764705882</v>
      </c>
      <c r="Q3538" t="str">
        <f t="shared" si="334"/>
        <v>theater</v>
      </c>
      <c r="R3538" t="str">
        <f t="shared" si="335"/>
        <v>plays</v>
      </c>
      <c r="S3538" s="13">
        <f t="shared" si="337"/>
        <v>42328.518807870372</v>
      </c>
      <c r="T3538" s="13">
        <f t="shared" si="336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2"/>
        <v>1.8044444444444445</v>
      </c>
      <c r="P3539" s="10">
        <f t="shared" si="333"/>
        <v>43.5</v>
      </c>
      <c r="Q3539" t="str">
        <f t="shared" si="334"/>
        <v>theater</v>
      </c>
      <c r="R3539" t="str">
        <f t="shared" si="335"/>
        <v>plays</v>
      </c>
      <c r="S3539" s="13">
        <f t="shared" si="337"/>
        <v>41923.146018518521</v>
      </c>
      <c r="T3539" s="13">
        <f t="shared" si="336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2"/>
        <v>1.2845</v>
      </c>
      <c r="P3540" s="10">
        <f t="shared" si="333"/>
        <v>30.951807228915662</v>
      </c>
      <c r="Q3540" t="str">
        <f t="shared" si="334"/>
        <v>theater</v>
      </c>
      <c r="R3540" t="str">
        <f t="shared" si="335"/>
        <v>plays</v>
      </c>
      <c r="S3540" s="13">
        <f t="shared" si="337"/>
        <v>42571.212268518517</v>
      </c>
      <c r="T3540" s="13">
        <f t="shared" si="336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2"/>
        <v>1.1966666666666668</v>
      </c>
      <c r="P3541" s="10">
        <f t="shared" si="333"/>
        <v>55.230769230769234</v>
      </c>
      <c r="Q3541" t="str">
        <f t="shared" si="334"/>
        <v>theater</v>
      </c>
      <c r="R3541" t="str">
        <f t="shared" si="335"/>
        <v>plays</v>
      </c>
      <c r="S3541" s="13">
        <f t="shared" si="337"/>
        <v>42600.547708333332</v>
      </c>
      <c r="T3541" s="13">
        <f t="shared" si="336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2"/>
        <v>1.23</v>
      </c>
      <c r="P3542" s="10">
        <f t="shared" si="333"/>
        <v>46.125</v>
      </c>
      <c r="Q3542" t="str">
        <f t="shared" si="334"/>
        <v>theater</v>
      </c>
      <c r="R3542" t="str">
        <f t="shared" si="335"/>
        <v>plays</v>
      </c>
      <c r="S3542" s="13">
        <f t="shared" si="337"/>
        <v>42516.795034722221</v>
      </c>
      <c r="T3542" s="13">
        <f t="shared" si="336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2"/>
        <v>1.05</v>
      </c>
      <c r="P3543" s="10">
        <f t="shared" si="333"/>
        <v>39.375</v>
      </c>
      <c r="Q3543" t="str">
        <f t="shared" si="334"/>
        <v>theater</v>
      </c>
      <c r="R3543" t="str">
        <f t="shared" si="335"/>
        <v>plays</v>
      </c>
      <c r="S3543" s="13">
        <f t="shared" si="337"/>
        <v>42222.521701388883</v>
      </c>
      <c r="T3543" s="13">
        <f t="shared" si="336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2"/>
        <v>1.0223636363636364</v>
      </c>
      <c r="P3544" s="10">
        <f t="shared" si="333"/>
        <v>66.152941176470591</v>
      </c>
      <c r="Q3544" t="str">
        <f t="shared" si="334"/>
        <v>theater</v>
      </c>
      <c r="R3544" t="str">
        <f t="shared" si="335"/>
        <v>plays</v>
      </c>
      <c r="S3544" s="13">
        <f t="shared" si="337"/>
        <v>41829.391458333332</v>
      </c>
      <c r="T3544" s="13">
        <f t="shared" si="336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2"/>
        <v>1.0466666666666666</v>
      </c>
      <c r="P3545" s="10">
        <f t="shared" si="333"/>
        <v>54.137931034482762</v>
      </c>
      <c r="Q3545" t="str">
        <f t="shared" si="334"/>
        <v>theater</v>
      </c>
      <c r="R3545" t="str">
        <f t="shared" si="335"/>
        <v>plays</v>
      </c>
      <c r="S3545" s="13">
        <f t="shared" si="337"/>
        <v>42150.546979166662</v>
      </c>
      <c r="T3545" s="13">
        <f t="shared" si="336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2"/>
        <v>1</v>
      </c>
      <c r="P3546" s="10">
        <f t="shared" si="333"/>
        <v>104.16666666666667</v>
      </c>
      <c r="Q3546" t="str">
        <f t="shared" si="334"/>
        <v>theater</v>
      </c>
      <c r="R3546" t="str">
        <f t="shared" si="335"/>
        <v>plays</v>
      </c>
      <c r="S3546" s="13">
        <f t="shared" si="337"/>
        <v>42040.623344907406</v>
      </c>
      <c r="T3546" s="13">
        <f t="shared" si="336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2"/>
        <v>1.004</v>
      </c>
      <c r="P3547" s="10">
        <f t="shared" si="333"/>
        <v>31.375</v>
      </c>
      <c r="Q3547" t="str">
        <f t="shared" si="334"/>
        <v>theater</v>
      </c>
      <c r="R3547" t="str">
        <f t="shared" si="335"/>
        <v>plays</v>
      </c>
      <c r="S3547" s="13">
        <f t="shared" si="337"/>
        <v>42075.599062499998</v>
      </c>
      <c r="T3547" s="13">
        <f t="shared" si="336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2"/>
        <v>1.0227272727272727</v>
      </c>
      <c r="P3548" s="10">
        <f t="shared" si="333"/>
        <v>59.210526315789473</v>
      </c>
      <c r="Q3548" t="str">
        <f t="shared" si="334"/>
        <v>theater</v>
      </c>
      <c r="R3548" t="str">
        <f t="shared" si="335"/>
        <v>plays</v>
      </c>
      <c r="S3548" s="13">
        <f t="shared" si="337"/>
        <v>42073.452361111107</v>
      </c>
      <c r="T3548" s="13">
        <f t="shared" si="336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2"/>
        <v>1.1440928571428572</v>
      </c>
      <c r="P3549" s="10">
        <f t="shared" si="333"/>
        <v>119.17633928571429</v>
      </c>
      <c r="Q3549" t="str">
        <f t="shared" si="334"/>
        <v>theater</v>
      </c>
      <c r="R3549" t="str">
        <f t="shared" si="335"/>
        <v>plays</v>
      </c>
      <c r="S3549" s="13">
        <f t="shared" si="337"/>
        <v>42479.870381944442</v>
      </c>
      <c r="T3549" s="13">
        <f t="shared" si="336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2"/>
        <v>1.019047619047619</v>
      </c>
      <c r="P3550" s="10">
        <f t="shared" si="333"/>
        <v>164.61538461538461</v>
      </c>
      <c r="Q3550" t="str">
        <f t="shared" si="334"/>
        <v>theater</v>
      </c>
      <c r="R3550" t="str">
        <f t="shared" si="335"/>
        <v>plays</v>
      </c>
      <c r="S3550" s="13">
        <f t="shared" si="337"/>
        <v>42411.733958333331</v>
      </c>
      <c r="T3550" s="13">
        <f t="shared" si="336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2"/>
        <v>1.02</v>
      </c>
      <c r="P3551" s="10">
        <f t="shared" si="333"/>
        <v>24.285714285714285</v>
      </c>
      <c r="Q3551" t="str">
        <f t="shared" si="334"/>
        <v>theater</v>
      </c>
      <c r="R3551" t="str">
        <f t="shared" si="335"/>
        <v>plays</v>
      </c>
      <c r="S3551" s="13">
        <f t="shared" si="337"/>
        <v>42223.186030092591</v>
      </c>
      <c r="T3551" s="13">
        <f t="shared" si="336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2"/>
        <v>1.048</v>
      </c>
      <c r="P3552" s="10">
        <f t="shared" si="333"/>
        <v>40.9375</v>
      </c>
      <c r="Q3552" t="str">
        <f t="shared" si="334"/>
        <v>theater</v>
      </c>
      <c r="R3552" t="str">
        <f t="shared" si="335"/>
        <v>plays</v>
      </c>
      <c r="S3552" s="13">
        <f t="shared" si="337"/>
        <v>42462.685162037036</v>
      </c>
      <c r="T3552" s="13">
        <f t="shared" si="336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2"/>
        <v>1.0183333333333333</v>
      </c>
      <c r="P3553" s="10">
        <f t="shared" si="333"/>
        <v>61.1</v>
      </c>
      <c r="Q3553" t="str">
        <f t="shared" si="334"/>
        <v>theater</v>
      </c>
      <c r="R3553" t="str">
        <f t="shared" si="335"/>
        <v>plays</v>
      </c>
      <c r="S3553" s="13">
        <f t="shared" si="337"/>
        <v>41753.307523148142</v>
      </c>
      <c r="T3553" s="13">
        <f t="shared" si="336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2"/>
        <v>1</v>
      </c>
      <c r="P3554" s="10">
        <f t="shared" si="333"/>
        <v>38.65</v>
      </c>
      <c r="Q3554" t="str">
        <f t="shared" si="334"/>
        <v>theater</v>
      </c>
      <c r="R3554" t="str">
        <f t="shared" si="335"/>
        <v>plays</v>
      </c>
      <c r="S3554" s="13">
        <f t="shared" si="337"/>
        <v>41788.378749999996</v>
      </c>
      <c r="T3554" s="13">
        <f t="shared" si="336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2"/>
        <v>1.0627272727272727</v>
      </c>
      <c r="P3555" s="10">
        <f t="shared" si="333"/>
        <v>56.20192307692308</v>
      </c>
      <c r="Q3555" t="str">
        <f t="shared" si="334"/>
        <v>theater</v>
      </c>
      <c r="R3555" t="str">
        <f t="shared" si="335"/>
        <v>plays</v>
      </c>
      <c r="S3555" s="13">
        <f t="shared" si="337"/>
        <v>42195.820370370369</v>
      </c>
      <c r="T3555" s="13">
        <f t="shared" si="336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2"/>
        <v>1.1342219999999998</v>
      </c>
      <c r="P3556" s="10">
        <f t="shared" si="333"/>
        <v>107.00207547169811</v>
      </c>
      <c r="Q3556" t="str">
        <f t="shared" si="334"/>
        <v>theater</v>
      </c>
      <c r="R3556" t="str">
        <f t="shared" si="335"/>
        <v>plays</v>
      </c>
      <c r="S3556" s="13">
        <f t="shared" si="337"/>
        <v>42015.842118055552</v>
      </c>
      <c r="T3556" s="13">
        <f t="shared" si="336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2"/>
        <v>1</v>
      </c>
      <c r="P3557" s="10">
        <f t="shared" si="333"/>
        <v>171.42857142857142</v>
      </c>
      <c r="Q3557" t="str">
        <f t="shared" si="334"/>
        <v>theater</v>
      </c>
      <c r="R3557" t="str">
        <f t="shared" si="335"/>
        <v>plays</v>
      </c>
      <c r="S3557" s="13">
        <f t="shared" si="337"/>
        <v>42661.233726851853</v>
      </c>
      <c r="T3557" s="13">
        <f t="shared" si="336"/>
        <v>42691.275393518517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2"/>
        <v>1.0045454545454546</v>
      </c>
      <c r="P3558" s="10">
        <f t="shared" si="333"/>
        <v>110.5</v>
      </c>
      <c r="Q3558" t="str">
        <f t="shared" si="334"/>
        <v>theater</v>
      </c>
      <c r="R3558" t="str">
        <f t="shared" si="335"/>
        <v>plays</v>
      </c>
      <c r="S3558" s="13">
        <f t="shared" si="337"/>
        <v>41808.441249999996</v>
      </c>
      <c r="T3558" s="13">
        <f t="shared" si="336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2"/>
        <v>1.0003599999999999</v>
      </c>
      <c r="P3559" s="10">
        <f t="shared" si="333"/>
        <v>179.27598566308242</v>
      </c>
      <c r="Q3559" t="str">
        <f t="shared" si="334"/>
        <v>theater</v>
      </c>
      <c r="R3559" t="str">
        <f t="shared" si="335"/>
        <v>plays</v>
      </c>
      <c r="S3559" s="13">
        <f t="shared" si="337"/>
        <v>41730.068414351852</v>
      </c>
      <c r="T3559" s="13">
        <f t="shared" si="336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2"/>
        <v>1.44</v>
      </c>
      <c r="P3560" s="10">
        <f t="shared" si="333"/>
        <v>22.90909090909091</v>
      </c>
      <c r="Q3560" t="str">
        <f t="shared" si="334"/>
        <v>theater</v>
      </c>
      <c r="R3560" t="str">
        <f t="shared" si="335"/>
        <v>plays</v>
      </c>
      <c r="S3560" s="13">
        <f t="shared" si="337"/>
        <v>42139.608506944445</v>
      </c>
      <c r="T3560" s="13">
        <f t="shared" si="336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2"/>
        <v>1.0349999999999999</v>
      </c>
      <c r="P3561" s="10">
        <f t="shared" si="333"/>
        <v>43.125</v>
      </c>
      <c r="Q3561" t="str">
        <f t="shared" si="334"/>
        <v>theater</v>
      </c>
      <c r="R3561" t="str">
        <f t="shared" si="335"/>
        <v>plays</v>
      </c>
      <c r="S3561" s="13">
        <f t="shared" si="337"/>
        <v>42193.887824074067</v>
      </c>
      <c r="T3561" s="13">
        <f t="shared" si="336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2"/>
        <v>1.0843750000000001</v>
      </c>
      <c r="P3562" s="10">
        <f t="shared" si="333"/>
        <v>46.891891891891895</v>
      </c>
      <c r="Q3562" t="str">
        <f t="shared" si="334"/>
        <v>theater</v>
      </c>
      <c r="R3562" t="str">
        <f t="shared" si="335"/>
        <v>plays</v>
      </c>
      <c r="S3562" s="13">
        <f t="shared" si="337"/>
        <v>42115.68131944444</v>
      </c>
      <c r="T3562" s="13">
        <f t="shared" si="336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2"/>
        <v>1.024</v>
      </c>
      <c r="P3563" s="10">
        <f t="shared" si="333"/>
        <v>47.407407407407405</v>
      </c>
      <c r="Q3563" t="str">
        <f t="shared" si="334"/>
        <v>theater</v>
      </c>
      <c r="R3563" t="str">
        <f t="shared" si="335"/>
        <v>plays</v>
      </c>
      <c r="S3563" s="13">
        <f t="shared" si="337"/>
        <v>42203.471967592595</v>
      </c>
      <c r="T3563" s="13">
        <f t="shared" si="336"/>
        <v>42221.566666666666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2"/>
        <v>1.4888888888888889</v>
      </c>
      <c r="P3564" s="10">
        <f t="shared" si="333"/>
        <v>15.129032258064516</v>
      </c>
      <c r="Q3564" t="str">
        <f t="shared" si="334"/>
        <v>theater</v>
      </c>
      <c r="R3564" t="str">
        <f t="shared" si="335"/>
        <v>plays</v>
      </c>
      <c r="S3564" s="13">
        <f t="shared" si="337"/>
        <v>42433.553553240738</v>
      </c>
      <c r="T3564" s="13">
        <f t="shared" si="336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2"/>
        <v>1.0549000000000002</v>
      </c>
      <c r="P3565" s="10">
        <f t="shared" si="333"/>
        <v>21.098000000000003</v>
      </c>
      <c r="Q3565" t="str">
        <f t="shared" si="334"/>
        <v>theater</v>
      </c>
      <c r="R3565" t="str">
        <f t="shared" si="335"/>
        <v>plays</v>
      </c>
      <c r="S3565" s="13">
        <f t="shared" si="337"/>
        <v>42555.46361111111</v>
      </c>
      <c r="T3565" s="13">
        <f t="shared" si="336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2"/>
        <v>1.0049999999999999</v>
      </c>
      <c r="P3566" s="10">
        <f t="shared" si="333"/>
        <v>59.117647058823529</v>
      </c>
      <c r="Q3566" t="str">
        <f t="shared" si="334"/>
        <v>theater</v>
      </c>
      <c r="R3566" t="str">
        <f t="shared" si="335"/>
        <v>plays</v>
      </c>
      <c r="S3566" s="13">
        <f t="shared" si="337"/>
        <v>42236.414918981478</v>
      </c>
      <c r="T3566" s="13">
        <f t="shared" si="336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2"/>
        <v>1.3055555555555556</v>
      </c>
      <c r="P3567" s="10">
        <f t="shared" si="333"/>
        <v>97.916666666666671</v>
      </c>
      <c r="Q3567" t="str">
        <f t="shared" si="334"/>
        <v>theater</v>
      </c>
      <c r="R3567" t="str">
        <f t="shared" si="335"/>
        <v>plays</v>
      </c>
      <c r="S3567" s="13">
        <f t="shared" si="337"/>
        <v>41974.534814814811</v>
      </c>
      <c r="T3567" s="13">
        <f t="shared" si="336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2"/>
        <v>1.0475000000000001</v>
      </c>
      <c r="P3568" s="10">
        <f t="shared" si="333"/>
        <v>55.131578947368418</v>
      </c>
      <c r="Q3568" t="str">
        <f t="shared" si="334"/>
        <v>theater</v>
      </c>
      <c r="R3568" t="str">
        <f t="shared" si="335"/>
        <v>plays</v>
      </c>
      <c r="S3568" s="13">
        <f t="shared" si="337"/>
        <v>41997.299571759257</v>
      </c>
      <c r="T3568" s="13">
        <f t="shared" si="336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2"/>
        <v>1.0880000000000001</v>
      </c>
      <c r="P3569" s="10">
        <f t="shared" si="333"/>
        <v>26.536585365853657</v>
      </c>
      <c r="Q3569" t="str">
        <f t="shared" si="334"/>
        <v>theater</v>
      </c>
      <c r="R3569" t="str">
        <f t="shared" si="335"/>
        <v>plays</v>
      </c>
      <c r="S3569" s="13">
        <f t="shared" si="337"/>
        <v>42135.602361111109</v>
      </c>
      <c r="T3569" s="13">
        <f t="shared" si="336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2"/>
        <v>1.1100000000000001</v>
      </c>
      <c r="P3570" s="10">
        <f t="shared" si="333"/>
        <v>58.421052631578945</v>
      </c>
      <c r="Q3570" t="str">
        <f t="shared" si="334"/>
        <v>theater</v>
      </c>
      <c r="R3570" t="str">
        <f t="shared" si="335"/>
        <v>plays</v>
      </c>
      <c r="S3570" s="13">
        <f t="shared" si="337"/>
        <v>41869.532337962963</v>
      </c>
      <c r="T3570" s="13">
        <f t="shared" si="336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2"/>
        <v>1.0047999999999999</v>
      </c>
      <c r="P3571" s="10">
        <f t="shared" si="333"/>
        <v>122.53658536585365</v>
      </c>
      <c r="Q3571" t="str">
        <f t="shared" si="334"/>
        <v>theater</v>
      </c>
      <c r="R3571" t="str">
        <f t="shared" si="335"/>
        <v>plays</v>
      </c>
      <c r="S3571" s="13">
        <f t="shared" si="337"/>
        <v>41982.480277777773</v>
      </c>
      <c r="T3571" s="13">
        <f t="shared" si="336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2"/>
        <v>1.1435</v>
      </c>
      <c r="P3572" s="10">
        <f t="shared" si="333"/>
        <v>87.961538461538467</v>
      </c>
      <c r="Q3572" t="str">
        <f t="shared" si="334"/>
        <v>theater</v>
      </c>
      <c r="R3572" t="str">
        <f t="shared" si="335"/>
        <v>plays</v>
      </c>
      <c r="S3572" s="13">
        <f t="shared" si="337"/>
        <v>41976.12364583333</v>
      </c>
      <c r="T3572" s="13">
        <f t="shared" si="336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2"/>
        <v>1.2206666666666666</v>
      </c>
      <c r="P3573" s="10">
        <f t="shared" si="333"/>
        <v>73.239999999999995</v>
      </c>
      <c r="Q3573" t="str">
        <f t="shared" si="334"/>
        <v>theater</v>
      </c>
      <c r="R3573" t="str">
        <f t="shared" si="335"/>
        <v>plays</v>
      </c>
      <c r="S3573" s="13">
        <f t="shared" si="337"/>
        <v>41912.650613425925</v>
      </c>
      <c r="T3573" s="13">
        <f t="shared" si="336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2"/>
        <v>1</v>
      </c>
      <c r="P3574" s="10">
        <f t="shared" si="333"/>
        <v>55.555555555555557</v>
      </c>
      <c r="Q3574" t="str">
        <f t="shared" si="334"/>
        <v>theater</v>
      </c>
      <c r="R3574" t="str">
        <f t="shared" si="335"/>
        <v>plays</v>
      </c>
      <c r="S3574" s="13">
        <f t="shared" si="337"/>
        <v>42146.36206018518</v>
      </c>
      <c r="T3574" s="13">
        <f t="shared" si="336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2"/>
        <v>1.028</v>
      </c>
      <c r="P3575" s="10">
        <f t="shared" si="333"/>
        <v>39.53846153846154</v>
      </c>
      <c r="Q3575" t="str">
        <f t="shared" si="334"/>
        <v>theater</v>
      </c>
      <c r="R3575" t="str">
        <f t="shared" si="335"/>
        <v>plays</v>
      </c>
      <c r="S3575" s="13">
        <f t="shared" si="337"/>
        <v>41921.167199074072</v>
      </c>
      <c r="T3575" s="13">
        <f t="shared" si="336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2"/>
        <v>1.0612068965517241</v>
      </c>
      <c r="P3576" s="10">
        <f t="shared" si="333"/>
        <v>136.77777777777777</v>
      </c>
      <c r="Q3576" t="str">
        <f t="shared" si="334"/>
        <v>theater</v>
      </c>
      <c r="R3576" t="str">
        <f t="shared" si="335"/>
        <v>plays</v>
      </c>
      <c r="S3576" s="13">
        <f t="shared" si="337"/>
        <v>41926.734351851854</v>
      </c>
      <c r="T3576" s="13">
        <f t="shared" si="336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2"/>
        <v>1.0133000000000001</v>
      </c>
      <c r="P3577" s="10">
        <f t="shared" si="333"/>
        <v>99.343137254901961</v>
      </c>
      <c r="Q3577" t="str">
        <f t="shared" si="334"/>
        <v>theater</v>
      </c>
      <c r="R3577" t="str">
        <f t="shared" si="335"/>
        <v>plays</v>
      </c>
      <c r="S3577" s="13">
        <f t="shared" si="337"/>
        <v>42561.575543981475</v>
      </c>
      <c r="T3577" s="13">
        <f t="shared" si="336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2"/>
        <v>1</v>
      </c>
      <c r="P3578" s="10">
        <f t="shared" si="333"/>
        <v>20</v>
      </c>
      <c r="Q3578" t="str">
        <f t="shared" si="334"/>
        <v>theater</v>
      </c>
      <c r="R3578" t="str">
        <f t="shared" si="335"/>
        <v>plays</v>
      </c>
      <c r="S3578" s="13">
        <f t="shared" si="337"/>
        <v>42649.340902777774</v>
      </c>
      <c r="T3578" s="13">
        <f t="shared" si="336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2"/>
        <v>1.3</v>
      </c>
      <c r="P3579" s="10">
        <f t="shared" si="333"/>
        <v>28.888888888888889</v>
      </c>
      <c r="Q3579" t="str">
        <f t="shared" si="334"/>
        <v>theater</v>
      </c>
      <c r="R3579" t="str">
        <f t="shared" si="335"/>
        <v>plays</v>
      </c>
      <c r="S3579" s="13">
        <f t="shared" si="337"/>
        <v>42093.578506944446</v>
      </c>
      <c r="T3579" s="13">
        <f t="shared" si="336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2"/>
        <v>1.0001333333333333</v>
      </c>
      <c r="P3580" s="10">
        <f t="shared" si="333"/>
        <v>40.545945945945945</v>
      </c>
      <c r="Q3580" t="str">
        <f t="shared" si="334"/>
        <v>theater</v>
      </c>
      <c r="R3580" t="str">
        <f t="shared" si="335"/>
        <v>plays</v>
      </c>
      <c r="S3580" s="13">
        <f t="shared" si="337"/>
        <v>42460.525196759256</v>
      </c>
      <c r="T3580" s="13">
        <f t="shared" si="336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2"/>
        <v>1</v>
      </c>
      <c r="P3581" s="10">
        <f t="shared" si="333"/>
        <v>35.714285714285715</v>
      </c>
      <c r="Q3581" t="str">
        <f t="shared" si="334"/>
        <v>theater</v>
      </c>
      <c r="R3581" t="str">
        <f t="shared" si="335"/>
        <v>plays</v>
      </c>
      <c r="S3581" s="13">
        <f t="shared" si="337"/>
        <v>42430.553888888891</v>
      </c>
      <c r="T3581" s="13">
        <f t="shared" si="336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2"/>
        <v>1.1388888888888888</v>
      </c>
      <c r="P3582" s="10">
        <f t="shared" si="333"/>
        <v>37.962962962962962</v>
      </c>
      <c r="Q3582" t="str">
        <f t="shared" si="334"/>
        <v>theater</v>
      </c>
      <c r="R3582" t="str">
        <f t="shared" si="335"/>
        <v>plays</v>
      </c>
      <c r="S3582" s="13">
        <f t="shared" si="337"/>
        <v>42025.967847222222</v>
      </c>
      <c r="T3582" s="13">
        <f t="shared" si="336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2"/>
        <v>1</v>
      </c>
      <c r="P3583" s="10">
        <f t="shared" si="333"/>
        <v>33.333333333333336</v>
      </c>
      <c r="Q3583" t="str">
        <f t="shared" si="334"/>
        <v>theater</v>
      </c>
      <c r="R3583" t="str">
        <f t="shared" si="335"/>
        <v>plays</v>
      </c>
      <c r="S3583" s="13">
        <f t="shared" si="337"/>
        <v>41836.26284722222</v>
      </c>
      <c r="T3583" s="13">
        <f t="shared" si="336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2"/>
        <v>2.87</v>
      </c>
      <c r="P3584" s="10">
        <f t="shared" si="333"/>
        <v>58.571428571428569</v>
      </c>
      <c r="Q3584" t="str">
        <f t="shared" si="334"/>
        <v>theater</v>
      </c>
      <c r="R3584" t="str">
        <f t="shared" si="335"/>
        <v>plays</v>
      </c>
      <c r="S3584" s="13">
        <f t="shared" si="337"/>
        <v>42450.887523148143</v>
      </c>
      <c r="T3584" s="13">
        <f t="shared" si="336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2"/>
        <v>1.085</v>
      </c>
      <c r="P3585" s="10">
        <f t="shared" si="333"/>
        <v>135.625</v>
      </c>
      <c r="Q3585" t="str">
        <f t="shared" si="334"/>
        <v>theater</v>
      </c>
      <c r="R3585" t="str">
        <f t="shared" si="335"/>
        <v>plays</v>
      </c>
      <c r="S3585" s="13">
        <f t="shared" si="337"/>
        <v>42418.217650462961</v>
      </c>
      <c r="T3585" s="13">
        <f t="shared" si="336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2"/>
        <v>1.155</v>
      </c>
      <c r="P3586" s="10">
        <f t="shared" si="333"/>
        <v>30.9375</v>
      </c>
      <c r="Q3586" t="str">
        <f t="shared" si="334"/>
        <v>theater</v>
      </c>
      <c r="R3586" t="str">
        <f t="shared" si="335"/>
        <v>plays</v>
      </c>
      <c r="S3586" s="13">
        <f t="shared" si="337"/>
        <v>42168.108148148145</v>
      </c>
      <c r="T3586" s="13">
        <f t="shared" si="336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8">E3587/D3587</f>
        <v>1.1911764705882353</v>
      </c>
      <c r="P3587" s="10">
        <f t="shared" ref="P3587:P3650" si="339">E3587/L3587</f>
        <v>176.08695652173913</v>
      </c>
      <c r="Q3587" t="str">
        <f t="shared" ref="Q3587:Q3650" si="340">LEFT(N3587,FIND("/",N3587)-1)</f>
        <v>theater</v>
      </c>
      <c r="R3587" t="str">
        <f t="shared" ref="R3587:R3650" si="341">RIGHT(N3587,LEN(N3587)-FIND("/",N3587))</f>
        <v>plays</v>
      </c>
      <c r="S3587" s="13">
        <f t="shared" si="337"/>
        <v>41964.507986111108</v>
      </c>
      <c r="T3587" s="13">
        <f t="shared" si="336"/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8"/>
        <v>1.0942666666666667</v>
      </c>
      <c r="P3588" s="10">
        <f t="shared" si="339"/>
        <v>151.9814814814815</v>
      </c>
      <c r="Q3588" t="str">
        <f t="shared" si="340"/>
        <v>theater</v>
      </c>
      <c r="R3588" t="str">
        <f t="shared" si="341"/>
        <v>plays</v>
      </c>
      <c r="S3588" s="13">
        <f t="shared" si="337"/>
        <v>42576.489236111105</v>
      </c>
      <c r="T3588" s="13">
        <f t="shared" ref="T3588:T3651" si="342">(I3588/86400)+25569+(-5/24)</f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8"/>
        <v>1.266</v>
      </c>
      <c r="P3589" s="10">
        <f t="shared" si="339"/>
        <v>22.607142857142858</v>
      </c>
      <c r="Q3589" t="str">
        <f t="shared" si="340"/>
        <v>theater</v>
      </c>
      <c r="R3589" t="str">
        <f t="shared" si="341"/>
        <v>plays</v>
      </c>
      <c r="S3589" s="13">
        <f t="shared" ref="S3589:S3652" si="343">(J3589/86400)+25569+(-5/24)</f>
        <v>42503.331643518519</v>
      </c>
      <c r="T3589" s="13">
        <f t="shared" si="342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8"/>
        <v>1.0049999999999999</v>
      </c>
      <c r="P3590" s="10">
        <f t="shared" si="339"/>
        <v>18.272727272727273</v>
      </c>
      <c r="Q3590" t="str">
        <f t="shared" si="340"/>
        <v>theater</v>
      </c>
      <c r="R3590" t="str">
        <f t="shared" si="341"/>
        <v>plays</v>
      </c>
      <c r="S3590" s="13">
        <f t="shared" si="343"/>
        <v>42101.620486111111</v>
      </c>
      <c r="T3590" s="13">
        <f t="shared" si="342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8"/>
        <v>1.2749999999999999</v>
      </c>
      <c r="P3591" s="10">
        <f t="shared" si="339"/>
        <v>82.258064516129039</v>
      </c>
      <c r="Q3591" t="str">
        <f t="shared" si="340"/>
        <v>theater</v>
      </c>
      <c r="R3591" t="str">
        <f t="shared" si="341"/>
        <v>plays</v>
      </c>
      <c r="S3591" s="13">
        <f t="shared" si="343"/>
        <v>42125.439201388886</v>
      </c>
      <c r="T3591" s="13">
        <f t="shared" si="342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8"/>
        <v>1.0005999999999999</v>
      </c>
      <c r="P3592" s="10">
        <f t="shared" si="339"/>
        <v>68.534246575342465</v>
      </c>
      <c r="Q3592" t="str">
        <f t="shared" si="340"/>
        <v>theater</v>
      </c>
      <c r="R3592" t="str">
        <f t="shared" si="341"/>
        <v>plays</v>
      </c>
      <c r="S3592" s="13">
        <f t="shared" si="343"/>
        <v>41902.125393518516</v>
      </c>
      <c r="T3592" s="13">
        <f t="shared" si="342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8"/>
        <v>1.75</v>
      </c>
      <c r="P3593" s="10">
        <f t="shared" si="339"/>
        <v>68.055555555555557</v>
      </c>
      <c r="Q3593" t="str">
        <f t="shared" si="340"/>
        <v>theater</v>
      </c>
      <c r="R3593" t="str">
        <f t="shared" si="341"/>
        <v>plays</v>
      </c>
      <c r="S3593" s="13">
        <f t="shared" si="343"/>
        <v>42003.74009259259</v>
      </c>
      <c r="T3593" s="13">
        <f t="shared" si="342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8"/>
        <v>1.2725</v>
      </c>
      <c r="P3594" s="10">
        <f t="shared" si="339"/>
        <v>72.714285714285708</v>
      </c>
      <c r="Q3594" t="str">
        <f t="shared" si="340"/>
        <v>theater</v>
      </c>
      <c r="R3594" t="str">
        <f t="shared" si="341"/>
        <v>plays</v>
      </c>
      <c r="S3594" s="13">
        <f t="shared" si="343"/>
        <v>41988.621608796289</v>
      </c>
      <c r="T3594" s="13">
        <f t="shared" si="342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8"/>
        <v>1.1063333333333334</v>
      </c>
      <c r="P3595" s="10">
        <f t="shared" si="339"/>
        <v>77.186046511627907</v>
      </c>
      <c r="Q3595" t="str">
        <f t="shared" si="340"/>
        <v>theater</v>
      </c>
      <c r="R3595" t="str">
        <f t="shared" si="341"/>
        <v>plays</v>
      </c>
      <c r="S3595" s="13">
        <f t="shared" si="343"/>
        <v>41974.690266203703</v>
      </c>
      <c r="T3595" s="13">
        <f t="shared" si="342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8"/>
        <v>1.2593749999999999</v>
      </c>
      <c r="P3596" s="10">
        <f t="shared" si="339"/>
        <v>55.972222222222221</v>
      </c>
      <c r="Q3596" t="str">
        <f t="shared" si="340"/>
        <v>theater</v>
      </c>
      <c r="R3596" t="str">
        <f t="shared" si="341"/>
        <v>plays</v>
      </c>
      <c r="S3596" s="13">
        <f t="shared" si="343"/>
        <v>42591.858587962961</v>
      </c>
      <c r="T3596" s="13">
        <f t="shared" si="342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8"/>
        <v>1.1850000000000001</v>
      </c>
      <c r="P3597" s="10">
        <f t="shared" si="339"/>
        <v>49.693548387096776</v>
      </c>
      <c r="Q3597" t="str">
        <f t="shared" si="340"/>
        <v>theater</v>
      </c>
      <c r="R3597" t="str">
        <f t="shared" si="341"/>
        <v>plays</v>
      </c>
      <c r="S3597" s="13">
        <f t="shared" si="343"/>
        <v>42049.800034722219</v>
      </c>
      <c r="T3597" s="13">
        <f t="shared" si="342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8"/>
        <v>1.0772727272727274</v>
      </c>
      <c r="P3598" s="10">
        <f t="shared" si="339"/>
        <v>79</v>
      </c>
      <c r="Q3598" t="str">
        <f t="shared" si="340"/>
        <v>theater</v>
      </c>
      <c r="R3598" t="str">
        <f t="shared" si="341"/>
        <v>plays</v>
      </c>
      <c r="S3598" s="13">
        <f t="shared" si="343"/>
        <v>41856.506736111107</v>
      </c>
      <c r="T3598" s="13">
        <f t="shared" si="342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8"/>
        <v>1.026</v>
      </c>
      <c r="P3599" s="10">
        <f t="shared" si="339"/>
        <v>77.727272727272734</v>
      </c>
      <c r="Q3599" t="str">
        <f t="shared" si="340"/>
        <v>theater</v>
      </c>
      <c r="R3599" t="str">
        <f t="shared" si="341"/>
        <v>plays</v>
      </c>
      <c r="S3599" s="13">
        <f t="shared" si="343"/>
        <v>42417.377199074072</v>
      </c>
      <c r="T3599" s="13">
        <f t="shared" si="342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8"/>
        <v>1.101</v>
      </c>
      <c r="P3600" s="10">
        <f t="shared" si="339"/>
        <v>40.777777777777779</v>
      </c>
      <c r="Q3600" t="str">
        <f t="shared" si="340"/>
        <v>theater</v>
      </c>
      <c r="R3600" t="str">
        <f t="shared" si="341"/>
        <v>plays</v>
      </c>
      <c r="S3600" s="13">
        <f t="shared" si="343"/>
        <v>41866.590532407405</v>
      </c>
      <c r="T3600" s="13">
        <f t="shared" si="342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8"/>
        <v>2.02</v>
      </c>
      <c r="P3601" s="10">
        <f t="shared" si="339"/>
        <v>59.411764705882355</v>
      </c>
      <c r="Q3601" t="str">
        <f t="shared" si="340"/>
        <v>theater</v>
      </c>
      <c r="R3601" t="str">
        <f t="shared" si="341"/>
        <v>plays</v>
      </c>
      <c r="S3601" s="13">
        <f t="shared" si="343"/>
        <v>42220.586539351854</v>
      </c>
      <c r="T3601" s="13">
        <f t="shared" si="342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8"/>
        <v>1.3</v>
      </c>
      <c r="P3602" s="10">
        <f t="shared" si="339"/>
        <v>3.25</v>
      </c>
      <c r="Q3602" t="str">
        <f t="shared" si="340"/>
        <v>theater</v>
      </c>
      <c r="R3602" t="str">
        <f t="shared" si="341"/>
        <v>plays</v>
      </c>
      <c r="S3602" s="13">
        <f t="shared" si="343"/>
        <v>42628.640787037039</v>
      </c>
      <c r="T3602" s="13">
        <f t="shared" si="342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8"/>
        <v>1.0435000000000001</v>
      </c>
      <c r="P3603" s="10">
        <f t="shared" si="339"/>
        <v>39.377358490566039</v>
      </c>
      <c r="Q3603" t="str">
        <f t="shared" si="340"/>
        <v>theater</v>
      </c>
      <c r="R3603" t="str">
        <f t="shared" si="341"/>
        <v>plays</v>
      </c>
      <c r="S3603" s="13">
        <f t="shared" si="343"/>
        <v>41990.790300925924</v>
      </c>
      <c r="T3603" s="13">
        <f t="shared" si="342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8"/>
        <v>1.0004999999999999</v>
      </c>
      <c r="P3604" s="10">
        <f t="shared" si="339"/>
        <v>81.673469387755105</v>
      </c>
      <c r="Q3604" t="str">
        <f t="shared" si="340"/>
        <v>theater</v>
      </c>
      <c r="R3604" t="str">
        <f t="shared" si="341"/>
        <v>plays</v>
      </c>
      <c r="S3604" s="13">
        <f t="shared" si="343"/>
        <v>42447.68609953703</v>
      </c>
      <c r="T3604" s="13">
        <f t="shared" si="342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8"/>
        <v>1.7066666666666668</v>
      </c>
      <c r="P3605" s="10">
        <f t="shared" si="339"/>
        <v>44.912280701754383</v>
      </c>
      <c r="Q3605" t="str">
        <f t="shared" si="340"/>
        <v>theater</v>
      </c>
      <c r="R3605" t="str">
        <f t="shared" si="341"/>
        <v>plays</v>
      </c>
      <c r="S3605" s="13">
        <f t="shared" si="343"/>
        <v>42283.656018518515</v>
      </c>
      <c r="T3605" s="13">
        <f t="shared" si="342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8"/>
        <v>1.1283333333333334</v>
      </c>
      <c r="P3606" s="10">
        <f t="shared" si="339"/>
        <v>49.05797101449275</v>
      </c>
      <c r="Q3606" t="str">
        <f t="shared" si="340"/>
        <v>theater</v>
      </c>
      <c r="R3606" t="str">
        <f t="shared" si="341"/>
        <v>plays</v>
      </c>
      <c r="S3606" s="13">
        <f t="shared" si="343"/>
        <v>42482.80736111111</v>
      </c>
      <c r="T3606" s="13">
        <f t="shared" si="342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8"/>
        <v>1.84</v>
      </c>
      <c r="P3607" s="10">
        <f t="shared" si="339"/>
        <v>30.666666666666668</v>
      </c>
      <c r="Q3607" t="str">
        <f t="shared" si="340"/>
        <v>theater</v>
      </c>
      <c r="R3607" t="str">
        <f t="shared" si="341"/>
        <v>plays</v>
      </c>
      <c r="S3607" s="13">
        <f t="shared" si="343"/>
        <v>42383.584791666661</v>
      </c>
      <c r="T3607" s="13">
        <f t="shared" si="342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8"/>
        <v>1.3026666666666666</v>
      </c>
      <c r="P3608" s="10">
        <f t="shared" si="339"/>
        <v>61.0625</v>
      </c>
      <c r="Q3608" t="str">
        <f t="shared" si="340"/>
        <v>theater</v>
      </c>
      <c r="R3608" t="str">
        <f t="shared" si="341"/>
        <v>plays</v>
      </c>
      <c r="S3608" s="13">
        <f t="shared" si="343"/>
        <v>42566.396493055552</v>
      </c>
      <c r="T3608" s="13">
        <f t="shared" si="342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8"/>
        <v>1.0545454545454545</v>
      </c>
      <c r="P3609" s="10">
        <f t="shared" si="339"/>
        <v>29</v>
      </c>
      <c r="Q3609" t="str">
        <f t="shared" si="340"/>
        <v>theater</v>
      </c>
      <c r="R3609" t="str">
        <f t="shared" si="341"/>
        <v>plays</v>
      </c>
      <c r="S3609" s="13">
        <f t="shared" si="343"/>
        <v>42338.755578703705</v>
      </c>
      <c r="T3609" s="13">
        <f t="shared" si="342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8"/>
        <v>1</v>
      </c>
      <c r="P3610" s="10">
        <f t="shared" si="339"/>
        <v>29.62962962962963</v>
      </c>
      <c r="Q3610" t="str">
        <f t="shared" si="340"/>
        <v>theater</v>
      </c>
      <c r="R3610" t="str">
        <f t="shared" si="341"/>
        <v>plays</v>
      </c>
      <c r="S3610" s="13">
        <f t="shared" si="343"/>
        <v>42506.501041666663</v>
      </c>
      <c r="T3610" s="13">
        <f t="shared" si="342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8"/>
        <v>1.5331632653061225</v>
      </c>
      <c r="P3611" s="10">
        <f t="shared" si="339"/>
        <v>143.0952380952381</v>
      </c>
      <c r="Q3611" t="str">
        <f t="shared" si="340"/>
        <v>theater</v>
      </c>
      <c r="R3611" t="str">
        <f t="shared" si="341"/>
        <v>plays</v>
      </c>
      <c r="S3611" s="13">
        <f t="shared" si="343"/>
        <v>42429.783391203702</v>
      </c>
      <c r="T3611" s="13">
        <f t="shared" si="342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8"/>
        <v>1.623</v>
      </c>
      <c r="P3612" s="10">
        <f t="shared" si="339"/>
        <v>52.354838709677416</v>
      </c>
      <c r="Q3612" t="str">
        <f t="shared" si="340"/>
        <v>theater</v>
      </c>
      <c r="R3612" t="str">
        <f t="shared" si="341"/>
        <v>plays</v>
      </c>
      <c r="S3612" s="13">
        <f t="shared" si="343"/>
        <v>42203.22379629629</v>
      </c>
      <c r="T3612" s="13">
        <f t="shared" si="342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8"/>
        <v>1.36</v>
      </c>
      <c r="P3613" s="10">
        <f t="shared" si="339"/>
        <v>66.666666666666671</v>
      </c>
      <c r="Q3613" t="str">
        <f t="shared" si="340"/>
        <v>theater</v>
      </c>
      <c r="R3613" t="str">
        <f t="shared" si="341"/>
        <v>plays</v>
      </c>
      <c r="S3613" s="13">
        <f t="shared" si="343"/>
        <v>42072.162048611113</v>
      </c>
      <c r="T3613" s="13">
        <f t="shared" si="342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8"/>
        <v>1.444</v>
      </c>
      <c r="P3614" s="10">
        <f t="shared" si="339"/>
        <v>126.66666666666667</v>
      </c>
      <c r="Q3614" t="str">
        <f t="shared" si="340"/>
        <v>theater</v>
      </c>
      <c r="R3614" t="str">
        <f t="shared" si="341"/>
        <v>plays</v>
      </c>
      <c r="S3614" s="13">
        <f t="shared" si="343"/>
        <v>41789.518645833326</v>
      </c>
      <c r="T3614" s="13">
        <f t="shared" si="342"/>
        <v>41799.518645833326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8"/>
        <v>1</v>
      </c>
      <c r="P3615" s="10">
        <f t="shared" si="339"/>
        <v>62.5</v>
      </c>
      <c r="Q3615" t="str">
        <f t="shared" si="340"/>
        <v>theater</v>
      </c>
      <c r="R3615" t="str">
        <f t="shared" si="341"/>
        <v>plays</v>
      </c>
      <c r="S3615" s="13">
        <f t="shared" si="343"/>
        <v>41788.381643518514</v>
      </c>
      <c r="T3615" s="13">
        <f t="shared" si="342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8"/>
        <v>1.008</v>
      </c>
      <c r="P3616" s="10">
        <f t="shared" si="339"/>
        <v>35.492957746478872</v>
      </c>
      <c r="Q3616" t="str">
        <f t="shared" si="340"/>
        <v>theater</v>
      </c>
      <c r="R3616" t="str">
        <f t="shared" si="341"/>
        <v>plays</v>
      </c>
      <c r="S3616" s="13">
        <f t="shared" si="343"/>
        <v>42143.833518518521</v>
      </c>
      <c r="T3616" s="13">
        <f t="shared" si="342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8"/>
        <v>1.0680000000000001</v>
      </c>
      <c r="P3617" s="10">
        <f t="shared" si="339"/>
        <v>37.083333333333336</v>
      </c>
      <c r="Q3617" t="str">
        <f t="shared" si="340"/>
        <v>theater</v>
      </c>
      <c r="R3617" t="str">
        <f t="shared" si="341"/>
        <v>plays</v>
      </c>
      <c r="S3617" s="13">
        <f t="shared" si="343"/>
        <v>42318.385370370372</v>
      </c>
      <c r="T3617" s="13">
        <f t="shared" si="342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8"/>
        <v>1.248</v>
      </c>
      <c r="P3618" s="10">
        <f t="shared" si="339"/>
        <v>69.333333333333329</v>
      </c>
      <c r="Q3618" t="str">
        <f t="shared" si="340"/>
        <v>theater</v>
      </c>
      <c r="R3618" t="str">
        <f t="shared" si="341"/>
        <v>plays</v>
      </c>
      <c r="S3618" s="13">
        <f t="shared" si="343"/>
        <v>42052.741481481477</v>
      </c>
      <c r="T3618" s="13">
        <f t="shared" si="342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8"/>
        <v>1.1891891891891893</v>
      </c>
      <c r="P3619" s="10">
        <f t="shared" si="339"/>
        <v>17.254901960784313</v>
      </c>
      <c r="Q3619" t="str">
        <f t="shared" si="340"/>
        <v>theater</v>
      </c>
      <c r="R3619" t="str">
        <f t="shared" si="341"/>
        <v>plays</v>
      </c>
      <c r="S3619" s="13">
        <f t="shared" si="343"/>
        <v>42779.401956018519</v>
      </c>
      <c r="T3619" s="13">
        <f t="shared" si="342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8"/>
        <v>1.01</v>
      </c>
      <c r="P3620" s="10">
        <f t="shared" si="339"/>
        <v>36.071428571428569</v>
      </c>
      <c r="Q3620" t="str">
        <f t="shared" si="340"/>
        <v>theater</v>
      </c>
      <c r="R3620" t="str">
        <f t="shared" si="341"/>
        <v>plays</v>
      </c>
      <c r="S3620" s="13">
        <f t="shared" si="343"/>
        <v>42128.419560185182</v>
      </c>
      <c r="T3620" s="13">
        <f t="shared" si="342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8"/>
        <v>1.1299999999999999</v>
      </c>
      <c r="P3621" s="10">
        <f t="shared" si="339"/>
        <v>66.470588235294116</v>
      </c>
      <c r="Q3621" t="str">
        <f t="shared" si="340"/>
        <v>theater</v>
      </c>
      <c r="R3621" t="str">
        <f t="shared" si="341"/>
        <v>plays</v>
      </c>
      <c r="S3621" s="13">
        <f t="shared" si="343"/>
        <v>42660.923912037033</v>
      </c>
      <c r="T3621" s="13">
        <f t="shared" si="342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8"/>
        <v>1.0519047619047619</v>
      </c>
      <c r="P3622" s="10">
        <f t="shared" si="339"/>
        <v>56.065989847715734</v>
      </c>
      <c r="Q3622" t="str">
        <f t="shared" si="340"/>
        <v>theater</v>
      </c>
      <c r="R3622" t="str">
        <f t="shared" si="341"/>
        <v>plays</v>
      </c>
      <c r="S3622" s="13">
        <f t="shared" si="343"/>
        <v>42037.72987268518</v>
      </c>
      <c r="T3622" s="13">
        <f t="shared" si="342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8"/>
        <v>1.0973333333333333</v>
      </c>
      <c r="P3623" s="10">
        <f t="shared" si="339"/>
        <v>47.028571428571432</v>
      </c>
      <c r="Q3623" t="str">
        <f t="shared" si="340"/>
        <v>theater</v>
      </c>
      <c r="R3623" t="str">
        <f t="shared" si="341"/>
        <v>plays</v>
      </c>
      <c r="S3623" s="13">
        <f t="shared" si="343"/>
        <v>42619.727361111109</v>
      </c>
      <c r="T3623" s="13">
        <f t="shared" si="342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8"/>
        <v>1.00099</v>
      </c>
      <c r="P3624" s="10">
        <f t="shared" si="339"/>
        <v>47.666190476190479</v>
      </c>
      <c r="Q3624" t="str">
        <f t="shared" si="340"/>
        <v>theater</v>
      </c>
      <c r="R3624" t="str">
        <f t="shared" si="341"/>
        <v>plays</v>
      </c>
      <c r="S3624" s="13">
        <f t="shared" si="343"/>
        <v>41877.013553240737</v>
      </c>
      <c r="T3624" s="13">
        <f t="shared" si="342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8"/>
        <v>1.2</v>
      </c>
      <c r="P3625" s="10">
        <f t="shared" si="339"/>
        <v>88.235294117647058</v>
      </c>
      <c r="Q3625" t="str">
        <f t="shared" si="340"/>
        <v>theater</v>
      </c>
      <c r="R3625" t="str">
        <f t="shared" si="341"/>
        <v>plays</v>
      </c>
      <c r="S3625" s="13">
        <f t="shared" si="343"/>
        <v>41828.528587962959</v>
      </c>
      <c r="T3625" s="13">
        <f t="shared" si="342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8"/>
        <v>1.0493333333333332</v>
      </c>
      <c r="P3626" s="10">
        <f t="shared" si="339"/>
        <v>80.717948717948715</v>
      </c>
      <c r="Q3626" t="str">
        <f t="shared" si="340"/>
        <v>theater</v>
      </c>
      <c r="R3626" t="str">
        <f t="shared" si="341"/>
        <v>plays</v>
      </c>
      <c r="S3626" s="13">
        <f t="shared" si="343"/>
        <v>42545.56585648148</v>
      </c>
      <c r="T3626" s="13">
        <f t="shared" si="342"/>
        <v>42605.56585648148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8"/>
        <v>1.0266666666666666</v>
      </c>
      <c r="P3627" s="10">
        <f t="shared" si="339"/>
        <v>39.487179487179489</v>
      </c>
      <c r="Q3627" t="str">
        <f t="shared" si="340"/>
        <v>theater</v>
      </c>
      <c r="R3627" t="str">
        <f t="shared" si="341"/>
        <v>plays</v>
      </c>
      <c r="S3627" s="13">
        <f t="shared" si="343"/>
        <v>42157.444178240738</v>
      </c>
      <c r="T3627" s="13">
        <f t="shared" si="342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8"/>
        <v>1.0182500000000001</v>
      </c>
      <c r="P3628" s="10">
        <f t="shared" si="339"/>
        <v>84.854166666666671</v>
      </c>
      <c r="Q3628" t="str">
        <f t="shared" si="340"/>
        <v>theater</v>
      </c>
      <c r="R3628" t="str">
        <f t="shared" si="341"/>
        <v>plays</v>
      </c>
      <c r="S3628" s="13">
        <f t="shared" si="343"/>
        <v>41846.458993055552</v>
      </c>
      <c r="T3628" s="13">
        <f t="shared" si="342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8"/>
        <v>1</v>
      </c>
      <c r="P3629" s="10">
        <f t="shared" si="339"/>
        <v>68.965517241379317</v>
      </c>
      <c r="Q3629" t="str">
        <f t="shared" si="340"/>
        <v>theater</v>
      </c>
      <c r="R3629" t="str">
        <f t="shared" si="341"/>
        <v>plays</v>
      </c>
      <c r="S3629" s="13">
        <f t="shared" si="343"/>
        <v>42460.533414351848</v>
      </c>
      <c r="T3629" s="13">
        <f t="shared" si="342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8"/>
        <v>0</v>
      </c>
      <c r="P3630" s="10" t="e">
        <f t="shared" si="339"/>
        <v>#DIV/0!</v>
      </c>
      <c r="Q3630" t="str">
        <f t="shared" si="340"/>
        <v>theater</v>
      </c>
      <c r="R3630" t="str">
        <f t="shared" si="341"/>
        <v>musical</v>
      </c>
      <c r="S3630" s="13">
        <f t="shared" si="343"/>
        <v>42291.6249537037</v>
      </c>
      <c r="T3630" s="13">
        <f t="shared" si="342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8"/>
        <v>1.9999999999999999E-6</v>
      </c>
      <c r="P3631" s="10">
        <f t="shared" si="339"/>
        <v>1</v>
      </c>
      <c r="Q3631" t="str">
        <f t="shared" si="340"/>
        <v>theater</v>
      </c>
      <c r="R3631" t="str">
        <f t="shared" si="341"/>
        <v>musical</v>
      </c>
      <c r="S3631" s="13">
        <f t="shared" si="343"/>
        <v>42436.886157407404</v>
      </c>
      <c r="T3631" s="13">
        <f t="shared" si="342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8"/>
        <v>3.3333333333333332E-4</v>
      </c>
      <c r="P3632" s="10">
        <f t="shared" si="339"/>
        <v>1</v>
      </c>
      <c r="Q3632" t="str">
        <f t="shared" si="340"/>
        <v>theater</v>
      </c>
      <c r="R3632" t="str">
        <f t="shared" si="341"/>
        <v>musical</v>
      </c>
      <c r="S3632" s="13">
        <f t="shared" si="343"/>
        <v>41942.638773148145</v>
      </c>
      <c r="T3632" s="13">
        <f t="shared" si="342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8"/>
        <v>0.51023391812865493</v>
      </c>
      <c r="P3633" s="10">
        <f t="shared" si="339"/>
        <v>147.88135593220338</v>
      </c>
      <c r="Q3633" t="str">
        <f t="shared" si="340"/>
        <v>theater</v>
      </c>
      <c r="R3633" t="str">
        <f t="shared" si="341"/>
        <v>musical</v>
      </c>
      <c r="S3633" s="13">
        <f t="shared" si="343"/>
        <v>41880.54510416666</v>
      </c>
      <c r="T3633" s="13">
        <f t="shared" si="342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8"/>
        <v>0.2</v>
      </c>
      <c r="P3634" s="10">
        <f t="shared" si="339"/>
        <v>100</v>
      </c>
      <c r="Q3634" t="str">
        <f t="shared" si="340"/>
        <v>theater</v>
      </c>
      <c r="R3634" t="str">
        <f t="shared" si="341"/>
        <v>musical</v>
      </c>
      <c r="S3634" s="13">
        <f t="shared" si="343"/>
        <v>41946.728576388887</v>
      </c>
      <c r="T3634" s="13">
        <f t="shared" si="342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8"/>
        <v>0.35239999999999999</v>
      </c>
      <c r="P3635" s="10">
        <f t="shared" si="339"/>
        <v>56.838709677419352</v>
      </c>
      <c r="Q3635" t="str">
        <f t="shared" si="340"/>
        <v>theater</v>
      </c>
      <c r="R3635" t="str">
        <f t="shared" si="341"/>
        <v>musical</v>
      </c>
      <c r="S3635" s="13">
        <f t="shared" si="343"/>
        <v>42649.415127314809</v>
      </c>
      <c r="T3635" s="13">
        <f t="shared" si="342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8"/>
        <v>4.2466666666666666E-2</v>
      </c>
      <c r="P3636" s="10">
        <f t="shared" si="339"/>
        <v>176.94444444444446</v>
      </c>
      <c r="Q3636" t="str">
        <f t="shared" si="340"/>
        <v>theater</v>
      </c>
      <c r="R3636" t="str">
        <f t="shared" si="341"/>
        <v>musical</v>
      </c>
      <c r="S3636" s="13">
        <f t="shared" si="343"/>
        <v>42700.958032407405</v>
      </c>
      <c r="T3636" s="13">
        <f t="shared" si="342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8"/>
        <v>0.36457142857142855</v>
      </c>
      <c r="P3637" s="10">
        <f t="shared" si="339"/>
        <v>127.6</v>
      </c>
      <c r="Q3637" t="str">
        <f t="shared" si="340"/>
        <v>theater</v>
      </c>
      <c r="R3637" t="str">
        <f t="shared" si="341"/>
        <v>musical</v>
      </c>
      <c r="S3637" s="13">
        <f t="shared" si="343"/>
        <v>42450.674490740734</v>
      </c>
      <c r="T3637" s="13">
        <f t="shared" si="342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8"/>
        <v>0</v>
      </c>
      <c r="P3638" s="10" t="e">
        <f t="shared" si="339"/>
        <v>#DIV/0!</v>
      </c>
      <c r="Q3638" t="str">
        <f t="shared" si="340"/>
        <v>theater</v>
      </c>
      <c r="R3638" t="str">
        <f t="shared" si="341"/>
        <v>musical</v>
      </c>
      <c r="S3638" s="13">
        <f t="shared" si="343"/>
        <v>42226.486446759256</v>
      </c>
      <c r="T3638" s="13">
        <f t="shared" si="342"/>
        <v>42261.486446759256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8"/>
        <v>0.30866666666666664</v>
      </c>
      <c r="P3639" s="10">
        <f t="shared" si="339"/>
        <v>66.142857142857139</v>
      </c>
      <c r="Q3639" t="str">
        <f t="shared" si="340"/>
        <v>theater</v>
      </c>
      <c r="R3639" t="str">
        <f t="shared" si="341"/>
        <v>musical</v>
      </c>
      <c r="S3639" s="13">
        <f t="shared" si="343"/>
        <v>41975.492303240739</v>
      </c>
      <c r="T3639" s="13">
        <f t="shared" si="342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8"/>
        <v>6.545454545454546E-2</v>
      </c>
      <c r="P3640" s="10">
        <f t="shared" si="339"/>
        <v>108</v>
      </c>
      <c r="Q3640" t="str">
        <f t="shared" si="340"/>
        <v>theater</v>
      </c>
      <c r="R3640" t="str">
        <f t="shared" si="341"/>
        <v>musical</v>
      </c>
      <c r="S3640" s="13">
        <f t="shared" si="343"/>
        <v>42053.464490740742</v>
      </c>
      <c r="T3640" s="13">
        <f t="shared" si="342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8"/>
        <v>4.0000000000000003E-5</v>
      </c>
      <c r="P3641" s="10">
        <f t="shared" si="339"/>
        <v>1</v>
      </c>
      <c r="Q3641" t="str">
        <f t="shared" si="340"/>
        <v>theater</v>
      </c>
      <c r="R3641" t="str">
        <f t="shared" si="341"/>
        <v>musical</v>
      </c>
      <c r="S3641" s="13">
        <f t="shared" si="343"/>
        <v>42590.468819444439</v>
      </c>
      <c r="T3641" s="13">
        <f t="shared" si="342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8"/>
        <v>5.5E-2</v>
      </c>
      <c r="P3642" s="10">
        <f t="shared" si="339"/>
        <v>18.333333333333332</v>
      </c>
      <c r="Q3642" t="str">
        <f t="shared" si="340"/>
        <v>theater</v>
      </c>
      <c r="R3642" t="str">
        <f t="shared" si="341"/>
        <v>musical</v>
      </c>
      <c r="S3642" s="13">
        <f t="shared" si="343"/>
        <v>42104.573263888888</v>
      </c>
      <c r="T3642" s="13">
        <f t="shared" si="342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8"/>
        <v>0</v>
      </c>
      <c r="P3643" s="10" t="e">
        <f t="shared" si="339"/>
        <v>#DIV/0!</v>
      </c>
      <c r="Q3643" t="str">
        <f t="shared" si="340"/>
        <v>theater</v>
      </c>
      <c r="R3643" t="str">
        <f t="shared" si="341"/>
        <v>musical</v>
      </c>
      <c r="S3643" s="13">
        <f t="shared" si="343"/>
        <v>41899.41873842592</v>
      </c>
      <c r="T3643" s="13">
        <f t="shared" si="342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8"/>
        <v>2.1428571428571429E-2</v>
      </c>
      <c r="P3644" s="10">
        <f t="shared" si="339"/>
        <v>7.5</v>
      </c>
      <c r="Q3644" t="str">
        <f t="shared" si="340"/>
        <v>theater</v>
      </c>
      <c r="R3644" t="str">
        <f t="shared" si="341"/>
        <v>musical</v>
      </c>
      <c r="S3644" s="13">
        <f t="shared" si="343"/>
        <v>42297.607951388891</v>
      </c>
      <c r="T3644" s="13">
        <f t="shared" si="342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8"/>
        <v>0</v>
      </c>
      <c r="P3645" s="10" t="e">
        <f t="shared" si="339"/>
        <v>#DIV/0!</v>
      </c>
      <c r="Q3645" t="str">
        <f t="shared" si="340"/>
        <v>theater</v>
      </c>
      <c r="R3645" t="str">
        <f t="shared" si="341"/>
        <v>musical</v>
      </c>
      <c r="S3645" s="13">
        <f t="shared" si="343"/>
        <v>42284.935636574075</v>
      </c>
      <c r="T3645" s="13">
        <f t="shared" si="342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8"/>
        <v>0.16420000000000001</v>
      </c>
      <c r="P3646" s="10">
        <f t="shared" si="339"/>
        <v>68.416666666666671</v>
      </c>
      <c r="Q3646" t="str">
        <f t="shared" si="340"/>
        <v>theater</v>
      </c>
      <c r="R3646" t="str">
        <f t="shared" si="341"/>
        <v>musical</v>
      </c>
      <c r="S3646" s="13">
        <f t="shared" si="343"/>
        <v>42409.033414351848</v>
      </c>
      <c r="T3646" s="13">
        <f t="shared" si="342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8"/>
        <v>1E-3</v>
      </c>
      <c r="P3647" s="10">
        <f t="shared" si="339"/>
        <v>1</v>
      </c>
      <c r="Q3647" t="str">
        <f t="shared" si="340"/>
        <v>theater</v>
      </c>
      <c r="R3647" t="str">
        <f t="shared" si="341"/>
        <v>musical</v>
      </c>
      <c r="S3647" s="13">
        <f t="shared" si="343"/>
        <v>42665.762013888881</v>
      </c>
      <c r="T3647" s="13">
        <f t="shared" si="342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8"/>
        <v>4.8099999999999997E-2</v>
      </c>
      <c r="P3648" s="10">
        <f t="shared" si="339"/>
        <v>60.125</v>
      </c>
      <c r="Q3648" t="str">
        <f t="shared" si="340"/>
        <v>theater</v>
      </c>
      <c r="R3648" t="str">
        <f t="shared" si="341"/>
        <v>musical</v>
      </c>
      <c r="S3648" s="13">
        <f t="shared" si="343"/>
        <v>42140.21298611111</v>
      </c>
      <c r="T3648" s="13">
        <f t="shared" si="342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8"/>
        <v>0.06</v>
      </c>
      <c r="P3649" s="10">
        <f t="shared" si="339"/>
        <v>15</v>
      </c>
      <c r="Q3649" t="str">
        <f t="shared" si="340"/>
        <v>theater</v>
      </c>
      <c r="R3649" t="str">
        <f t="shared" si="341"/>
        <v>musical</v>
      </c>
      <c r="S3649" s="13">
        <f t="shared" si="343"/>
        <v>42598.540821759256</v>
      </c>
      <c r="T3649" s="13">
        <f t="shared" si="342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8"/>
        <v>1.003825</v>
      </c>
      <c r="P3650" s="10">
        <f t="shared" si="339"/>
        <v>550.04109589041093</v>
      </c>
      <c r="Q3650" t="str">
        <f t="shared" si="340"/>
        <v>theater</v>
      </c>
      <c r="R3650" t="str">
        <f t="shared" si="341"/>
        <v>plays</v>
      </c>
      <c r="S3650" s="13">
        <f t="shared" si="343"/>
        <v>41887.083854166667</v>
      </c>
      <c r="T3650" s="13">
        <f t="shared" si="342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4">E3651/D3651</f>
        <v>1.04</v>
      </c>
      <c r="P3651" s="10">
        <f t="shared" ref="P3651:P3714" si="345">E3651/L3651</f>
        <v>97.5</v>
      </c>
      <c r="Q3651" t="str">
        <f t="shared" ref="Q3651:Q3714" si="346">LEFT(N3651,FIND("/",N3651)-1)</f>
        <v>theater</v>
      </c>
      <c r="R3651" t="str">
        <f t="shared" ref="R3651:R3714" si="347">RIGHT(N3651,LEN(N3651)-FIND("/",N3651))</f>
        <v>plays</v>
      </c>
      <c r="S3651" s="13">
        <f t="shared" si="343"/>
        <v>41780.504560185182</v>
      </c>
      <c r="T3651" s="13">
        <f t="shared" si="342"/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4"/>
        <v>1</v>
      </c>
      <c r="P3652" s="10">
        <f t="shared" si="345"/>
        <v>29.411764705882351</v>
      </c>
      <c r="Q3652" t="str">
        <f t="shared" si="346"/>
        <v>theater</v>
      </c>
      <c r="R3652" t="str">
        <f t="shared" si="347"/>
        <v>plays</v>
      </c>
      <c r="S3652" s="13">
        <f t="shared" si="343"/>
        <v>42381.270648148151</v>
      </c>
      <c r="T3652" s="13">
        <f t="shared" ref="T3652:T3715" si="348">(I3652/86400)+25569+(-5/24)</f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4"/>
        <v>1.04</v>
      </c>
      <c r="P3653" s="10">
        <f t="shared" si="345"/>
        <v>57.777777777777779</v>
      </c>
      <c r="Q3653" t="str">
        <f t="shared" si="346"/>
        <v>theater</v>
      </c>
      <c r="R3653" t="str">
        <f t="shared" si="347"/>
        <v>plays</v>
      </c>
      <c r="S3653" s="13">
        <f t="shared" ref="S3653:S3716" si="349">(J3653/86400)+25569+(-5/24)</f>
        <v>41828.437986111108</v>
      </c>
      <c r="T3653" s="13">
        <f t="shared" si="348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4"/>
        <v>2.5066666666666668</v>
      </c>
      <c r="P3654" s="10">
        <f t="shared" si="345"/>
        <v>44.235294117647058</v>
      </c>
      <c r="Q3654" t="str">
        <f t="shared" si="346"/>
        <v>theater</v>
      </c>
      <c r="R3654" t="str">
        <f t="shared" si="347"/>
        <v>plays</v>
      </c>
      <c r="S3654" s="13">
        <f t="shared" si="349"/>
        <v>42596.436365740738</v>
      </c>
      <c r="T3654" s="13">
        <f t="shared" si="348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4"/>
        <v>1.0049999999999999</v>
      </c>
      <c r="P3655" s="10">
        <f t="shared" si="345"/>
        <v>60.909090909090907</v>
      </c>
      <c r="Q3655" t="str">
        <f t="shared" si="346"/>
        <v>theater</v>
      </c>
      <c r="R3655" t="str">
        <f t="shared" si="347"/>
        <v>plays</v>
      </c>
      <c r="S3655" s="13">
        <f t="shared" si="349"/>
        <v>42191.155173611107</v>
      </c>
      <c r="T3655" s="13">
        <f t="shared" si="348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4"/>
        <v>1.744</v>
      </c>
      <c r="P3656" s="10">
        <f t="shared" si="345"/>
        <v>68.84210526315789</v>
      </c>
      <c r="Q3656" t="str">
        <f t="shared" si="346"/>
        <v>theater</v>
      </c>
      <c r="R3656" t="str">
        <f t="shared" si="347"/>
        <v>plays</v>
      </c>
      <c r="S3656" s="13">
        <f t="shared" si="349"/>
        <v>42440.20817129629</v>
      </c>
      <c r="T3656" s="13">
        <f t="shared" si="348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4"/>
        <v>1.1626000000000001</v>
      </c>
      <c r="P3657" s="10">
        <f t="shared" si="345"/>
        <v>73.582278481012665</v>
      </c>
      <c r="Q3657" t="str">
        <f t="shared" si="346"/>
        <v>theater</v>
      </c>
      <c r="R3657" t="str">
        <f t="shared" si="347"/>
        <v>plays</v>
      </c>
      <c r="S3657" s="13">
        <f t="shared" si="349"/>
        <v>42173.594884259255</v>
      </c>
      <c r="T3657" s="13">
        <f t="shared" si="348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4"/>
        <v>1.0582</v>
      </c>
      <c r="P3658" s="10">
        <f t="shared" si="345"/>
        <v>115.02173913043478</v>
      </c>
      <c r="Q3658" t="str">
        <f t="shared" si="346"/>
        <v>theater</v>
      </c>
      <c r="R3658" t="str">
        <f t="shared" si="347"/>
        <v>plays</v>
      </c>
      <c r="S3658" s="13">
        <f t="shared" si="349"/>
        <v>42737.701805555553</v>
      </c>
      <c r="T3658" s="13">
        <f t="shared" si="348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4"/>
        <v>1.1074999999999999</v>
      </c>
      <c r="P3659" s="10">
        <f t="shared" si="345"/>
        <v>110.75</v>
      </c>
      <c r="Q3659" t="str">
        <f t="shared" si="346"/>
        <v>theater</v>
      </c>
      <c r="R3659" t="str">
        <f t="shared" si="347"/>
        <v>plays</v>
      </c>
      <c r="S3659" s="13">
        <f t="shared" si="349"/>
        <v>42499.4215162037</v>
      </c>
      <c r="T3659" s="13">
        <f t="shared" si="348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4"/>
        <v>1.0066666666666666</v>
      </c>
      <c r="P3660" s="10">
        <f t="shared" si="345"/>
        <v>75.5</v>
      </c>
      <c r="Q3660" t="str">
        <f t="shared" si="346"/>
        <v>theater</v>
      </c>
      <c r="R3660" t="str">
        <f t="shared" si="347"/>
        <v>plays</v>
      </c>
      <c r="S3660" s="13">
        <f t="shared" si="349"/>
        <v>41775.650231481479</v>
      </c>
      <c r="T3660" s="13">
        <f t="shared" si="348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4"/>
        <v>1.0203333333333333</v>
      </c>
      <c r="P3661" s="10">
        <f t="shared" si="345"/>
        <v>235.46153846153845</v>
      </c>
      <c r="Q3661" t="str">
        <f t="shared" si="346"/>
        <v>theater</v>
      </c>
      <c r="R3661" t="str">
        <f t="shared" si="347"/>
        <v>plays</v>
      </c>
      <c r="S3661" s="13">
        <f t="shared" si="349"/>
        <v>42055.068865740737</v>
      </c>
      <c r="T3661" s="13">
        <f t="shared" si="348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4"/>
        <v>1</v>
      </c>
      <c r="P3662" s="10">
        <f t="shared" si="345"/>
        <v>11.363636363636363</v>
      </c>
      <c r="Q3662" t="str">
        <f t="shared" si="346"/>
        <v>theater</v>
      </c>
      <c r="R3662" t="str">
        <f t="shared" si="347"/>
        <v>plays</v>
      </c>
      <c r="S3662" s="13">
        <f t="shared" si="349"/>
        <v>41971.672743055555</v>
      </c>
      <c r="T3662" s="13">
        <f t="shared" si="348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4"/>
        <v>1.1100000000000001</v>
      </c>
      <c r="P3663" s="10">
        <f t="shared" si="345"/>
        <v>92.5</v>
      </c>
      <c r="Q3663" t="str">
        <f t="shared" si="346"/>
        <v>theater</v>
      </c>
      <c r="R3663" t="str">
        <f t="shared" si="347"/>
        <v>plays</v>
      </c>
      <c r="S3663" s="13">
        <f t="shared" si="349"/>
        <v>42447.688333333332</v>
      </c>
      <c r="T3663" s="13">
        <f t="shared" si="348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4"/>
        <v>1.0142500000000001</v>
      </c>
      <c r="P3664" s="10">
        <f t="shared" si="345"/>
        <v>202.85</v>
      </c>
      <c r="Q3664" t="str">
        <f t="shared" si="346"/>
        <v>theater</v>
      </c>
      <c r="R3664" t="str">
        <f t="shared" si="347"/>
        <v>plays</v>
      </c>
      <c r="S3664" s="13">
        <f t="shared" si="349"/>
        <v>42064.011736111112</v>
      </c>
      <c r="T3664" s="13">
        <f t="shared" si="348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4"/>
        <v>1.04</v>
      </c>
      <c r="P3665" s="10">
        <f t="shared" si="345"/>
        <v>26</v>
      </c>
      <c r="Q3665" t="str">
        <f t="shared" si="346"/>
        <v>theater</v>
      </c>
      <c r="R3665" t="str">
        <f t="shared" si="347"/>
        <v>plays</v>
      </c>
      <c r="S3665" s="13">
        <f t="shared" si="349"/>
        <v>42665.243402777771</v>
      </c>
      <c r="T3665" s="13">
        <f t="shared" si="348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4"/>
        <v>1.09375</v>
      </c>
      <c r="P3666" s="10">
        <f t="shared" si="345"/>
        <v>46.05263157894737</v>
      </c>
      <c r="Q3666" t="str">
        <f t="shared" si="346"/>
        <v>theater</v>
      </c>
      <c r="R3666" t="str">
        <f t="shared" si="347"/>
        <v>plays</v>
      </c>
      <c r="S3666" s="13">
        <f t="shared" si="349"/>
        <v>42523.04038194444</v>
      </c>
      <c r="T3666" s="13">
        <f t="shared" si="348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4"/>
        <v>1.1516129032258065</v>
      </c>
      <c r="P3667" s="10">
        <f t="shared" si="345"/>
        <v>51</v>
      </c>
      <c r="Q3667" t="str">
        <f t="shared" si="346"/>
        <v>theater</v>
      </c>
      <c r="R3667" t="str">
        <f t="shared" si="347"/>
        <v>plays</v>
      </c>
      <c r="S3667" s="13">
        <f t="shared" si="349"/>
        <v>42294.59979166666</v>
      </c>
      <c r="T3667" s="13">
        <f t="shared" si="348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4"/>
        <v>1</v>
      </c>
      <c r="P3668" s="10">
        <f t="shared" si="345"/>
        <v>31.578947368421051</v>
      </c>
      <c r="Q3668" t="str">
        <f t="shared" si="346"/>
        <v>theater</v>
      </c>
      <c r="R3668" t="str">
        <f t="shared" si="347"/>
        <v>plays</v>
      </c>
      <c r="S3668" s="13">
        <f t="shared" si="349"/>
        <v>41822.696550925924</v>
      </c>
      <c r="T3668" s="13">
        <f t="shared" si="348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4"/>
        <v>1.0317033333333334</v>
      </c>
      <c r="P3669" s="10">
        <f t="shared" si="345"/>
        <v>53.363965517241382</v>
      </c>
      <c r="Q3669" t="str">
        <f t="shared" si="346"/>
        <v>theater</v>
      </c>
      <c r="R3669" t="str">
        <f t="shared" si="347"/>
        <v>plays</v>
      </c>
      <c r="S3669" s="13">
        <f t="shared" si="349"/>
        <v>42173.761793981474</v>
      </c>
      <c r="T3669" s="13">
        <f t="shared" si="348"/>
        <v>42203.761793981474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4"/>
        <v>1.0349999999999999</v>
      </c>
      <c r="P3670" s="10">
        <f t="shared" si="345"/>
        <v>36.964285714285715</v>
      </c>
      <c r="Q3670" t="str">
        <f t="shared" si="346"/>
        <v>theater</v>
      </c>
      <c r="R3670" t="str">
        <f t="shared" si="347"/>
        <v>plays</v>
      </c>
      <c r="S3670" s="13">
        <f t="shared" si="349"/>
        <v>42185.347824074073</v>
      </c>
      <c r="T3670" s="13">
        <f t="shared" si="348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4"/>
        <v>1.3819999999999999</v>
      </c>
      <c r="P3671" s="10">
        <f t="shared" si="345"/>
        <v>81.294117647058826</v>
      </c>
      <c r="Q3671" t="str">
        <f t="shared" si="346"/>
        <v>theater</v>
      </c>
      <c r="R3671" t="str">
        <f t="shared" si="347"/>
        <v>plays</v>
      </c>
      <c r="S3671" s="13">
        <f t="shared" si="349"/>
        <v>42136.466863425921</v>
      </c>
      <c r="T3671" s="13">
        <f t="shared" si="348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4"/>
        <v>1.0954545454545455</v>
      </c>
      <c r="P3672" s="10">
        <f t="shared" si="345"/>
        <v>20.083333333333332</v>
      </c>
      <c r="Q3672" t="str">
        <f t="shared" si="346"/>
        <v>theater</v>
      </c>
      <c r="R3672" t="str">
        <f t="shared" si="347"/>
        <v>plays</v>
      </c>
      <c r="S3672" s="13">
        <f t="shared" si="349"/>
        <v>42142.305682870363</v>
      </c>
      <c r="T3672" s="13">
        <f t="shared" si="348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4"/>
        <v>1.0085714285714287</v>
      </c>
      <c r="P3673" s="10">
        <f t="shared" si="345"/>
        <v>88.25</v>
      </c>
      <c r="Q3673" t="str">
        <f t="shared" si="346"/>
        <v>theater</v>
      </c>
      <c r="R3673" t="str">
        <f t="shared" si="347"/>
        <v>plays</v>
      </c>
      <c r="S3673" s="13">
        <f t="shared" si="349"/>
        <v>41820.419756944444</v>
      </c>
      <c r="T3673" s="13">
        <f t="shared" si="348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4"/>
        <v>1.0153333333333334</v>
      </c>
      <c r="P3674" s="10">
        <f t="shared" si="345"/>
        <v>53.438596491228068</v>
      </c>
      <c r="Q3674" t="str">
        <f t="shared" si="346"/>
        <v>theater</v>
      </c>
      <c r="R3674" t="str">
        <f t="shared" si="347"/>
        <v>plays</v>
      </c>
      <c r="S3674" s="13">
        <f t="shared" si="349"/>
        <v>41878.738240740735</v>
      </c>
      <c r="T3674" s="13">
        <f t="shared" si="348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4"/>
        <v>1.13625</v>
      </c>
      <c r="P3675" s="10">
        <f t="shared" si="345"/>
        <v>39.868421052631582</v>
      </c>
      <c r="Q3675" t="str">
        <f t="shared" si="346"/>
        <v>theater</v>
      </c>
      <c r="R3675" t="str">
        <f t="shared" si="347"/>
        <v>plays</v>
      </c>
      <c r="S3675" s="13">
        <f t="shared" si="349"/>
        <v>41914.086770833332</v>
      </c>
      <c r="T3675" s="13">
        <f t="shared" si="348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4"/>
        <v>1</v>
      </c>
      <c r="P3676" s="10">
        <f t="shared" si="345"/>
        <v>145.16129032258064</v>
      </c>
      <c r="Q3676" t="str">
        <f t="shared" si="346"/>
        <v>theater</v>
      </c>
      <c r="R3676" t="str">
        <f t="shared" si="347"/>
        <v>plays</v>
      </c>
      <c r="S3676" s="13">
        <f t="shared" si="349"/>
        <v>42556.664687499993</v>
      </c>
      <c r="T3676" s="13">
        <f t="shared" si="348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4"/>
        <v>1.4</v>
      </c>
      <c r="P3677" s="10">
        <f t="shared" si="345"/>
        <v>23.333333333333332</v>
      </c>
      <c r="Q3677" t="str">
        <f t="shared" si="346"/>
        <v>theater</v>
      </c>
      <c r="R3677" t="str">
        <f t="shared" si="347"/>
        <v>plays</v>
      </c>
      <c r="S3677" s="13">
        <f t="shared" si="349"/>
        <v>42493.388680555552</v>
      </c>
      <c r="T3677" s="13">
        <f t="shared" si="348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4"/>
        <v>1.2875000000000001</v>
      </c>
      <c r="P3678" s="10">
        <f t="shared" si="345"/>
        <v>64.375</v>
      </c>
      <c r="Q3678" t="str">
        <f t="shared" si="346"/>
        <v>theater</v>
      </c>
      <c r="R3678" t="str">
        <f t="shared" si="347"/>
        <v>plays</v>
      </c>
      <c r="S3678" s="13">
        <f t="shared" si="349"/>
        <v>41876.607453703698</v>
      </c>
      <c r="T3678" s="13">
        <f t="shared" si="348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4"/>
        <v>1.0290416666666666</v>
      </c>
      <c r="P3679" s="10">
        <f t="shared" si="345"/>
        <v>62.052763819095475</v>
      </c>
      <c r="Q3679" t="str">
        <f t="shared" si="346"/>
        <v>theater</v>
      </c>
      <c r="R3679" t="str">
        <f t="shared" si="347"/>
        <v>plays</v>
      </c>
      <c r="S3679" s="13">
        <f t="shared" si="349"/>
        <v>41802.365949074076</v>
      </c>
      <c r="T3679" s="13">
        <f t="shared" si="348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4"/>
        <v>1.0249999999999999</v>
      </c>
      <c r="P3680" s="10">
        <f t="shared" si="345"/>
        <v>66.129032258064512</v>
      </c>
      <c r="Q3680" t="str">
        <f t="shared" si="346"/>
        <v>theater</v>
      </c>
      <c r="R3680" t="str">
        <f t="shared" si="347"/>
        <v>plays</v>
      </c>
      <c r="S3680" s="13">
        <f t="shared" si="349"/>
        <v>42120.322893518511</v>
      </c>
      <c r="T3680" s="13">
        <f t="shared" si="348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4"/>
        <v>1.101</v>
      </c>
      <c r="P3681" s="10">
        <f t="shared" si="345"/>
        <v>73.400000000000006</v>
      </c>
      <c r="Q3681" t="str">
        <f t="shared" si="346"/>
        <v>theater</v>
      </c>
      <c r="R3681" t="str">
        <f t="shared" si="347"/>
        <v>plays</v>
      </c>
      <c r="S3681" s="13">
        <f t="shared" si="349"/>
        <v>41786.553020833329</v>
      </c>
      <c r="T3681" s="13">
        <f t="shared" si="348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4"/>
        <v>1.1276666666666666</v>
      </c>
      <c r="P3682" s="10">
        <f t="shared" si="345"/>
        <v>99.5</v>
      </c>
      <c r="Q3682" t="str">
        <f t="shared" si="346"/>
        <v>theater</v>
      </c>
      <c r="R3682" t="str">
        <f t="shared" si="347"/>
        <v>plays</v>
      </c>
      <c r="S3682" s="13">
        <f t="shared" si="349"/>
        <v>42627.245763888888</v>
      </c>
      <c r="T3682" s="13">
        <f t="shared" si="348"/>
        <v>42648.245763888888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4"/>
        <v>1.119</v>
      </c>
      <c r="P3683" s="10">
        <f t="shared" si="345"/>
        <v>62.166666666666664</v>
      </c>
      <c r="Q3683" t="str">
        <f t="shared" si="346"/>
        <v>theater</v>
      </c>
      <c r="R3683" t="str">
        <f t="shared" si="347"/>
        <v>plays</v>
      </c>
      <c r="S3683" s="13">
        <f t="shared" si="349"/>
        <v>42374.443171296291</v>
      </c>
      <c r="T3683" s="13">
        <f t="shared" si="348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4"/>
        <v>1.3919999999999999</v>
      </c>
      <c r="P3684" s="10">
        <f t="shared" si="345"/>
        <v>62.328358208955223</v>
      </c>
      <c r="Q3684" t="str">
        <f t="shared" si="346"/>
        <v>theater</v>
      </c>
      <c r="R3684" t="str">
        <f t="shared" si="347"/>
        <v>plays</v>
      </c>
      <c r="S3684" s="13">
        <f t="shared" si="349"/>
        <v>41772.477060185185</v>
      </c>
      <c r="T3684" s="13">
        <f t="shared" si="348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4"/>
        <v>1.1085714285714285</v>
      </c>
      <c r="P3685" s="10">
        <f t="shared" si="345"/>
        <v>58.787878787878789</v>
      </c>
      <c r="Q3685" t="str">
        <f t="shared" si="346"/>
        <v>theater</v>
      </c>
      <c r="R3685" t="str">
        <f t="shared" si="347"/>
        <v>plays</v>
      </c>
      <c r="S3685" s="13">
        <f t="shared" si="349"/>
        <v>42632.908518518518</v>
      </c>
      <c r="T3685" s="13">
        <f t="shared" si="348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4"/>
        <v>1.3906666666666667</v>
      </c>
      <c r="P3686" s="10">
        <f t="shared" si="345"/>
        <v>45.347826086956523</v>
      </c>
      <c r="Q3686" t="str">
        <f t="shared" si="346"/>
        <v>theater</v>
      </c>
      <c r="R3686" t="str">
        <f t="shared" si="347"/>
        <v>plays</v>
      </c>
      <c r="S3686" s="13">
        <f t="shared" si="349"/>
        <v>42218.97206018518</v>
      </c>
      <c r="T3686" s="13">
        <f t="shared" si="348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4"/>
        <v>1.0569999999999999</v>
      </c>
      <c r="P3687" s="10">
        <f t="shared" si="345"/>
        <v>41.944444444444443</v>
      </c>
      <c r="Q3687" t="str">
        <f t="shared" si="346"/>
        <v>theater</v>
      </c>
      <c r="R3687" t="str">
        <f t="shared" si="347"/>
        <v>plays</v>
      </c>
      <c r="S3687" s="13">
        <f t="shared" si="349"/>
        <v>41753.384942129625</v>
      </c>
      <c r="T3687" s="13">
        <f t="shared" si="348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4"/>
        <v>1.0142857142857142</v>
      </c>
      <c r="P3688" s="10">
        <f t="shared" si="345"/>
        <v>59.166666666666664</v>
      </c>
      <c r="Q3688" t="str">
        <f t="shared" si="346"/>
        <v>theater</v>
      </c>
      <c r="R3688" t="str">
        <f t="shared" si="347"/>
        <v>plays</v>
      </c>
      <c r="S3688" s="13">
        <f t="shared" si="349"/>
        <v>42230.454398148147</v>
      </c>
      <c r="T3688" s="13">
        <f t="shared" si="348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4"/>
        <v>1.0024500000000001</v>
      </c>
      <c r="P3689" s="10">
        <f t="shared" si="345"/>
        <v>200.49</v>
      </c>
      <c r="Q3689" t="str">
        <f t="shared" si="346"/>
        <v>theater</v>
      </c>
      <c r="R3689" t="str">
        <f t="shared" si="347"/>
        <v>plays</v>
      </c>
      <c r="S3689" s="13">
        <f t="shared" si="349"/>
        <v>41787.009895833333</v>
      </c>
      <c r="T3689" s="13">
        <f t="shared" si="348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4"/>
        <v>1.0916666666666666</v>
      </c>
      <c r="P3690" s="10">
        <f t="shared" si="345"/>
        <v>83.974358974358978</v>
      </c>
      <c r="Q3690" t="str">
        <f t="shared" si="346"/>
        <v>theater</v>
      </c>
      <c r="R3690" t="str">
        <f t="shared" si="347"/>
        <v>plays</v>
      </c>
      <c r="S3690" s="13">
        <f t="shared" si="349"/>
        <v>41829.578749999993</v>
      </c>
      <c r="T3690" s="13">
        <f t="shared" si="348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4"/>
        <v>1.1833333333333333</v>
      </c>
      <c r="P3691" s="10">
        <f t="shared" si="345"/>
        <v>57.258064516129032</v>
      </c>
      <c r="Q3691" t="str">
        <f t="shared" si="346"/>
        <v>theater</v>
      </c>
      <c r="R3691" t="str">
        <f t="shared" si="347"/>
        <v>plays</v>
      </c>
      <c r="S3691" s="13">
        <f t="shared" si="349"/>
        <v>42147.61850694444</v>
      </c>
      <c r="T3691" s="13">
        <f t="shared" si="348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4"/>
        <v>1.2</v>
      </c>
      <c r="P3692" s="10">
        <f t="shared" si="345"/>
        <v>58.064516129032256</v>
      </c>
      <c r="Q3692" t="str">
        <f t="shared" si="346"/>
        <v>theater</v>
      </c>
      <c r="R3692" t="str">
        <f t="shared" si="347"/>
        <v>plays</v>
      </c>
      <c r="S3692" s="13">
        <f t="shared" si="349"/>
        <v>41940.38984953703</v>
      </c>
      <c r="T3692" s="13">
        <f t="shared" si="348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4"/>
        <v>1.2796000000000001</v>
      </c>
      <c r="P3693" s="10">
        <f t="shared" si="345"/>
        <v>186.80291970802921</v>
      </c>
      <c r="Q3693" t="str">
        <f t="shared" si="346"/>
        <v>theater</v>
      </c>
      <c r="R3693" t="str">
        <f t="shared" si="347"/>
        <v>plays</v>
      </c>
      <c r="S3693" s="13">
        <f t="shared" si="349"/>
        <v>42020.492233796293</v>
      </c>
      <c r="T3693" s="13">
        <f t="shared" si="348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4"/>
        <v>1.26</v>
      </c>
      <c r="P3694" s="10">
        <f t="shared" si="345"/>
        <v>74.117647058823536</v>
      </c>
      <c r="Q3694" t="str">
        <f t="shared" si="346"/>
        <v>theater</v>
      </c>
      <c r="R3694" t="str">
        <f t="shared" si="347"/>
        <v>plays</v>
      </c>
      <c r="S3694" s="13">
        <f t="shared" si="349"/>
        <v>41891.756701388884</v>
      </c>
      <c r="T3694" s="13">
        <f t="shared" si="348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4"/>
        <v>1.2912912912912913</v>
      </c>
      <c r="P3695" s="10">
        <f t="shared" si="345"/>
        <v>30.714285714285715</v>
      </c>
      <c r="Q3695" t="str">
        <f t="shared" si="346"/>
        <v>theater</v>
      </c>
      <c r="R3695" t="str">
        <f t="shared" si="347"/>
        <v>plays</v>
      </c>
      <c r="S3695" s="13">
        <f t="shared" si="349"/>
        <v>42308.98297453703</v>
      </c>
      <c r="T3695" s="13">
        <f t="shared" si="348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4"/>
        <v>1.0742857142857143</v>
      </c>
      <c r="P3696" s="10">
        <f t="shared" si="345"/>
        <v>62.666666666666664</v>
      </c>
      <c r="Q3696" t="str">
        <f t="shared" si="346"/>
        <v>theater</v>
      </c>
      <c r="R3696" t="str">
        <f t="shared" si="347"/>
        <v>plays</v>
      </c>
      <c r="S3696" s="13">
        <f t="shared" si="349"/>
        <v>42489.925543981481</v>
      </c>
      <c r="T3696" s="13">
        <f t="shared" si="348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4"/>
        <v>1.00125</v>
      </c>
      <c r="P3697" s="10">
        <f t="shared" si="345"/>
        <v>121.36363636363636</v>
      </c>
      <c r="Q3697" t="str">
        <f t="shared" si="346"/>
        <v>theater</v>
      </c>
      <c r="R3697" t="str">
        <f t="shared" si="347"/>
        <v>plays</v>
      </c>
      <c r="S3697" s="13">
        <f t="shared" si="349"/>
        <v>41995.662152777775</v>
      </c>
      <c r="T3697" s="13">
        <f t="shared" si="348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4"/>
        <v>1.55</v>
      </c>
      <c r="P3698" s="10">
        <f t="shared" si="345"/>
        <v>39.743589743589745</v>
      </c>
      <c r="Q3698" t="str">
        <f t="shared" si="346"/>
        <v>theater</v>
      </c>
      <c r="R3698" t="str">
        <f t="shared" si="347"/>
        <v>plays</v>
      </c>
      <c r="S3698" s="13">
        <f t="shared" si="349"/>
        <v>41988.408749999995</v>
      </c>
      <c r="T3698" s="13">
        <f t="shared" si="348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4"/>
        <v>1.08</v>
      </c>
      <c r="P3699" s="10">
        <f t="shared" si="345"/>
        <v>72</v>
      </c>
      <c r="Q3699" t="str">
        <f t="shared" si="346"/>
        <v>theater</v>
      </c>
      <c r="R3699" t="str">
        <f t="shared" si="347"/>
        <v>plays</v>
      </c>
      <c r="S3699" s="13">
        <f t="shared" si="349"/>
        <v>42479.2575</v>
      </c>
      <c r="T3699" s="13">
        <f t="shared" si="348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4"/>
        <v>1.1052</v>
      </c>
      <c r="P3700" s="10">
        <f t="shared" si="345"/>
        <v>40.632352941176471</v>
      </c>
      <c r="Q3700" t="str">
        <f t="shared" si="346"/>
        <v>theater</v>
      </c>
      <c r="R3700" t="str">
        <f t="shared" si="347"/>
        <v>plays</v>
      </c>
      <c r="S3700" s="13">
        <f t="shared" si="349"/>
        <v>42401.598229166666</v>
      </c>
      <c r="T3700" s="13">
        <f t="shared" si="348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4"/>
        <v>1.008</v>
      </c>
      <c r="P3701" s="10">
        <f t="shared" si="345"/>
        <v>63</v>
      </c>
      <c r="Q3701" t="str">
        <f t="shared" si="346"/>
        <v>theater</v>
      </c>
      <c r="R3701" t="str">
        <f t="shared" si="347"/>
        <v>plays</v>
      </c>
      <c r="S3701" s="13">
        <f t="shared" si="349"/>
        <v>41897.393703703703</v>
      </c>
      <c r="T3701" s="13">
        <f t="shared" si="348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4"/>
        <v>1.212</v>
      </c>
      <c r="P3702" s="10">
        <f t="shared" si="345"/>
        <v>33.666666666666664</v>
      </c>
      <c r="Q3702" t="str">
        <f t="shared" si="346"/>
        <v>theater</v>
      </c>
      <c r="R3702" t="str">
        <f t="shared" si="347"/>
        <v>plays</v>
      </c>
      <c r="S3702" s="13">
        <f t="shared" si="349"/>
        <v>41882.37731481481</v>
      </c>
      <c r="T3702" s="13">
        <f t="shared" si="348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4"/>
        <v>1.0033333333333334</v>
      </c>
      <c r="P3703" s="10">
        <f t="shared" si="345"/>
        <v>38.589743589743591</v>
      </c>
      <c r="Q3703" t="str">
        <f t="shared" si="346"/>
        <v>theater</v>
      </c>
      <c r="R3703" t="str">
        <f t="shared" si="347"/>
        <v>plays</v>
      </c>
      <c r="S3703" s="13">
        <f t="shared" si="349"/>
        <v>42129.333252314813</v>
      </c>
      <c r="T3703" s="13">
        <f t="shared" si="348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4"/>
        <v>1.0916666666666666</v>
      </c>
      <c r="P3704" s="10">
        <f t="shared" si="345"/>
        <v>155.95238095238096</v>
      </c>
      <c r="Q3704" t="str">
        <f t="shared" si="346"/>
        <v>theater</v>
      </c>
      <c r="R3704" t="str">
        <f t="shared" si="347"/>
        <v>plays</v>
      </c>
      <c r="S3704" s="13">
        <f t="shared" si="349"/>
        <v>42524.329675925925</v>
      </c>
      <c r="T3704" s="13">
        <f t="shared" si="348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4"/>
        <v>1.2342857142857142</v>
      </c>
      <c r="P3705" s="10">
        <f t="shared" si="345"/>
        <v>43.2</v>
      </c>
      <c r="Q3705" t="str">
        <f t="shared" si="346"/>
        <v>theater</v>
      </c>
      <c r="R3705" t="str">
        <f t="shared" si="347"/>
        <v>plays</v>
      </c>
      <c r="S3705" s="13">
        <f t="shared" si="349"/>
        <v>42556.296157407407</v>
      </c>
      <c r="T3705" s="13">
        <f t="shared" si="348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4"/>
        <v>1.3633666666666666</v>
      </c>
      <c r="P3706" s="10">
        <f t="shared" si="345"/>
        <v>15.148518518518518</v>
      </c>
      <c r="Q3706" t="str">
        <f t="shared" si="346"/>
        <v>theater</v>
      </c>
      <c r="R3706" t="str">
        <f t="shared" si="347"/>
        <v>plays</v>
      </c>
      <c r="S3706" s="13">
        <f t="shared" si="349"/>
        <v>42461.481412037036</v>
      </c>
      <c r="T3706" s="13">
        <f t="shared" si="348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4"/>
        <v>1.0346657233816767</v>
      </c>
      <c r="P3707" s="10">
        <f t="shared" si="345"/>
        <v>83.571428571428569</v>
      </c>
      <c r="Q3707" t="str">
        <f t="shared" si="346"/>
        <v>theater</v>
      </c>
      <c r="R3707" t="str">
        <f t="shared" si="347"/>
        <v>plays</v>
      </c>
      <c r="S3707" s="13">
        <f t="shared" si="349"/>
        <v>41792.334652777776</v>
      </c>
      <c r="T3707" s="13">
        <f t="shared" si="348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4"/>
        <v>1.2133333333333334</v>
      </c>
      <c r="P3708" s="10">
        <f t="shared" si="345"/>
        <v>140</v>
      </c>
      <c r="Q3708" t="str">
        <f t="shared" si="346"/>
        <v>theater</v>
      </c>
      <c r="R3708" t="str">
        <f t="shared" si="347"/>
        <v>plays</v>
      </c>
      <c r="S3708" s="13">
        <f t="shared" si="349"/>
        <v>41879.705428240741</v>
      </c>
      <c r="T3708" s="13">
        <f t="shared" si="348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4"/>
        <v>1.86</v>
      </c>
      <c r="P3709" s="10">
        <f t="shared" si="345"/>
        <v>80.869565217391298</v>
      </c>
      <c r="Q3709" t="str">
        <f t="shared" si="346"/>
        <v>theater</v>
      </c>
      <c r="R3709" t="str">
        <f t="shared" si="347"/>
        <v>plays</v>
      </c>
      <c r="S3709" s="13">
        <f t="shared" si="349"/>
        <v>42551.840023148143</v>
      </c>
      <c r="T3709" s="13">
        <f t="shared" si="348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4"/>
        <v>3</v>
      </c>
      <c r="P3710" s="10">
        <f t="shared" si="345"/>
        <v>53.846153846153847</v>
      </c>
      <c r="Q3710" t="str">
        <f t="shared" si="346"/>
        <v>theater</v>
      </c>
      <c r="R3710" t="str">
        <f t="shared" si="347"/>
        <v>plays</v>
      </c>
      <c r="S3710" s="13">
        <f t="shared" si="349"/>
        <v>41809.933865740742</v>
      </c>
      <c r="T3710" s="13">
        <f t="shared" si="348"/>
        <v>41823.933865740742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4"/>
        <v>1.0825</v>
      </c>
      <c r="P3711" s="10">
        <f t="shared" si="345"/>
        <v>30.928571428571427</v>
      </c>
      <c r="Q3711" t="str">
        <f t="shared" si="346"/>
        <v>theater</v>
      </c>
      <c r="R3711" t="str">
        <f t="shared" si="347"/>
        <v>plays</v>
      </c>
      <c r="S3711" s="13">
        <f t="shared" si="349"/>
        <v>41785.499374999999</v>
      </c>
      <c r="T3711" s="13">
        <f t="shared" si="348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4"/>
        <v>1.4115384615384616</v>
      </c>
      <c r="P3712" s="10">
        <f t="shared" si="345"/>
        <v>67.962962962962962</v>
      </c>
      <c r="Q3712" t="str">
        <f t="shared" si="346"/>
        <v>theater</v>
      </c>
      <c r="R3712" t="str">
        <f t="shared" si="347"/>
        <v>plays</v>
      </c>
      <c r="S3712" s="13">
        <f t="shared" si="349"/>
        <v>42072.367916666662</v>
      </c>
      <c r="T3712" s="13">
        <f t="shared" si="348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4"/>
        <v>1.1399999999999999</v>
      </c>
      <c r="P3713" s="10">
        <f t="shared" si="345"/>
        <v>27.142857142857142</v>
      </c>
      <c r="Q3713" t="str">
        <f t="shared" si="346"/>
        <v>theater</v>
      </c>
      <c r="R3713" t="str">
        <f t="shared" si="347"/>
        <v>plays</v>
      </c>
      <c r="S3713" s="13">
        <f t="shared" si="349"/>
        <v>41779.5158912037</v>
      </c>
      <c r="T3713" s="13">
        <f t="shared" si="348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4"/>
        <v>1.5373333333333334</v>
      </c>
      <c r="P3714" s="10">
        <f t="shared" si="345"/>
        <v>110.86538461538461</v>
      </c>
      <c r="Q3714" t="str">
        <f t="shared" si="346"/>
        <v>theater</v>
      </c>
      <c r="R3714" t="str">
        <f t="shared" si="347"/>
        <v>plays</v>
      </c>
      <c r="S3714" s="13">
        <f t="shared" si="349"/>
        <v>42133.963738425919</v>
      </c>
      <c r="T3714" s="13">
        <f t="shared" si="348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50">E3715/D3715</f>
        <v>1.0149999999999999</v>
      </c>
      <c r="P3715" s="10">
        <f t="shared" ref="P3715:P3778" si="351">E3715/L3715</f>
        <v>106.84210526315789</v>
      </c>
      <c r="Q3715" t="str">
        <f t="shared" ref="Q3715:Q3778" si="352">LEFT(N3715,FIND("/",N3715)-1)</f>
        <v>theater</v>
      </c>
      <c r="R3715" t="str">
        <f t="shared" ref="R3715:R3778" si="353">RIGHT(N3715,LEN(N3715)-FIND("/",N3715))</f>
        <v>plays</v>
      </c>
      <c r="S3715" s="13">
        <f t="shared" si="349"/>
        <v>42505.529699074068</v>
      </c>
      <c r="T3715" s="13">
        <f t="shared" si="348"/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50"/>
        <v>1.0235000000000001</v>
      </c>
      <c r="P3716" s="10">
        <f t="shared" si="351"/>
        <v>105.51546391752578</v>
      </c>
      <c r="Q3716" t="str">
        <f t="shared" si="352"/>
        <v>theater</v>
      </c>
      <c r="R3716" t="str">
        <f t="shared" si="353"/>
        <v>plays</v>
      </c>
      <c r="S3716" s="13">
        <f t="shared" si="349"/>
        <v>42118.347997685181</v>
      </c>
      <c r="T3716" s="13">
        <f t="shared" ref="T3716:T3779" si="354">(I3716/86400)+25569+(-5/24)</f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50"/>
        <v>1.0257142857142858</v>
      </c>
      <c r="P3717" s="10">
        <f t="shared" si="351"/>
        <v>132.96296296296296</v>
      </c>
      <c r="Q3717" t="str">
        <f t="shared" si="352"/>
        <v>theater</v>
      </c>
      <c r="R3717" t="str">
        <f t="shared" si="353"/>
        <v>plays</v>
      </c>
      <c r="S3717" s="13">
        <f t="shared" ref="S3717:S3780" si="355">(J3717/86400)+25569+(-5/24)</f>
        <v>42036.787256944437</v>
      </c>
      <c r="T3717" s="13">
        <f t="shared" si="354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50"/>
        <v>1.5575000000000001</v>
      </c>
      <c r="P3718" s="10">
        <f t="shared" si="351"/>
        <v>51.916666666666664</v>
      </c>
      <c r="Q3718" t="str">
        <f t="shared" si="352"/>
        <v>theater</v>
      </c>
      <c r="R3718" t="str">
        <f t="shared" si="353"/>
        <v>plays</v>
      </c>
      <c r="S3718" s="13">
        <f t="shared" si="355"/>
        <v>42360.679502314808</v>
      </c>
      <c r="T3718" s="13">
        <f t="shared" si="354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50"/>
        <v>1.0075000000000001</v>
      </c>
      <c r="P3719" s="10">
        <f t="shared" si="351"/>
        <v>310</v>
      </c>
      <c r="Q3719" t="str">
        <f t="shared" si="352"/>
        <v>theater</v>
      </c>
      <c r="R3719" t="str">
        <f t="shared" si="353"/>
        <v>plays</v>
      </c>
      <c r="S3719" s="13">
        <f t="shared" si="355"/>
        <v>42102.657974537033</v>
      </c>
      <c r="T3719" s="13">
        <f t="shared" si="354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50"/>
        <v>2.3940000000000001</v>
      </c>
      <c r="P3720" s="10">
        <f t="shared" si="351"/>
        <v>26.021739130434781</v>
      </c>
      <c r="Q3720" t="str">
        <f t="shared" si="352"/>
        <v>theater</v>
      </c>
      <c r="R3720" t="str">
        <f t="shared" si="353"/>
        <v>plays</v>
      </c>
      <c r="S3720" s="13">
        <f t="shared" si="355"/>
        <v>42032.507812499993</v>
      </c>
      <c r="T3720" s="13">
        <f t="shared" si="354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50"/>
        <v>2.1</v>
      </c>
      <c r="P3721" s="10">
        <f t="shared" si="351"/>
        <v>105</v>
      </c>
      <c r="Q3721" t="str">
        <f t="shared" si="352"/>
        <v>theater</v>
      </c>
      <c r="R3721" t="str">
        <f t="shared" si="353"/>
        <v>plays</v>
      </c>
      <c r="S3721" s="13">
        <f t="shared" si="355"/>
        <v>42147.521597222221</v>
      </c>
      <c r="T3721" s="13">
        <f t="shared" si="354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50"/>
        <v>1.0451515151515152</v>
      </c>
      <c r="P3722" s="10">
        <f t="shared" si="351"/>
        <v>86.224999999999994</v>
      </c>
      <c r="Q3722" t="str">
        <f t="shared" si="352"/>
        <v>theater</v>
      </c>
      <c r="R3722" t="str">
        <f t="shared" si="353"/>
        <v>plays</v>
      </c>
      <c r="S3722" s="13">
        <f t="shared" si="355"/>
        <v>42165.784791666665</v>
      </c>
      <c r="T3722" s="13">
        <f t="shared" si="354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50"/>
        <v>1.008</v>
      </c>
      <c r="P3723" s="10">
        <f t="shared" si="351"/>
        <v>114.54545454545455</v>
      </c>
      <c r="Q3723" t="str">
        <f t="shared" si="352"/>
        <v>theater</v>
      </c>
      <c r="R3723" t="str">
        <f t="shared" si="353"/>
        <v>plays</v>
      </c>
      <c r="S3723" s="13">
        <f t="shared" si="355"/>
        <v>41927.727824074071</v>
      </c>
      <c r="T3723" s="13">
        <f t="shared" si="354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50"/>
        <v>1.1120000000000001</v>
      </c>
      <c r="P3724" s="10">
        <f t="shared" si="351"/>
        <v>47.657142857142858</v>
      </c>
      <c r="Q3724" t="str">
        <f t="shared" si="352"/>
        <v>theater</v>
      </c>
      <c r="R3724" t="str">
        <f t="shared" si="353"/>
        <v>plays</v>
      </c>
      <c r="S3724" s="13">
        <f t="shared" si="355"/>
        <v>42381.463506944441</v>
      </c>
      <c r="T3724" s="13">
        <f t="shared" si="354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50"/>
        <v>1.0204444444444445</v>
      </c>
      <c r="P3725" s="10">
        <f t="shared" si="351"/>
        <v>72.888888888888886</v>
      </c>
      <c r="Q3725" t="str">
        <f t="shared" si="352"/>
        <v>theater</v>
      </c>
      <c r="R3725" t="str">
        <f t="shared" si="353"/>
        <v>plays</v>
      </c>
      <c r="S3725" s="13">
        <f t="shared" si="355"/>
        <v>41943.544699074067</v>
      </c>
      <c r="T3725" s="13">
        <f t="shared" si="354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50"/>
        <v>1.0254767441860466</v>
      </c>
      <c r="P3726" s="10">
        <f t="shared" si="351"/>
        <v>49.545505617977533</v>
      </c>
      <c r="Q3726" t="str">
        <f t="shared" si="352"/>
        <v>theater</v>
      </c>
      <c r="R3726" t="str">
        <f t="shared" si="353"/>
        <v>plays</v>
      </c>
      <c r="S3726" s="13">
        <f t="shared" si="355"/>
        <v>42465.283101851848</v>
      </c>
      <c r="T3726" s="13">
        <f t="shared" si="354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50"/>
        <v>1.27</v>
      </c>
      <c r="P3727" s="10">
        <f t="shared" si="351"/>
        <v>25.4</v>
      </c>
      <c r="Q3727" t="str">
        <f t="shared" si="352"/>
        <v>theater</v>
      </c>
      <c r="R3727" t="str">
        <f t="shared" si="353"/>
        <v>plays</v>
      </c>
      <c r="S3727" s="13">
        <f t="shared" si="355"/>
        <v>42401.736886574072</v>
      </c>
      <c r="T3727" s="13">
        <f t="shared" si="354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50"/>
        <v>3.3870588235294119</v>
      </c>
      <c r="P3728" s="10">
        <f t="shared" si="351"/>
        <v>62.586956521739133</v>
      </c>
      <c r="Q3728" t="str">
        <f t="shared" si="352"/>
        <v>theater</v>
      </c>
      <c r="R3728" t="str">
        <f t="shared" si="353"/>
        <v>plays</v>
      </c>
      <c r="S3728" s="13">
        <f t="shared" si="355"/>
        <v>42461.932534722218</v>
      </c>
      <c r="T3728" s="13">
        <f t="shared" si="354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50"/>
        <v>1.0075000000000001</v>
      </c>
      <c r="P3729" s="10">
        <f t="shared" si="351"/>
        <v>61.060606060606062</v>
      </c>
      <c r="Q3729" t="str">
        <f t="shared" si="352"/>
        <v>theater</v>
      </c>
      <c r="R3729" t="str">
        <f t="shared" si="353"/>
        <v>plays</v>
      </c>
      <c r="S3729" s="13">
        <f t="shared" si="355"/>
        <v>42632.139976851853</v>
      </c>
      <c r="T3729" s="13">
        <f t="shared" si="354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50"/>
        <v>9.3100000000000002E-2</v>
      </c>
      <c r="P3730" s="10">
        <f t="shared" si="351"/>
        <v>60.064516129032256</v>
      </c>
      <c r="Q3730" t="str">
        <f t="shared" si="352"/>
        <v>theater</v>
      </c>
      <c r="R3730" t="str">
        <f t="shared" si="353"/>
        <v>plays</v>
      </c>
      <c r="S3730" s="13">
        <f t="shared" si="355"/>
        <v>42204.962685185186</v>
      </c>
      <c r="T3730" s="13">
        <f t="shared" si="354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50"/>
        <v>7.2400000000000006E-2</v>
      </c>
      <c r="P3731" s="10">
        <f t="shared" si="351"/>
        <v>72.400000000000006</v>
      </c>
      <c r="Q3731" t="str">
        <f t="shared" si="352"/>
        <v>theater</v>
      </c>
      <c r="R3731" t="str">
        <f t="shared" si="353"/>
        <v>plays</v>
      </c>
      <c r="S3731" s="13">
        <f t="shared" si="355"/>
        <v>42040.996666666666</v>
      </c>
      <c r="T3731" s="13">
        <f t="shared" si="354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50"/>
        <v>0.1</v>
      </c>
      <c r="P3732" s="10">
        <f t="shared" si="351"/>
        <v>100</v>
      </c>
      <c r="Q3732" t="str">
        <f t="shared" si="352"/>
        <v>theater</v>
      </c>
      <c r="R3732" t="str">
        <f t="shared" si="353"/>
        <v>plays</v>
      </c>
      <c r="S3732" s="13">
        <f t="shared" si="355"/>
        <v>42203.46943287037</v>
      </c>
      <c r="T3732" s="13">
        <f t="shared" si="354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50"/>
        <v>0.11272727272727273</v>
      </c>
      <c r="P3733" s="10">
        <f t="shared" si="351"/>
        <v>51.666666666666664</v>
      </c>
      <c r="Q3733" t="str">
        <f t="shared" si="352"/>
        <v>theater</v>
      </c>
      <c r="R3733" t="str">
        <f t="shared" si="353"/>
        <v>plays</v>
      </c>
      <c r="S3733" s="13">
        <f t="shared" si="355"/>
        <v>41983.544513888883</v>
      </c>
      <c r="T3733" s="13">
        <f t="shared" si="354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50"/>
        <v>0.15411764705882353</v>
      </c>
      <c r="P3734" s="10">
        <f t="shared" si="351"/>
        <v>32.75</v>
      </c>
      <c r="Q3734" t="str">
        <f t="shared" si="352"/>
        <v>theater</v>
      </c>
      <c r="R3734" t="str">
        <f t="shared" si="353"/>
        <v>plays</v>
      </c>
      <c r="S3734" s="13">
        <f t="shared" si="355"/>
        <v>41968.469131944446</v>
      </c>
      <c r="T3734" s="13">
        <f t="shared" si="354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50"/>
        <v>0</v>
      </c>
      <c r="P3735" s="10" t="e">
        <f t="shared" si="351"/>
        <v>#DIV/0!</v>
      </c>
      <c r="Q3735" t="str">
        <f t="shared" si="352"/>
        <v>theater</v>
      </c>
      <c r="R3735" t="str">
        <f t="shared" si="353"/>
        <v>plays</v>
      </c>
      <c r="S3735" s="13">
        <f t="shared" si="355"/>
        <v>42102.816064814811</v>
      </c>
      <c r="T3735" s="13">
        <f t="shared" si="354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50"/>
        <v>0.28466666666666668</v>
      </c>
      <c r="P3736" s="10">
        <f t="shared" si="351"/>
        <v>61</v>
      </c>
      <c r="Q3736" t="str">
        <f t="shared" si="352"/>
        <v>theater</v>
      </c>
      <c r="R3736" t="str">
        <f t="shared" si="353"/>
        <v>plays</v>
      </c>
      <c r="S3736" s="13">
        <f t="shared" si="355"/>
        <v>42089.693240740737</v>
      </c>
      <c r="T3736" s="13">
        <f t="shared" si="354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50"/>
        <v>0.13333333333333333</v>
      </c>
      <c r="P3737" s="10">
        <f t="shared" si="351"/>
        <v>10</v>
      </c>
      <c r="Q3737" t="str">
        <f t="shared" si="352"/>
        <v>theater</v>
      </c>
      <c r="R3737" t="str">
        <f t="shared" si="353"/>
        <v>plays</v>
      </c>
      <c r="S3737" s="13">
        <f t="shared" si="355"/>
        <v>42122.484826388885</v>
      </c>
      <c r="T3737" s="13">
        <f t="shared" si="354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50"/>
        <v>6.6666666666666671E-3</v>
      </c>
      <c r="P3738" s="10">
        <f t="shared" si="351"/>
        <v>10</v>
      </c>
      <c r="Q3738" t="str">
        <f t="shared" si="352"/>
        <v>theater</v>
      </c>
      <c r="R3738" t="str">
        <f t="shared" si="353"/>
        <v>plays</v>
      </c>
      <c r="S3738" s="13">
        <f t="shared" si="355"/>
        <v>42048.503391203696</v>
      </c>
      <c r="T3738" s="13">
        <f t="shared" si="354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50"/>
        <v>0.21428571428571427</v>
      </c>
      <c r="P3739" s="10">
        <f t="shared" si="351"/>
        <v>37.5</v>
      </c>
      <c r="Q3739" t="str">
        <f t="shared" si="352"/>
        <v>theater</v>
      </c>
      <c r="R3739" t="str">
        <f t="shared" si="353"/>
        <v>plays</v>
      </c>
      <c r="S3739" s="13">
        <f t="shared" si="355"/>
        <v>42297.482673611106</v>
      </c>
      <c r="T3739" s="13">
        <f t="shared" si="354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50"/>
        <v>0.18</v>
      </c>
      <c r="P3740" s="10">
        <f t="shared" si="351"/>
        <v>45</v>
      </c>
      <c r="Q3740" t="str">
        <f t="shared" si="352"/>
        <v>theater</v>
      </c>
      <c r="R3740" t="str">
        <f t="shared" si="353"/>
        <v>plays</v>
      </c>
      <c r="S3740" s="13">
        <f t="shared" si="355"/>
        <v>41813.730381944442</v>
      </c>
      <c r="T3740" s="13">
        <f t="shared" si="354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50"/>
        <v>0.20125000000000001</v>
      </c>
      <c r="P3741" s="10">
        <f t="shared" si="351"/>
        <v>100.625</v>
      </c>
      <c r="Q3741" t="str">
        <f t="shared" si="352"/>
        <v>theater</v>
      </c>
      <c r="R3741" t="str">
        <f t="shared" si="353"/>
        <v>plays</v>
      </c>
      <c r="S3741" s="13">
        <f t="shared" si="355"/>
        <v>42548.241527777776</v>
      </c>
      <c r="T3741" s="13">
        <f t="shared" si="354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50"/>
        <v>0.17899999999999999</v>
      </c>
      <c r="P3742" s="10">
        <f t="shared" si="351"/>
        <v>25.571428571428573</v>
      </c>
      <c r="Q3742" t="str">
        <f t="shared" si="352"/>
        <v>theater</v>
      </c>
      <c r="R3742" t="str">
        <f t="shared" si="353"/>
        <v>plays</v>
      </c>
      <c r="S3742" s="13">
        <f t="shared" si="355"/>
        <v>41832.881423611107</v>
      </c>
      <c r="T3742" s="13">
        <f t="shared" si="354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50"/>
        <v>0</v>
      </c>
      <c r="P3743" s="10" t="e">
        <f t="shared" si="351"/>
        <v>#DIV/0!</v>
      </c>
      <c r="Q3743" t="str">
        <f t="shared" si="352"/>
        <v>theater</v>
      </c>
      <c r="R3743" t="str">
        <f t="shared" si="353"/>
        <v>plays</v>
      </c>
      <c r="S3743" s="13">
        <f t="shared" si="355"/>
        <v>42325.712384259255</v>
      </c>
      <c r="T3743" s="13">
        <f t="shared" si="354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50"/>
        <v>0.02</v>
      </c>
      <c r="P3744" s="10">
        <f t="shared" si="351"/>
        <v>25</v>
      </c>
      <c r="Q3744" t="str">
        <f t="shared" si="352"/>
        <v>theater</v>
      </c>
      <c r="R3744" t="str">
        <f t="shared" si="353"/>
        <v>plays</v>
      </c>
      <c r="S3744" s="13">
        <f t="shared" si="355"/>
        <v>41858.006296296291</v>
      </c>
      <c r="T3744" s="13">
        <f t="shared" si="354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50"/>
        <v>0</v>
      </c>
      <c r="P3745" s="10" t="e">
        <f t="shared" si="351"/>
        <v>#DIV/0!</v>
      </c>
      <c r="Q3745" t="str">
        <f t="shared" si="352"/>
        <v>theater</v>
      </c>
      <c r="R3745" t="str">
        <f t="shared" si="353"/>
        <v>plays</v>
      </c>
      <c r="S3745" s="13">
        <f t="shared" si="355"/>
        <v>41793.501898148148</v>
      </c>
      <c r="T3745" s="13">
        <f t="shared" si="354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50"/>
        <v>0</v>
      </c>
      <c r="P3746" s="10" t="e">
        <f t="shared" si="351"/>
        <v>#DIV/0!</v>
      </c>
      <c r="Q3746" t="str">
        <f t="shared" si="352"/>
        <v>theater</v>
      </c>
      <c r="R3746" t="str">
        <f t="shared" si="353"/>
        <v>plays</v>
      </c>
      <c r="S3746" s="13">
        <f t="shared" si="355"/>
        <v>41793.605925925927</v>
      </c>
      <c r="T3746" s="13">
        <f t="shared" si="354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50"/>
        <v>0.1</v>
      </c>
      <c r="P3747" s="10">
        <f t="shared" si="351"/>
        <v>10</v>
      </c>
      <c r="Q3747" t="str">
        <f t="shared" si="352"/>
        <v>theater</v>
      </c>
      <c r="R3747" t="str">
        <f t="shared" si="353"/>
        <v>plays</v>
      </c>
      <c r="S3747" s="13">
        <f t="shared" si="355"/>
        <v>41831.489606481475</v>
      </c>
      <c r="T3747" s="13">
        <f t="shared" si="354"/>
        <v>41861.489606481475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50"/>
        <v>2.3764705882352941E-2</v>
      </c>
      <c r="P3748" s="10">
        <f t="shared" si="351"/>
        <v>202</v>
      </c>
      <c r="Q3748" t="str">
        <f t="shared" si="352"/>
        <v>theater</v>
      </c>
      <c r="R3748" t="str">
        <f t="shared" si="353"/>
        <v>plays</v>
      </c>
      <c r="S3748" s="13">
        <f t="shared" si="355"/>
        <v>42621.18100694444</v>
      </c>
      <c r="T3748" s="13">
        <f t="shared" si="354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50"/>
        <v>0.01</v>
      </c>
      <c r="P3749" s="10">
        <f t="shared" si="351"/>
        <v>25</v>
      </c>
      <c r="Q3749" t="str">
        <f t="shared" si="352"/>
        <v>theater</v>
      </c>
      <c r="R3749" t="str">
        <f t="shared" si="353"/>
        <v>plays</v>
      </c>
      <c r="S3749" s="13">
        <f t="shared" si="355"/>
        <v>42164.091388888883</v>
      </c>
      <c r="T3749" s="13">
        <f t="shared" si="354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50"/>
        <v>1.0351999999999999</v>
      </c>
      <c r="P3750" s="10">
        <f t="shared" si="351"/>
        <v>99.538461538461533</v>
      </c>
      <c r="Q3750" t="str">
        <f t="shared" si="352"/>
        <v>theater</v>
      </c>
      <c r="R3750" t="str">
        <f t="shared" si="353"/>
        <v>musical</v>
      </c>
      <c r="S3750" s="13">
        <f t="shared" si="355"/>
        <v>42395.498101851852</v>
      </c>
      <c r="T3750" s="13">
        <f t="shared" si="354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50"/>
        <v>1.05</v>
      </c>
      <c r="P3751" s="10">
        <f t="shared" si="351"/>
        <v>75</v>
      </c>
      <c r="Q3751" t="str">
        <f t="shared" si="352"/>
        <v>theater</v>
      </c>
      <c r="R3751" t="str">
        <f t="shared" si="353"/>
        <v>musical</v>
      </c>
      <c r="S3751" s="13">
        <f t="shared" si="355"/>
        <v>42457.918842592589</v>
      </c>
      <c r="T3751" s="13">
        <f t="shared" si="354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50"/>
        <v>1.0044999999999999</v>
      </c>
      <c r="P3752" s="10">
        <f t="shared" si="351"/>
        <v>215.25</v>
      </c>
      <c r="Q3752" t="str">
        <f t="shared" si="352"/>
        <v>theater</v>
      </c>
      <c r="R3752" t="str">
        <f t="shared" si="353"/>
        <v>musical</v>
      </c>
      <c r="S3752" s="13">
        <f t="shared" si="355"/>
        <v>42016.773240740738</v>
      </c>
      <c r="T3752" s="13">
        <f t="shared" si="354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50"/>
        <v>1.3260000000000001</v>
      </c>
      <c r="P3753" s="10">
        <f t="shared" si="351"/>
        <v>120.54545454545455</v>
      </c>
      <c r="Q3753" t="str">
        <f t="shared" si="352"/>
        <v>theater</v>
      </c>
      <c r="R3753" t="str">
        <f t="shared" si="353"/>
        <v>musical</v>
      </c>
      <c r="S3753" s="13">
        <f t="shared" si="355"/>
        <v>42402.827233796292</v>
      </c>
      <c r="T3753" s="13">
        <f t="shared" si="354"/>
        <v>42462.785567129627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50"/>
        <v>1.1299999999999999</v>
      </c>
      <c r="P3754" s="10">
        <f t="shared" si="351"/>
        <v>37.666666666666664</v>
      </c>
      <c r="Q3754" t="str">
        <f t="shared" si="352"/>
        <v>theater</v>
      </c>
      <c r="R3754" t="str">
        <f t="shared" si="353"/>
        <v>musical</v>
      </c>
      <c r="S3754" s="13">
        <f t="shared" si="355"/>
        <v>42619.594155092585</v>
      </c>
      <c r="T3754" s="13">
        <f t="shared" si="354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50"/>
        <v>1.0334000000000001</v>
      </c>
      <c r="P3755" s="10">
        <f t="shared" si="351"/>
        <v>172.23333333333332</v>
      </c>
      <c r="Q3755" t="str">
        <f t="shared" si="352"/>
        <v>theater</v>
      </c>
      <c r="R3755" t="str">
        <f t="shared" si="353"/>
        <v>musical</v>
      </c>
      <c r="S3755" s="13">
        <f t="shared" si="355"/>
        <v>42128.615740740737</v>
      </c>
      <c r="T3755" s="13">
        <f t="shared" si="354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50"/>
        <v>1.2</v>
      </c>
      <c r="P3756" s="10">
        <f t="shared" si="351"/>
        <v>111.11111111111111</v>
      </c>
      <c r="Q3756" t="str">
        <f t="shared" si="352"/>
        <v>theater</v>
      </c>
      <c r="R3756" t="str">
        <f t="shared" si="353"/>
        <v>musical</v>
      </c>
      <c r="S3756" s="13">
        <f t="shared" si="355"/>
        <v>41808.67288194444</v>
      </c>
      <c r="T3756" s="13">
        <f t="shared" si="354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50"/>
        <v>1.2963636363636364</v>
      </c>
      <c r="P3757" s="10">
        <f t="shared" si="351"/>
        <v>25.464285714285715</v>
      </c>
      <c r="Q3757" t="str">
        <f t="shared" si="352"/>
        <v>theater</v>
      </c>
      <c r="R3757" t="str">
        <f t="shared" si="353"/>
        <v>musical</v>
      </c>
      <c r="S3757" s="13">
        <f t="shared" si="355"/>
        <v>42445.658645833326</v>
      </c>
      <c r="T3757" s="13">
        <f t="shared" si="354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50"/>
        <v>1.0111111111111111</v>
      </c>
      <c r="P3758" s="10">
        <f t="shared" si="351"/>
        <v>267.64705882352939</v>
      </c>
      <c r="Q3758" t="str">
        <f t="shared" si="352"/>
        <v>theater</v>
      </c>
      <c r="R3758" t="str">
        <f t="shared" si="353"/>
        <v>musical</v>
      </c>
      <c r="S3758" s="13">
        <f t="shared" si="355"/>
        <v>41771.606458333328</v>
      </c>
      <c r="T3758" s="13">
        <f t="shared" si="354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50"/>
        <v>1.0851428571428572</v>
      </c>
      <c r="P3759" s="10">
        <f t="shared" si="351"/>
        <v>75.959999999999994</v>
      </c>
      <c r="Q3759" t="str">
        <f t="shared" si="352"/>
        <v>theater</v>
      </c>
      <c r="R3759" t="str">
        <f t="shared" si="353"/>
        <v>musical</v>
      </c>
      <c r="S3759" s="13">
        <f t="shared" si="355"/>
        <v>41954.642534722218</v>
      </c>
      <c r="T3759" s="13">
        <f t="shared" si="354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50"/>
        <v>1.0233333333333334</v>
      </c>
      <c r="P3760" s="10">
        <f t="shared" si="351"/>
        <v>59.03846153846154</v>
      </c>
      <c r="Q3760" t="str">
        <f t="shared" si="352"/>
        <v>theater</v>
      </c>
      <c r="R3760" t="str">
        <f t="shared" si="353"/>
        <v>musical</v>
      </c>
      <c r="S3760" s="13">
        <f t="shared" si="355"/>
        <v>41747.263171296298</v>
      </c>
      <c r="T3760" s="13">
        <f t="shared" si="354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50"/>
        <v>1.1024425000000002</v>
      </c>
      <c r="P3761" s="10">
        <f t="shared" si="351"/>
        <v>50.111022727272733</v>
      </c>
      <c r="Q3761" t="str">
        <f t="shared" si="352"/>
        <v>theater</v>
      </c>
      <c r="R3761" t="str">
        <f t="shared" si="353"/>
        <v>musical</v>
      </c>
      <c r="S3761" s="13">
        <f t="shared" si="355"/>
        <v>42181.899918981479</v>
      </c>
      <c r="T3761" s="13">
        <f t="shared" si="354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50"/>
        <v>1.010154</v>
      </c>
      <c r="P3762" s="10">
        <f t="shared" si="351"/>
        <v>55.502967032967035</v>
      </c>
      <c r="Q3762" t="str">
        <f t="shared" si="352"/>
        <v>theater</v>
      </c>
      <c r="R3762" t="str">
        <f t="shared" si="353"/>
        <v>musical</v>
      </c>
      <c r="S3762" s="13">
        <f t="shared" si="355"/>
        <v>41739.316967592589</v>
      </c>
      <c r="T3762" s="13">
        <f t="shared" si="354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50"/>
        <v>1</v>
      </c>
      <c r="P3763" s="10">
        <f t="shared" si="351"/>
        <v>166.66666666666666</v>
      </c>
      <c r="Q3763" t="str">
        <f t="shared" si="352"/>
        <v>theater</v>
      </c>
      <c r="R3763" t="str">
        <f t="shared" si="353"/>
        <v>musical</v>
      </c>
      <c r="S3763" s="13">
        <f t="shared" si="355"/>
        <v>42173.258530092593</v>
      </c>
      <c r="T3763" s="13">
        <f t="shared" si="354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50"/>
        <v>1.0624</v>
      </c>
      <c r="P3764" s="10">
        <f t="shared" si="351"/>
        <v>47.428571428571431</v>
      </c>
      <c r="Q3764" t="str">
        <f t="shared" si="352"/>
        <v>theater</v>
      </c>
      <c r="R3764" t="str">
        <f t="shared" si="353"/>
        <v>musical</v>
      </c>
      <c r="S3764" s="13">
        <f t="shared" si="355"/>
        <v>42193.605196759258</v>
      </c>
      <c r="T3764" s="13">
        <f t="shared" si="354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50"/>
        <v>1</v>
      </c>
      <c r="P3765" s="10">
        <f t="shared" si="351"/>
        <v>64.935064935064929</v>
      </c>
      <c r="Q3765" t="str">
        <f t="shared" si="352"/>
        <v>theater</v>
      </c>
      <c r="R3765" t="str">
        <f t="shared" si="353"/>
        <v>musical</v>
      </c>
      <c r="S3765" s="13">
        <f t="shared" si="355"/>
        <v>42065.541967592588</v>
      </c>
      <c r="T3765" s="13">
        <f t="shared" si="354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50"/>
        <v>1</v>
      </c>
      <c r="P3766" s="10">
        <f t="shared" si="351"/>
        <v>55.555555555555557</v>
      </c>
      <c r="Q3766" t="str">
        <f t="shared" si="352"/>
        <v>theater</v>
      </c>
      <c r="R3766" t="str">
        <f t="shared" si="353"/>
        <v>musical</v>
      </c>
      <c r="S3766" s="13">
        <f t="shared" si="355"/>
        <v>42499.634629629632</v>
      </c>
      <c r="T3766" s="13">
        <f t="shared" si="354"/>
        <v>42518.816666666666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50"/>
        <v>1.1345714285714286</v>
      </c>
      <c r="P3767" s="10">
        <f t="shared" si="351"/>
        <v>74.224299065420567</v>
      </c>
      <c r="Q3767" t="str">
        <f t="shared" si="352"/>
        <v>theater</v>
      </c>
      <c r="R3767" t="str">
        <f t="shared" si="353"/>
        <v>musical</v>
      </c>
      <c r="S3767" s="13">
        <f t="shared" si="355"/>
        <v>41820.568078703705</v>
      </c>
      <c r="T3767" s="13">
        <f t="shared" si="354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50"/>
        <v>1.0265010000000001</v>
      </c>
      <c r="P3768" s="10">
        <f t="shared" si="351"/>
        <v>106.9271875</v>
      </c>
      <c r="Q3768" t="str">
        <f t="shared" si="352"/>
        <v>theater</v>
      </c>
      <c r="R3768" t="str">
        <f t="shared" si="353"/>
        <v>musical</v>
      </c>
      <c r="S3768" s="13">
        <f t="shared" si="355"/>
        <v>41787.958854166667</v>
      </c>
      <c r="T3768" s="13">
        <f t="shared" si="354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50"/>
        <v>1.1675</v>
      </c>
      <c r="P3769" s="10">
        <f t="shared" si="351"/>
        <v>41.696428571428569</v>
      </c>
      <c r="Q3769" t="str">
        <f t="shared" si="352"/>
        <v>theater</v>
      </c>
      <c r="R3769" t="str">
        <f t="shared" si="353"/>
        <v>musical</v>
      </c>
      <c r="S3769" s="13">
        <f t="shared" si="355"/>
        <v>42049.811307870368</v>
      </c>
      <c r="T3769" s="13">
        <f t="shared" si="354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50"/>
        <v>1.0765274999999999</v>
      </c>
      <c r="P3770" s="10">
        <f t="shared" si="351"/>
        <v>74.243275862068955</v>
      </c>
      <c r="Q3770" t="str">
        <f t="shared" si="352"/>
        <v>theater</v>
      </c>
      <c r="R3770" t="str">
        <f t="shared" si="353"/>
        <v>musical</v>
      </c>
      <c r="S3770" s="13">
        <f t="shared" si="355"/>
        <v>41772.519560185181</v>
      </c>
      <c r="T3770" s="13">
        <f t="shared" si="354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50"/>
        <v>1</v>
      </c>
      <c r="P3771" s="10">
        <f t="shared" si="351"/>
        <v>73.333333333333329</v>
      </c>
      <c r="Q3771" t="str">
        <f t="shared" si="352"/>
        <v>theater</v>
      </c>
      <c r="R3771" t="str">
        <f t="shared" si="353"/>
        <v>musical</v>
      </c>
      <c r="S3771" s="13">
        <f t="shared" si="355"/>
        <v>42445.389803240738</v>
      </c>
      <c r="T3771" s="13">
        <f t="shared" si="354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50"/>
        <v>1</v>
      </c>
      <c r="P3772" s="10">
        <f t="shared" si="351"/>
        <v>100</v>
      </c>
      <c r="Q3772" t="str">
        <f t="shared" si="352"/>
        <v>theater</v>
      </c>
      <c r="R3772" t="str">
        <f t="shared" si="353"/>
        <v>musical</v>
      </c>
      <c r="S3772" s="13">
        <f t="shared" si="355"/>
        <v>42138.722337962965</v>
      </c>
      <c r="T3772" s="13">
        <f t="shared" si="354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50"/>
        <v>1.46</v>
      </c>
      <c r="P3773" s="10">
        <f t="shared" si="351"/>
        <v>38.421052631578945</v>
      </c>
      <c r="Q3773" t="str">
        <f t="shared" si="352"/>
        <v>theater</v>
      </c>
      <c r="R3773" t="str">
        <f t="shared" si="353"/>
        <v>musical</v>
      </c>
      <c r="S3773" s="13">
        <f t="shared" si="355"/>
        <v>42493.64875</v>
      </c>
      <c r="T3773" s="13">
        <f t="shared" si="354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50"/>
        <v>1.1020000000000001</v>
      </c>
      <c r="P3774" s="10">
        <f t="shared" si="351"/>
        <v>166.96969696969697</v>
      </c>
      <c r="Q3774" t="str">
        <f t="shared" si="352"/>
        <v>theater</v>
      </c>
      <c r="R3774" t="str">
        <f t="shared" si="353"/>
        <v>musical</v>
      </c>
      <c r="S3774" s="13">
        <f t="shared" si="355"/>
        <v>42682.408634259256</v>
      </c>
      <c r="T3774" s="13">
        <f t="shared" si="354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50"/>
        <v>1.0820000000000001</v>
      </c>
      <c r="P3775" s="10">
        <f t="shared" si="351"/>
        <v>94.912280701754383</v>
      </c>
      <c r="Q3775" t="str">
        <f t="shared" si="352"/>
        <v>theater</v>
      </c>
      <c r="R3775" t="str">
        <f t="shared" si="353"/>
        <v>musical</v>
      </c>
      <c r="S3775" s="13">
        <f t="shared" si="355"/>
        <v>42655.796840277777</v>
      </c>
      <c r="T3775" s="13">
        <f t="shared" si="354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50"/>
        <v>1</v>
      </c>
      <c r="P3776" s="10">
        <f t="shared" si="351"/>
        <v>100</v>
      </c>
      <c r="Q3776" t="str">
        <f t="shared" si="352"/>
        <v>theater</v>
      </c>
      <c r="R3776" t="str">
        <f t="shared" si="353"/>
        <v>musical</v>
      </c>
      <c r="S3776" s="13">
        <f t="shared" si="355"/>
        <v>42087.583969907406</v>
      </c>
      <c r="T3776" s="13">
        <f t="shared" si="354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50"/>
        <v>1.0024999999999999</v>
      </c>
      <c r="P3777" s="10">
        <f t="shared" si="351"/>
        <v>143.21428571428572</v>
      </c>
      <c r="Q3777" t="str">
        <f t="shared" si="352"/>
        <v>theater</v>
      </c>
      <c r="R3777" t="str">
        <f t="shared" si="353"/>
        <v>musical</v>
      </c>
      <c r="S3777" s="13">
        <f t="shared" si="355"/>
        <v>42075.734293981477</v>
      </c>
      <c r="T3777" s="13">
        <f t="shared" si="354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50"/>
        <v>1.0671250000000001</v>
      </c>
      <c r="P3778" s="10">
        <f t="shared" si="351"/>
        <v>90.819148936170208</v>
      </c>
      <c r="Q3778" t="str">
        <f t="shared" si="352"/>
        <v>theater</v>
      </c>
      <c r="R3778" t="str">
        <f t="shared" si="353"/>
        <v>musical</v>
      </c>
      <c r="S3778" s="13">
        <f t="shared" si="355"/>
        <v>41814.159467592588</v>
      </c>
      <c r="T3778" s="13">
        <f t="shared" si="354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6">E3779/D3779</f>
        <v>1.4319999999999999</v>
      </c>
      <c r="P3779" s="10">
        <f t="shared" ref="P3779:P3842" si="357">E3779/L3779</f>
        <v>48.542372881355931</v>
      </c>
      <c r="Q3779" t="str">
        <f t="shared" ref="Q3779:Q3842" si="358">LEFT(N3779,FIND("/",N3779)-1)</f>
        <v>theater</v>
      </c>
      <c r="R3779" t="str">
        <f t="shared" ref="R3779:R3842" si="359">RIGHT(N3779,LEN(N3779)-FIND("/",N3779))</f>
        <v>musical</v>
      </c>
      <c r="S3779" s="13">
        <f t="shared" si="355"/>
        <v>41886.903020833335</v>
      </c>
      <c r="T3779" s="13">
        <f t="shared" si="354"/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6"/>
        <v>1.0504166666666668</v>
      </c>
      <c r="P3780" s="10">
        <f t="shared" si="357"/>
        <v>70.027777777777771</v>
      </c>
      <c r="Q3780" t="str">
        <f t="shared" si="358"/>
        <v>theater</v>
      </c>
      <c r="R3780" t="str">
        <f t="shared" si="359"/>
        <v>musical</v>
      </c>
      <c r="S3780" s="13">
        <f t="shared" si="355"/>
        <v>41989.610879629625</v>
      </c>
      <c r="T3780" s="13">
        <f t="shared" ref="T3780:T3843" si="360">(I3780/86400)+25569+(-5/24)</f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6"/>
        <v>1.0398000000000001</v>
      </c>
      <c r="P3781" s="10">
        <f t="shared" si="357"/>
        <v>135.62608695652173</v>
      </c>
      <c r="Q3781" t="str">
        <f t="shared" si="358"/>
        <v>theater</v>
      </c>
      <c r="R3781" t="str">
        <f t="shared" si="359"/>
        <v>musical</v>
      </c>
      <c r="S3781" s="13">
        <f t="shared" ref="S3781:S3844" si="361">(J3781/86400)+25569+(-5/24)</f>
        <v>42425.527083333327</v>
      </c>
      <c r="T3781" s="13">
        <f t="shared" si="360"/>
        <v>42455.485416666663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6"/>
        <v>1.2</v>
      </c>
      <c r="P3782" s="10">
        <f t="shared" si="357"/>
        <v>100</v>
      </c>
      <c r="Q3782" t="str">
        <f t="shared" si="358"/>
        <v>theater</v>
      </c>
      <c r="R3782" t="str">
        <f t="shared" si="359"/>
        <v>musical</v>
      </c>
      <c r="S3782" s="13">
        <f t="shared" si="361"/>
        <v>42166.011400462965</v>
      </c>
      <c r="T3782" s="13">
        <f t="shared" si="360"/>
        <v>42198.629166666666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6"/>
        <v>1.0966666666666667</v>
      </c>
      <c r="P3783" s="10">
        <f t="shared" si="357"/>
        <v>94.90384615384616</v>
      </c>
      <c r="Q3783" t="str">
        <f t="shared" si="358"/>
        <v>theater</v>
      </c>
      <c r="R3783" t="str">
        <f t="shared" si="359"/>
        <v>musical</v>
      </c>
      <c r="S3783" s="13">
        <f t="shared" si="361"/>
        <v>41865.674594907403</v>
      </c>
      <c r="T3783" s="13">
        <f t="shared" si="360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6"/>
        <v>1.0175000000000001</v>
      </c>
      <c r="P3784" s="10">
        <f t="shared" si="357"/>
        <v>75.370370370370367</v>
      </c>
      <c r="Q3784" t="str">
        <f t="shared" si="358"/>
        <v>theater</v>
      </c>
      <c r="R3784" t="str">
        <f t="shared" si="359"/>
        <v>musical</v>
      </c>
      <c r="S3784" s="13">
        <f t="shared" si="361"/>
        <v>42546.653900462959</v>
      </c>
      <c r="T3784" s="13">
        <f t="shared" si="360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6"/>
        <v>1.2891666666666666</v>
      </c>
      <c r="P3785" s="10">
        <f t="shared" si="357"/>
        <v>64.458333333333329</v>
      </c>
      <c r="Q3785" t="str">
        <f t="shared" si="358"/>
        <v>theater</v>
      </c>
      <c r="R3785" t="str">
        <f t="shared" si="359"/>
        <v>musical</v>
      </c>
      <c r="S3785" s="13">
        <f t="shared" si="361"/>
        <v>42419.931944444441</v>
      </c>
      <c r="T3785" s="13">
        <f t="shared" si="360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6"/>
        <v>1.1499999999999999</v>
      </c>
      <c r="P3786" s="10">
        <f t="shared" si="357"/>
        <v>115</v>
      </c>
      <c r="Q3786" t="str">
        <f t="shared" si="358"/>
        <v>theater</v>
      </c>
      <c r="R3786" t="str">
        <f t="shared" si="359"/>
        <v>musical</v>
      </c>
      <c r="S3786" s="13">
        <f t="shared" si="361"/>
        <v>42531.772361111107</v>
      </c>
      <c r="T3786" s="13">
        <f t="shared" si="360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6"/>
        <v>1.5075000000000001</v>
      </c>
      <c r="P3787" s="10">
        <f t="shared" si="357"/>
        <v>100.5</v>
      </c>
      <c r="Q3787" t="str">
        <f t="shared" si="358"/>
        <v>theater</v>
      </c>
      <c r="R3787" t="str">
        <f t="shared" si="359"/>
        <v>musical</v>
      </c>
      <c r="S3787" s="13">
        <f t="shared" si="361"/>
        <v>42548.430196759255</v>
      </c>
      <c r="T3787" s="13">
        <f t="shared" si="360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6"/>
        <v>1.1096666666666666</v>
      </c>
      <c r="P3788" s="10">
        <f t="shared" si="357"/>
        <v>93.774647887323937</v>
      </c>
      <c r="Q3788" t="str">
        <f t="shared" si="358"/>
        <v>theater</v>
      </c>
      <c r="R3788" t="str">
        <f t="shared" si="359"/>
        <v>musical</v>
      </c>
      <c r="S3788" s="13">
        <f t="shared" si="361"/>
        <v>42486.829571759255</v>
      </c>
      <c r="T3788" s="13">
        <f t="shared" si="360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6"/>
        <v>1.0028571428571429</v>
      </c>
      <c r="P3789" s="10">
        <f t="shared" si="357"/>
        <v>35.1</v>
      </c>
      <c r="Q3789" t="str">
        <f t="shared" si="358"/>
        <v>theater</v>
      </c>
      <c r="R3789" t="str">
        <f t="shared" si="359"/>
        <v>musical</v>
      </c>
      <c r="S3789" s="13">
        <f t="shared" si="361"/>
        <v>42167.326458333329</v>
      </c>
      <c r="T3789" s="13">
        <f t="shared" si="360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6"/>
        <v>6.6666666666666671E-3</v>
      </c>
      <c r="P3790" s="10">
        <f t="shared" si="357"/>
        <v>500</v>
      </c>
      <c r="Q3790" t="str">
        <f t="shared" si="358"/>
        <v>theater</v>
      </c>
      <c r="R3790" t="str">
        <f t="shared" si="359"/>
        <v>musical</v>
      </c>
      <c r="S3790" s="13">
        <f t="shared" si="361"/>
        <v>42333.487488425926</v>
      </c>
      <c r="T3790" s="13">
        <f t="shared" si="360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6"/>
        <v>3.267605633802817E-2</v>
      </c>
      <c r="P3791" s="10">
        <f t="shared" si="357"/>
        <v>29</v>
      </c>
      <c r="Q3791" t="str">
        <f t="shared" si="358"/>
        <v>theater</v>
      </c>
      <c r="R3791" t="str">
        <f t="shared" si="359"/>
        <v>musical</v>
      </c>
      <c r="S3791" s="13">
        <f t="shared" si="361"/>
        <v>42138.590486111112</v>
      </c>
      <c r="T3791" s="13">
        <f t="shared" si="360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6"/>
        <v>0</v>
      </c>
      <c r="P3792" s="10" t="e">
        <f t="shared" si="357"/>
        <v>#DIV/0!</v>
      </c>
      <c r="Q3792" t="str">
        <f t="shared" si="358"/>
        <v>theater</v>
      </c>
      <c r="R3792" t="str">
        <f t="shared" si="359"/>
        <v>musical</v>
      </c>
      <c r="S3792" s="13">
        <f t="shared" si="361"/>
        <v>42666.458599537036</v>
      </c>
      <c r="T3792" s="13">
        <f t="shared" si="360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6"/>
        <v>0</v>
      </c>
      <c r="P3793" s="10" t="e">
        <f t="shared" si="357"/>
        <v>#DIV/0!</v>
      </c>
      <c r="Q3793" t="str">
        <f t="shared" si="358"/>
        <v>theater</v>
      </c>
      <c r="R3793" t="str">
        <f t="shared" si="359"/>
        <v>musical</v>
      </c>
      <c r="S3793" s="13">
        <f t="shared" si="361"/>
        <v>41766.4837037037</v>
      </c>
      <c r="T3793" s="13">
        <f t="shared" si="360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6"/>
        <v>2.8E-3</v>
      </c>
      <c r="P3794" s="10">
        <f t="shared" si="357"/>
        <v>17.5</v>
      </c>
      <c r="Q3794" t="str">
        <f t="shared" si="358"/>
        <v>theater</v>
      </c>
      <c r="R3794" t="str">
        <f t="shared" si="359"/>
        <v>musical</v>
      </c>
      <c r="S3794" s="13">
        <f t="shared" si="361"/>
        <v>42170.238680555551</v>
      </c>
      <c r="T3794" s="13">
        <f t="shared" si="360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6"/>
        <v>0.59657142857142853</v>
      </c>
      <c r="P3795" s="10">
        <f t="shared" si="357"/>
        <v>174</v>
      </c>
      <c r="Q3795" t="str">
        <f t="shared" si="358"/>
        <v>theater</v>
      </c>
      <c r="R3795" t="str">
        <f t="shared" si="359"/>
        <v>musical</v>
      </c>
      <c r="S3795" s="13">
        <f t="shared" si="361"/>
        <v>41968.73065972222</v>
      </c>
      <c r="T3795" s="13">
        <f t="shared" si="360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6"/>
        <v>0.01</v>
      </c>
      <c r="P3796" s="10">
        <f t="shared" si="357"/>
        <v>50</v>
      </c>
      <c r="Q3796" t="str">
        <f t="shared" si="358"/>
        <v>theater</v>
      </c>
      <c r="R3796" t="str">
        <f t="shared" si="359"/>
        <v>musical</v>
      </c>
      <c r="S3796" s="13">
        <f t="shared" si="361"/>
        <v>42132.372152777774</v>
      </c>
      <c r="T3796" s="13">
        <f t="shared" si="360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6"/>
        <v>1.6666666666666666E-2</v>
      </c>
      <c r="P3797" s="10">
        <f t="shared" si="357"/>
        <v>5</v>
      </c>
      <c r="Q3797" t="str">
        <f t="shared" si="358"/>
        <v>theater</v>
      </c>
      <c r="R3797" t="str">
        <f t="shared" si="359"/>
        <v>musical</v>
      </c>
      <c r="S3797" s="13">
        <f t="shared" si="361"/>
        <v>42201.227893518517</v>
      </c>
      <c r="T3797" s="13">
        <f t="shared" si="360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6"/>
        <v>4.4444444444444447E-5</v>
      </c>
      <c r="P3798" s="10">
        <f t="shared" si="357"/>
        <v>1</v>
      </c>
      <c r="Q3798" t="str">
        <f t="shared" si="358"/>
        <v>theater</v>
      </c>
      <c r="R3798" t="str">
        <f t="shared" si="359"/>
        <v>musical</v>
      </c>
      <c r="S3798" s="13">
        <f t="shared" si="361"/>
        <v>42688.821250000001</v>
      </c>
      <c r="T3798" s="13">
        <f t="shared" si="360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6"/>
        <v>0.89666666666666661</v>
      </c>
      <c r="P3799" s="10">
        <f t="shared" si="357"/>
        <v>145.40540540540542</v>
      </c>
      <c r="Q3799" t="str">
        <f t="shared" si="358"/>
        <v>theater</v>
      </c>
      <c r="R3799" t="str">
        <f t="shared" si="359"/>
        <v>musical</v>
      </c>
      <c r="S3799" s="13">
        <f t="shared" si="361"/>
        <v>42084.673206018517</v>
      </c>
      <c r="T3799" s="13">
        <f t="shared" si="360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6"/>
        <v>1.4642857142857143E-2</v>
      </c>
      <c r="P3800" s="10">
        <f t="shared" si="357"/>
        <v>205</v>
      </c>
      <c r="Q3800" t="str">
        <f t="shared" si="358"/>
        <v>theater</v>
      </c>
      <c r="R3800" t="str">
        <f t="shared" si="359"/>
        <v>musical</v>
      </c>
      <c r="S3800" s="13">
        <f t="shared" si="361"/>
        <v>41831.514444444438</v>
      </c>
      <c r="T3800" s="13">
        <f t="shared" si="360"/>
        <v>41861.514444444438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6"/>
        <v>4.02E-2</v>
      </c>
      <c r="P3801" s="10">
        <f t="shared" si="357"/>
        <v>100.5</v>
      </c>
      <c r="Q3801" t="str">
        <f t="shared" si="358"/>
        <v>theater</v>
      </c>
      <c r="R3801" t="str">
        <f t="shared" si="359"/>
        <v>musical</v>
      </c>
      <c r="S3801" s="13">
        <f t="shared" si="361"/>
        <v>42410.722719907404</v>
      </c>
      <c r="T3801" s="13">
        <f t="shared" si="360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6"/>
        <v>4.0045454545454544E-2</v>
      </c>
      <c r="P3802" s="10">
        <f t="shared" si="357"/>
        <v>55.0625</v>
      </c>
      <c r="Q3802" t="str">
        <f t="shared" si="358"/>
        <v>theater</v>
      </c>
      <c r="R3802" t="str">
        <f t="shared" si="359"/>
        <v>musical</v>
      </c>
      <c r="S3802" s="13">
        <f t="shared" si="361"/>
        <v>41982.528738425921</v>
      </c>
      <c r="T3802" s="13">
        <f t="shared" si="360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6"/>
        <v>8.5199999999999998E-2</v>
      </c>
      <c r="P3803" s="10">
        <f t="shared" si="357"/>
        <v>47.333333333333336</v>
      </c>
      <c r="Q3803" t="str">
        <f t="shared" si="358"/>
        <v>theater</v>
      </c>
      <c r="R3803" t="str">
        <f t="shared" si="359"/>
        <v>musical</v>
      </c>
      <c r="S3803" s="13">
        <f t="shared" si="361"/>
        <v>41975.467777777776</v>
      </c>
      <c r="T3803" s="13">
        <f t="shared" si="360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6"/>
        <v>0</v>
      </c>
      <c r="P3804" s="10" t="e">
        <f t="shared" si="357"/>
        <v>#DIV/0!</v>
      </c>
      <c r="Q3804" t="str">
        <f t="shared" si="358"/>
        <v>theater</v>
      </c>
      <c r="R3804" t="str">
        <f t="shared" si="359"/>
        <v>musical</v>
      </c>
      <c r="S3804" s="13">
        <f t="shared" si="361"/>
        <v>42268.917893518512</v>
      </c>
      <c r="T3804" s="13">
        <f t="shared" si="360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6"/>
        <v>0.19650000000000001</v>
      </c>
      <c r="P3805" s="10">
        <f t="shared" si="357"/>
        <v>58.95</v>
      </c>
      <c r="Q3805" t="str">
        <f t="shared" si="358"/>
        <v>theater</v>
      </c>
      <c r="R3805" t="str">
        <f t="shared" si="359"/>
        <v>musical</v>
      </c>
      <c r="S3805" s="13">
        <f t="shared" si="361"/>
        <v>42403.763518518514</v>
      </c>
      <c r="T3805" s="13">
        <f t="shared" si="360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6"/>
        <v>0</v>
      </c>
      <c r="P3806" s="10" t="e">
        <f t="shared" si="357"/>
        <v>#DIV/0!</v>
      </c>
      <c r="Q3806" t="str">
        <f t="shared" si="358"/>
        <v>theater</v>
      </c>
      <c r="R3806" t="str">
        <f t="shared" si="359"/>
        <v>musical</v>
      </c>
      <c r="S3806" s="13">
        <f t="shared" si="361"/>
        <v>42526.801203703704</v>
      </c>
      <c r="T3806" s="13">
        <f t="shared" si="360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6"/>
        <v>2.0000000000000002E-5</v>
      </c>
      <c r="P3807" s="10">
        <f t="shared" si="357"/>
        <v>1.5</v>
      </c>
      <c r="Q3807" t="str">
        <f t="shared" si="358"/>
        <v>theater</v>
      </c>
      <c r="R3807" t="str">
        <f t="shared" si="359"/>
        <v>musical</v>
      </c>
      <c r="S3807" s="13">
        <f t="shared" si="361"/>
        <v>41849.678703703699</v>
      </c>
      <c r="T3807" s="13">
        <f t="shared" si="360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6"/>
        <v>6.6666666666666664E-4</v>
      </c>
      <c r="P3808" s="10">
        <f t="shared" si="357"/>
        <v>5</v>
      </c>
      <c r="Q3808" t="str">
        <f t="shared" si="358"/>
        <v>theater</v>
      </c>
      <c r="R3808" t="str">
        <f t="shared" si="359"/>
        <v>musical</v>
      </c>
      <c r="S3808" s="13">
        <f t="shared" si="361"/>
        <v>41799.050706018512</v>
      </c>
      <c r="T3808" s="13">
        <f t="shared" si="360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6"/>
        <v>0.30333333333333334</v>
      </c>
      <c r="P3809" s="10">
        <f t="shared" si="357"/>
        <v>50.555555555555557</v>
      </c>
      <c r="Q3809" t="str">
        <f t="shared" si="358"/>
        <v>theater</v>
      </c>
      <c r="R3809" t="str">
        <f t="shared" si="359"/>
        <v>musical</v>
      </c>
      <c r="S3809" s="13">
        <f t="shared" si="361"/>
        <v>42090.700682870367</v>
      </c>
      <c r="T3809" s="13">
        <f t="shared" si="360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6"/>
        <v>1</v>
      </c>
      <c r="P3810" s="10">
        <f t="shared" si="357"/>
        <v>41.666666666666664</v>
      </c>
      <c r="Q3810" t="str">
        <f t="shared" si="358"/>
        <v>theater</v>
      </c>
      <c r="R3810" t="str">
        <f t="shared" si="359"/>
        <v>plays</v>
      </c>
      <c r="S3810" s="13">
        <f t="shared" si="361"/>
        <v>42059.24559027778</v>
      </c>
      <c r="T3810" s="13">
        <f t="shared" si="360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6"/>
        <v>1.0125</v>
      </c>
      <c r="P3811" s="10">
        <f t="shared" si="357"/>
        <v>53.289473684210527</v>
      </c>
      <c r="Q3811" t="str">
        <f t="shared" si="358"/>
        <v>theater</v>
      </c>
      <c r="R3811" t="str">
        <f t="shared" si="359"/>
        <v>plays</v>
      </c>
      <c r="S3811" s="13">
        <f t="shared" si="361"/>
        <v>41800.318368055552</v>
      </c>
      <c r="T3811" s="13">
        <f t="shared" si="360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6"/>
        <v>1.2173333333333334</v>
      </c>
      <c r="P3812" s="10">
        <f t="shared" si="357"/>
        <v>70.230769230769226</v>
      </c>
      <c r="Q3812" t="str">
        <f t="shared" si="358"/>
        <v>theater</v>
      </c>
      <c r="R3812" t="str">
        <f t="shared" si="359"/>
        <v>plays</v>
      </c>
      <c r="S3812" s="13">
        <f t="shared" si="361"/>
        <v>42054.640717592592</v>
      </c>
      <c r="T3812" s="13">
        <f t="shared" si="360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6"/>
        <v>3.3</v>
      </c>
      <c r="P3813" s="10">
        <f t="shared" si="357"/>
        <v>43.421052631578945</v>
      </c>
      <c r="Q3813" t="str">
        <f t="shared" si="358"/>
        <v>theater</v>
      </c>
      <c r="R3813" t="str">
        <f t="shared" si="359"/>
        <v>plays</v>
      </c>
      <c r="S3813" s="13">
        <f t="shared" si="361"/>
        <v>42487.418668981474</v>
      </c>
      <c r="T3813" s="13">
        <f t="shared" si="360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6"/>
        <v>1.0954999999999999</v>
      </c>
      <c r="P3814" s="10">
        <f t="shared" si="357"/>
        <v>199.18181818181819</v>
      </c>
      <c r="Q3814" t="str">
        <f t="shared" si="358"/>
        <v>theater</v>
      </c>
      <c r="R3814" t="str">
        <f t="shared" si="359"/>
        <v>plays</v>
      </c>
      <c r="S3814" s="13">
        <f t="shared" si="361"/>
        <v>42109.542916666665</v>
      </c>
      <c r="T3814" s="13">
        <f t="shared" si="360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6"/>
        <v>1.0095190476190474</v>
      </c>
      <c r="P3815" s="10">
        <f t="shared" si="357"/>
        <v>78.518148148148143</v>
      </c>
      <c r="Q3815" t="str">
        <f t="shared" si="358"/>
        <v>theater</v>
      </c>
      <c r="R3815" t="str">
        <f t="shared" si="359"/>
        <v>plays</v>
      </c>
      <c r="S3815" s="13">
        <f t="shared" si="361"/>
        <v>42497.067372685182</v>
      </c>
      <c r="T3815" s="13">
        <f t="shared" si="360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6"/>
        <v>1.4013333333333333</v>
      </c>
      <c r="P3816" s="10">
        <f t="shared" si="357"/>
        <v>61.823529411764703</v>
      </c>
      <c r="Q3816" t="str">
        <f t="shared" si="358"/>
        <v>theater</v>
      </c>
      <c r="R3816" t="str">
        <f t="shared" si="359"/>
        <v>plays</v>
      </c>
      <c r="S3816" s="13">
        <f t="shared" si="361"/>
        <v>42058.695740740739</v>
      </c>
      <c r="T3816" s="13">
        <f t="shared" si="360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6"/>
        <v>1.0000100000000001</v>
      </c>
      <c r="P3817" s="10">
        <f t="shared" si="357"/>
        <v>50.000500000000002</v>
      </c>
      <c r="Q3817" t="str">
        <f t="shared" si="358"/>
        <v>theater</v>
      </c>
      <c r="R3817" t="str">
        <f t="shared" si="359"/>
        <v>plays</v>
      </c>
      <c r="S3817" s="13">
        <f t="shared" si="361"/>
        <v>42207.051585648143</v>
      </c>
      <c r="T3817" s="13">
        <f t="shared" si="360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6"/>
        <v>1.19238</v>
      </c>
      <c r="P3818" s="10">
        <f t="shared" si="357"/>
        <v>48.339729729729726</v>
      </c>
      <c r="Q3818" t="str">
        <f t="shared" si="358"/>
        <v>theater</v>
      </c>
      <c r="R3818" t="str">
        <f t="shared" si="359"/>
        <v>plays</v>
      </c>
      <c r="S3818" s="13">
        <f t="shared" si="361"/>
        <v>41807.481747685182</v>
      </c>
      <c r="T3818" s="13">
        <f t="shared" si="360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6"/>
        <v>1.0725</v>
      </c>
      <c r="P3819" s="10">
        <f t="shared" si="357"/>
        <v>107.25</v>
      </c>
      <c r="Q3819" t="str">
        <f t="shared" si="358"/>
        <v>theater</v>
      </c>
      <c r="R3819" t="str">
        <f t="shared" si="359"/>
        <v>plays</v>
      </c>
      <c r="S3819" s="13">
        <f t="shared" si="361"/>
        <v>42284.488611111105</v>
      </c>
      <c r="T3819" s="13">
        <f t="shared" si="360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6"/>
        <v>2.2799999999999998</v>
      </c>
      <c r="P3820" s="10">
        <f t="shared" si="357"/>
        <v>57</v>
      </c>
      <c r="Q3820" t="str">
        <f t="shared" si="358"/>
        <v>theater</v>
      </c>
      <c r="R3820" t="str">
        <f t="shared" si="359"/>
        <v>plays</v>
      </c>
      <c r="S3820" s="13">
        <f t="shared" si="361"/>
        <v>42045.634050925924</v>
      </c>
      <c r="T3820" s="13">
        <f t="shared" si="360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6"/>
        <v>1.0640000000000001</v>
      </c>
      <c r="P3821" s="10">
        <f t="shared" si="357"/>
        <v>40.92307692307692</v>
      </c>
      <c r="Q3821" t="str">
        <f t="shared" si="358"/>
        <v>theater</v>
      </c>
      <c r="R3821" t="str">
        <f t="shared" si="359"/>
        <v>plays</v>
      </c>
      <c r="S3821" s="13">
        <f t="shared" si="361"/>
        <v>42184.001203703701</v>
      </c>
      <c r="T3821" s="13">
        <f t="shared" si="360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6"/>
        <v>1.4333333333333333</v>
      </c>
      <c r="P3822" s="10">
        <f t="shared" si="357"/>
        <v>21.5</v>
      </c>
      <c r="Q3822" t="str">
        <f t="shared" si="358"/>
        <v>theater</v>
      </c>
      <c r="R3822" t="str">
        <f t="shared" si="359"/>
        <v>plays</v>
      </c>
      <c r="S3822" s="13">
        <f t="shared" si="361"/>
        <v>42160.443483796298</v>
      </c>
      <c r="T3822" s="13">
        <f t="shared" si="360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6"/>
        <v>1.0454285714285714</v>
      </c>
      <c r="P3823" s="10">
        <f t="shared" si="357"/>
        <v>79.543478260869563</v>
      </c>
      <c r="Q3823" t="str">
        <f t="shared" si="358"/>
        <v>theater</v>
      </c>
      <c r="R3823" t="str">
        <f t="shared" si="359"/>
        <v>plays</v>
      </c>
      <c r="S3823" s="13">
        <f t="shared" si="361"/>
        <v>42340.972303240742</v>
      </c>
      <c r="T3823" s="13">
        <f t="shared" si="360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6"/>
        <v>1.1002000000000001</v>
      </c>
      <c r="P3824" s="10">
        <f t="shared" si="357"/>
        <v>72.381578947368425</v>
      </c>
      <c r="Q3824" t="str">
        <f t="shared" si="358"/>
        <v>theater</v>
      </c>
      <c r="R3824" t="str">
        <f t="shared" si="359"/>
        <v>plays</v>
      </c>
      <c r="S3824" s="13">
        <f t="shared" si="361"/>
        <v>42329.629826388882</v>
      </c>
      <c r="T3824" s="13">
        <f t="shared" si="360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6"/>
        <v>1.06</v>
      </c>
      <c r="P3825" s="10">
        <f t="shared" si="357"/>
        <v>64.634146341463421</v>
      </c>
      <c r="Q3825" t="str">
        <f t="shared" si="358"/>
        <v>theater</v>
      </c>
      <c r="R3825" t="str">
        <f t="shared" si="359"/>
        <v>plays</v>
      </c>
      <c r="S3825" s="13">
        <f t="shared" si="361"/>
        <v>42170.701898148145</v>
      </c>
      <c r="T3825" s="13">
        <f t="shared" si="360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6"/>
        <v>1.08</v>
      </c>
      <c r="P3826" s="10">
        <f t="shared" si="357"/>
        <v>38.571428571428569</v>
      </c>
      <c r="Q3826" t="str">
        <f t="shared" si="358"/>
        <v>theater</v>
      </c>
      <c r="R3826" t="str">
        <f t="shared" si="359"/>
        <v>plays</v>
      </c>
      <c r="S3826" s="13">
        <f t="shared" si="361"/>
        <v>42571.417858796289</v>
      </c>
      <c r="T3826" s="13">
        <f t="shared" si="360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6"/>
        <v>1.0542</v>
      </c>
      <c r="P3827" s="10">
        <f t="shared" si="357"/>
        <v>107.57142857142857</v>
      </c>
      <c r="Q3827" t="str">
        <f t="shared" si="358"/>
        <v>theater</v>
      </c>
      <c r="R3827" t="str">
        <f t="shared" si="359"/>
        <v>plays</v>
      </c>
      <c r="S3827" s="13">
        <f t="shared" si="361"/>
        <v>42150.861273148148</v>
      </c>
      <c r="T3827" s="13">
        <f t="shared" si="360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6"/>
        <v>1.1916666666666667</v>
      </c>
      <c r="P3828" s="10">
        <f t="shared" si="357"/>
        <v>27.5</v>
      </c>
      <c r="Q3828" t="str">
        <f t="shared" si="358"/>
        <v>theater</v>
      </c>
      <c r="R3828" t="str">
        <f t="shared" si="359"/>
        <v>plays</v>
      </c>
      <c r="S3828" s="13">
        <f t="shared" si="361"/>
        <v>42101.215208333328</v>
      </c>
      <c r="T3828" s="13">
        <f t="shared" si="360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6"/>
        <v>1.5266666666666666</v>
      </c>
      <c r="P3829" s="10">
        <f t="shared" si="357"/>
        <v>70.461538461538467</v>
      </c>
      <c r="Q3829" t="str">
        <f t="shared" si="358"/>
        <v>theater</v>
      </c>
      <c r="R3829" t="str">
        <f t="shared" si="359"/>
        <v>plays</v>
      </c>
      <c r="S3829" s="13">
        <f t="shared" si="361"/>
        <v>42034.719918981478</v>
      </c>
      <c r="T3829" s="13">
        <f t="shared" si="360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6"/>
        <v>1</v>
      </c>
      <c r="P3830" s="10">
        <f t="shared" si="357"/>
        <v>178.57142857142858</v>
      </c>
      <c r="Q3830" t="str">
        <f t="shared" si="358"/>
        <v>theater</v>
      </c>
      <c r="R3830" t="str">
        <f t="shared" si="359"/>
        <v>plays</v>
      </c>
      <c r="S3830" s="13">
        <f t="shared" si="361"/>
        <v>41944.319293981483</v>
      </c>
      <c r="T3830" s="13">
        <f t="shared" si="360"/>
        <v>42004.36096064814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6"/>
        <v>1.002</v>
      </c>
      <c r="P3831" s="10">
        <f t="shared" si="357"/>
        <v>62.625</v>
      </c>
      <c r="Q3831" t="str">
        <f t="shared" si="358"/>
        <v>theater</v>
      </c>
      <c r="R3831" t="str">
        <f t="shared" si="359"/>
        <v>plays</v>
      </c>
      <c r="S3831" s="13">
        <f t="shared" si="361"/>
        <v>42593.657071759262</v>
      </c>
      <c r="T3831" s="13">
        <f t="shared" si="360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6"/>
        <v>2.25</v>
      </c>
      <c r="P3832" s="10">
        <f t="shared" si="357"/>
        <v>75</v>
      </c>
      <c r="Q3832" t="str">
        <f t="shared" si="358"/>
        <v>theater</v>
      </c>
      <c r="R3832" t="str">
        <f t="shared" si="359"/>
        <v>plays</v>
      </c>
      <c r="S3832" s="13">
        <f t="shared" si="361"/>
        <v>42503.532534722217</v>
      </c>
      <c r="T3832" s="13">
        <f t="shared" si="360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6"/>
        <v>1.0602199999999999</v>
      </c>
      <c r="P3833" s="10">
        <f t="shared" si="357"/>
        <v>58.901111111111113</v>
      </c>
      <c r="Q3833" t="str">
        <f t="shared" si="358"/>
        <v>theater</v>
      </c>
      <c r="R3833" t="str">
        <f t="shared" si="359"/>
        <v>plays</v>
      </c>
      <c r="S3833" s="13">
        <f t="shared" si="361"/>
        <v>41927.640567129631</v>
      </c>
      <c r="T3833" s="13">
        <f t="shared" si="360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6"/>
        <v>1.0466666666666666</v>
      </c>
      <c r="P3834" s="10">
        <f t="shared" si="357"/>
        <v>139.55555555555554</v>
      </c>
      <c r="Q3834" t="str">
        <f t="shared" si="358"/>
        <v>theater</v>
      </c>
      <c r="R3834" t="str">
        <f t="shared" si="359"/>
        <v>plays</v>
      </c>
      <c r="S3834" s="13">
        <f t="shared" si="361"/>
        <v>42374.906655092585</v>
      </c>
      <c r="T3834" s="13">
        <f t="shared" si="360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6"/>
        <v>1.1666666666666667</v>
      </c>
      <c r="P3835" s="10">
        <f t="shared" si="357"/>
        <v>70</v>
      </c>
      <c r="Q3835" t="str">
        <f t="shared" si="358"/>
        <v>theater</v>
      </c>
      <c r="R3835" t="str">
        <f t="shared" si="359"/>
        <v>plays</v>
      </c>
      <c r="S3835" s="13">
        <f t="shared" si="361"/>
        <v>41963.664027777777</v>
      </c>
      <c r="T3835" s="13">
        <f t="shared" si="360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6"/>
        <v>1.0903333333333334</v>
      </c>
      <c r="P3836" s="10">
        <f t="shared" si="357"/>
        <v>57.385964912280699</v>
      </c>
      <c r="Q3836" t="str">
        <f t="shared" si="358"/>
        <v>theater</v>
      </c>
      <c r="R3836" t="str">
        <f t="shared" si="359"/>
        <v>plays</v>
      </c>
      <c r="S3836" s="13">
        <f t="shared" si="361"/>
        <v>42143.236886574072</v>
      </c>
      <c r="T3836" s="13">
        <f t="shared" si="360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6"/>
        <v>1.6</v>
      </c>
      <c r="P3837" s="10">
        <f t="shared" si="357"/>
        <v>40</v>
      </c>
      <c r="Q3837" t="str">
        <f t="shared" si="358"/>
        <v>theater</v>
      </c>
      <c r="R3837" t="str">
        <f t="shared" si="359"/>
        <v>plays</v>
      </c>
      <c r="S3837" s="13">
        <f t="shared" si="361"/>
        <v>42460.733888888884</v>
      </c>
      <c r="T3837" s="13">
        <f t="shared" si="360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6"/>
        <v>1.125</v>
      </c>
      <c r="P3838" s="10">
        <f t="shared" si="357"/>
        <v>64.285714285714292</v>
      </c>
      <c r="Q3838" t="str">
        <f t="shared" si="358"/>
        <v>theater</v>
      </c>
      <c r="R3838" t="str">
        <f t="shared" si="359"/>
        <v>plays</v>
      </c>
      <c r="S3838" s="13">
        <f t="shared" si="361"/>
        <v>42553.718194444438</v>
      </c>
      <c r="T3838" s="13">
        <f t="shared" si="360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6"/>
        <v>1.0209999999999999</v>
      </c>
      <c r="P3839" s="10">
        <f t="shared" si="357"/>
        <v>120.11764705882354</v>
      </c>
      <c r="Q3839" t="str">
        <f t="shared" si="358"/>
        <v>theater</v>
      </c>
      <c r="R3839" t="str">
        <f t="shared" si="359"/>
        <v>plays</v>
      </c>
      <c r="S3839" s="13">
        <f t="shared" si="361"/>
        <v>42152.557384259257</v>
      </c>
      <c r="T3839" s="13">
        <f t="shared" si="360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6"/>
        <v>1.00824</v>
      </c>
      <c r="P3840" s="10">
        <f t="shared" si="357"/>
        <v>1008.24</v>
      </c>
      <c r="Q3840" t="str">
        <f t="shared" si="358"/>
        <v>theater</v>
      </c>
      <c r="R3840" t="str">
        <f t="shared" si="359"/>
        <v>plays</v>
      </c>
      <c r="S3840" s="13">
        <f t="shared" si="361"/>
        <v>42116.502418981479</v>
      </c>
      <c r="T3840" s="13">
        <f t="shared" si="360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6"/>
        <v>1.0125</v>
      </c>
      <c r="P3841" s="10">
        <f t="shared" si="357"/>
        <v>63.28125</v>
      </c>
      <c r="Q3841" t="str">
        <f t="shared" si="358"/>
        <v>theater</v>
      </c>
      <c r="R3841" t="str">
        <f t="shared" si="359"/>
        <v>plays</v>
      </c>
      <c r="S3841" s="13">
        <f t="shared" si="361"/>
        <v>42154.934305555558</v>
      </c>
      <c r="T3841" s="13">
        <f t="shared" si="360"/>
        <v>42214.934305555558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6"/>
        <v>65</v>
      </c>
      <c r="P3842" s="10">
        <f t="shared" si="357"/>
        <v>21.666666666666668</v>
      </c>
      <c r="Q3842" t="str">
        <f t="shared" si="358"/>
        <v>theater</v>
      </c>
      <c r="R3842" t="str">
        <f t="shared" si="359"/>
        <v>plays</v>
      </c>
      <c r="S3842" s="13">
        <f t="shared" si="361"/>
        <v>42432.493391203701</v>
      </c>
      <c r="T3842" s="13">
        <f t="shared" si="360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2">E3843/D3843</f>
        <v>8.72E-2</v>
      </c>
      <c r="P3843" s="10">
        <f t="shared" ref="P3843:P3906" si="363">E3843/L3843</f>
        <v>25.647058823529413</v>
      </c>
      <c r="Q3843" t="str">
        <f t="shared" ref="Q3843:Q3906" si="364">LEFT(N3843,FIND("/",N3843)-1)</f>
        <v>theater</v>
      </c>
      <c r="R3843" t="str">
        <f t="shared" ref="R3843:R3906" si="365">RIGHT(N3843,LEN(N3843)-FIND("/",N3843))</f>
        <v>plays</v>
      </c>
      <c r="S3843" s="13">
        <f t="shared" si="361"/>
        <v>41780.57739583333</v>
      </c>
      <c r="T3843" s="13">
        <f t="shared" si="360"/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2"/>
        <v>0.21940000000000001</v>
      </c>
      <c r="P3844" s="10">
        <f t="shared" si="363"/>
        <v>47.695652173913047</v>
      </c>
      <c r="Q3844" t="str">
        <f t="shared" si="364"/>
        <v>theater</v>
      </c>
      <c r="R3844" t="str">
        <f t="shared" si="365"/>
        <v>plays</v>
      </c>
      <c r="S3844" s="13">
        <f t="shared" si="361"/>
        <v>41740.285324074073</v>
      </c>
      <c r="T3844" s="13">
        <f t="shared" ref="T3844:T3907" si="366">(I3844/86400)+25569+(-5/24)</f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2"/>
        <v>0.21299999999999999</v>
      </c>
      <c r="P3845" s="10">
        <f t="shared" si="363"/>
        <v>56.05263157894737</v>
      </c>
      <c r="Q3845" t="str">
        <f t="shared" si="364"/>
        <v>theater</v>
      </c>
      <c r="R3845" t="str">
        <f t="shared" si="365"/>
        <v>plays</v>
      </c>
      <c r="S3845" s="13">
        <f t="shared" ref="S3845:S3908" si="367">(J3845/86400)+25569+(-5/24)</f>
        <v>41765.864166666666</v>
      </c>
      <c r="T3845" s="13">
        <f t="shared" si="366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2"/>
        <v>0.41489795918367345</v>
      </c>
      <c r="P3846" s="10">
        <f t="shared" si="363"/>
        <v>81.319999999999993</v>
      </c>
      <c r="Q3846" t="str">
        <f t="shared" si="364"/>
        <v>theater</v>
      </c>
      <c r="R3846" t="str">
        <f t="shared" si="365"/>
        <v>plays</v>
      </c>
      <c r="S3846" s="13">
        <f t="shared" si="367"/>
        <v>41766.408958333333</v>
      </c>
      <c r="T3846" s="13">
        <f t="shared" si="366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2"/>
        <v>2.1049999999999999E-2</v>
      </c>
      <c r="P3847" s="10">
        <f t="shared" si="363"/>
        <v>70.166666666666671</v>
      </c>
      <c r="Q3847" t="str">
        <f t="shared" si="364"/>
        <v>theater</v>
      </c>
      <c r="R3847" t="str">
        <f t="shared" si="365"/>
        <v>plays</v>
      </c>
      <c r="S3847" s="13">
        <f t="shared" si="367"/>
        <v>42248.418680555558</v>
      </c>
      <c r="T3847" s="13">
        <f t="shared" si="366"/>
        <v>42278.418680555558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2"/>
        <v>2.7E-2</v>
      </c>
      <c r="P3848" s="10">
        <f t="shared" si="363"/>
        <v>23.625</v>
      </c>
      <c r="Q3848" t="str">
        <f t="shared" si="364"/>
        <v>theater</v>
      </c>
      <c r="R3848" t="str">
        <f t="shared" si="365"/>
        <v>plays</v>
      </c>
      <c r="S3848" s="13">
        <f t="shared" si="367"/>
        <v>41885.01321759259</v>
      </c>
      <c r="T3848" s="13">
        <f t="shared" si="366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2"/>
        <v>0.16161904761904761</v>
      </c>
      <c r="P3849" s="10">
        <f t="shared" si="363"/>
        <v>188.55555555555554</v>
      </c>
      <c r="Q3849" t="str">
        <f t="shared" si="364"/>
        <v>theater</v>
      </c>
      <c r="R3849" t="str">
        <f t="shared" si="365"/>
        <v>plays</v>
      </c>
      <c r="S3849" s="13">
        <f t="shared" si="367"/>
        <v>42159.016099537032</v>
      </c>
      <c r="T3849" s="13">
        <f t="shared" si="366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2"/>
        <v>0.16376923076923078</v>
      </c>
      <c r="P3850" s="10">
        <f t="shared" si="363"/>
        <v>49.511627906976742</v>
      </c>
      <c r="Q3850" t="str">
        <f t="shared" si="364"/>
        <v>theater</v>
      </c>
      <c r="R3850" t="str">
        <f t="shared" si="365"/>
        <v>plays</v>
      </c>
      <c r="S3850" s="13">
        <f t="shared" si="367"/>
        <v>42265.608668981477</v>
      </c>
      <c r="T3850" s="13">
        <f t="shared" si="366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2"/>
        <v>7.0433333333333334E-2</v>
      </c>
      <c r="P3851" s="10">
        <f t="shared" si="363"/>
        <v>75.464285714285708</v>
      </c>
      <c r="Q3851" t="str">
        <f t="shared" si="364"/>
        <v>theater</v>
      </c>
      <c r="R3851" t="str">
        <f t="shared" si="365"/>
        <v>plays</v>
      </c>
      <c r="S3851" s="13">
        <f t="shared" si="367"/>
        <v>42136.558842592589</v>
      </c>
      <c r="T3851" s="13">
        <f t="shared" si="366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2"/>
        <v>3.7999999999999999E-2</v>
      </c>
      <c r="P3852" s="10">
        <f t="shared" si="363"/>
        <v>9.5</v>
      </c>
      <c r="Q3852" t="str">
        <f t="shared" si="364"/>
        <v>theater</v>
      </c>
      <c r="R3852" t="str">
        <f t="shared" si="365"/>
        <v>plays</v>
      </c>
      <c r="S3852" s="13">
        <f t="shared" si="367"/>
        <v>41974.916006944441</v>
      </c>
      <c r="T3852" s="13">
        <f t="shared" si="366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2"/>
        <v>0.34079999999999999</v>
      </c>
      <c r="P3853" s="10">
        <f t="shared" si="363"/>
        <v>35.5</v>
      </c>
      <c r="Q3853" t="str">
        <f t="shared" si="364"/>
        <v>theater</v>
      </c>
      <c r="R3853" t="str">
        <f t="shared" si="365"/>
        <v>plays</v>
      </c>
      <c r="S3853" s="13">
        <f t="shared" si="367"/>
        <v>42172.23123842592</v>
      </c>
      <c r="T3853" s="13">
        <f t="shared" si="366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2"/>
        <v>2E-3</v>
      </c>
      <c r="P3854" s="10">
        <f t="shared" si="363"/>
        <v>10</v>
      </c>
      <c r="Q3854" t="str">
        <f t="shared" si="364"/>
        <v>theater</v>
      </c>
      <c r="R3854" t="str">
        <f t="shared" si="365"/>
        <v>plays</v>
      </c>
      <c r="S3854" s="13">
        <f t="shared" si="367"/>
        <v>42064.982361111113</v>
      </c>
      <c r="T3854" s="13">
        <f t="shared" si="366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2"/>
        <v>2.5999999999999998E-4</v>
      </c>
      <c r="P3855" s="10">
        <f t="shared" si="363"/>
        <v>13</v>
      </c>
      <c r="Q3855" t="str">
        <f t="shared" si="364"/>
        <v>theater</v>
      </c>
      <c r="R3855" t="str">
        <f t="shared" si="365"/>
        <v>plays</v>
      </c>
      <c r="S3855" s="13">
        <f t="shared" si="367"/>
        <v>41848.631689814814</v>
      </c>
      <c r="T3855" s="13">
        <f t="shared" si="366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2"/>
        <v>0.16254545454545455</v>
      </c>
      <c r="P3856" s="10">
        <f t="shared" si="363"/>
        <v>89.4</v>
      </c>
      <c r="Q3856" t="str">
        <f t="shared" si="364"/>
        <v>theater</v>
      </c>
      <c r="R3856" t="str">
        <f t="shared" si="365"/>
        <v>plays</v>
      </c>
      <c r="S3856" s="13">
        <f t="shared" si="367"/>
        <v>42103.67659722222</v>
      </c>
      <c r="T3856" s="13">
        <f t="shared" si="366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2"/>
        <v>2.5000000000000001E-2</v>
      </c>
      <c r="P3857" s="10">
        <f t="shared" si="363"/>
        <v>25</v>
      </c>
      <c r="Q3857" t="str">
        <f t="shared" si="364"/>
        <v>theater</v>
      </c>
      <c r="R3857" t="str">
        <f t="shared" si="365"/>
        <v>plays</v>
      </c>
      <c r="S3857" s="13">
        <f t="shared" si="367"/>
        <v>42059.762395833335</v>
      </c>
      <c r="T3857" s="13">
        <f t="shared" si="366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2"/>
        <v>2.0000000000000001E-4</v>
      </c>
      <c r="P3858" s="10">
        <f t="shared" si="363"/>
        <v>1</v>
      </c>
      <c r="Q3858" t="str">
        <f t="shared" si="364"/>
        <v>theater</v>
      </c>
      <c r="R3858" t="str">
        <f t="shared" si="365"/>
        <v>plays</v>
      </c>
      <c r="S3858" s="13">
        <f t="shared" si="367"/>
        <v>42041.534756944442</v>
      </c>
      <c r="T3858" s="13">
        <f t="shared" si="366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2"/>
        <v>5.1999999999999998E-2</v>
      </c>
      <c r="P3859" s="10">
        <f t="shared" si="363"/>
        <v>65</v>
      </c>
      <c r="Q3859" t="str">
        <f t="shared" si="364"/>
        <v>theater</v>
      </c>
      <c r="R3859" t="str">
        <f t="shared" si="365"/>
        <v>plays</v>
      </c>
      <c r="S3859" s="13">
        <f t="shared" si="367"/>
        <v>41829.528819444444</v>
      </c>
      <c r="T3859" s="13">
        <f t="shared" si="366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2"/>
        <v>0.02</v>
      </c>
      <c r="P3860" s="10">
        <f t="shared" si="363"/>
        <v>10</v>
      </c>
      <c r="Q3860" t="str">
        <f t="shared" si="364"/>
        <v>theater</v>
      </c>
      <c r="R3860" t="str">
        <f t="shared" si="365"/>
        <v>plays</v>
      </c>
      <c r="S3860" s="13">
        <f t="shared" si="367"/>
        <v>42128.222731481474</v>
      </c>
      <c r="T3860" s="13">
        <f t="shared" si="366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2"/>
        <v>4.0000000000000002E-4</v>
      </c>
      <c r="P3861" s="10">
        <f t="shared" si="363"/>
        <v>1</v>
      </c>
      <c r="Q3861" t="str">
        <f t="shared" si="364"/>
        <v>theater</v>
      </c>
      <c r="R3861" t="str">
        <f t="shared" si="365"/>
        <v>plays</v>
      </c>
      <c r="S3861" s="13">
        <f t="shared" si="367"/>
        <v>41789.685266203705</v>
      </c>
      <c r="T3861" s="13">
        <f t="shared" si="366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2"/>
        <v>0.17666666666666667</v>
      </c>
      <c r="P3862" s="10">
        <f t="shared" si="363"/>
        <v>81.538461538461533</v>
      </c>
      <c r="Q3862" t="str">
        <f t="shared" si="364"/>
        <v>theater</v>
      </c>
      <c r="R3862" t="str">
        <f t="shared" si="365"/>
        <v>plays</v>
      </c>
      <c r="S3862" s="13">
        <f t="shared" si="367"/>
        <v>41833.452662037038</v>
      </c>
      <c r="T3862" s="13">
        <f t="shared" si="366"/>
        <v>41863.452662037038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2"/>
        <v>0.05</v>
      </c>
      <c r="P3863" s="10">
        <f t="shared" si="363"/>
        <v>100</v>
      </c>
      <c r="Q3863" t="str">
        <f t="shared" si="364"/>
        <v>theater</v>
      </c>
      <c r="R3863" t="str">
        <f t="shared" si="365"/>
        <v>plays</v>
      </c>
      <c r="S3863" s="13">
        <f t="shared" si="367"/>
        <v>41914.381678240738</v>
      </c>
      <c r="T3863" s="13">
        <f t="shared" si="366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2"/>
        <v>1.3333333333333334E-4</v>
      </c>
      <c r="P3864" s="10">
        <f t="shared" si="363"/>
        <v>1</v>
      </c>
      <c r="Q3864" t="str">
        <f t="shared" si="364"/>
        <v>theater</v>
      </c>
      <c r="R3864" t="str">
        <f t="shared" si="365"/>
        <v>plays</v>
      </c>
      <c r="S3864" s="13">
        <f t="shared" si="367"/>
        <v>42611.052731481475</v>
      </c>
      <c r="T3864" s="13">
        <f t="shared" si="366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2"/>
        <v>0</v>
      </c>
      <c r="P3865" s="10" t="e">
        <f t="shared" si="363"/>
        <v>#DIV/0!</v>
      </c>
      <c r="Q3865" t="str">
        <f t="shared" si="364"/>
        <v>theater</v>
      </c>
      <c r="R3865" t="str">
        <f t="shared" si="365"/>
        <v>plays</v>
      </c>
      <c r="S3865" s="13">
        <f t="shared" si="367"/>
        <v>42253.424826388888</v>
      </c>
      <c r="T3865" s="13">
        <f t="shared" si="366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2"/>
        <v>1.2E-2</v>
      </c>
      <c r="P3866" s="10">
        <f t="shared" si="363"/>
        <v>20</v>
      </c>
      <c r="Q3866" t="str">
        <f t="shared" si="364"/>
        <v>theater</v>
      </c>
      <c r="R3866" t="str">
        <f t="shared" si="365"/>
        <v>plays</v>
      </c>
      <c r="S3866" s="13">
        <f t="shared" si="367"/>
        <v>42295.683495370373</v>
      </c>
      <c r="T3866" s="13">
        <f t="shared" si="366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2"/>
        <v>0.26937422295897223</v>
      </c>
      <c r="P3867" s="10">
        <f t="shared" si="363"/>
        <v>46.428571428571431</v>
      </c>
      <c r="Q3867" t="str">
        <f t="shared" si="364"/>
        <v>theater</v>
      </c>
      <c r="R3867" t="str">
        <f t="shared" si="365"/>
        <v>plays</v>
      </c>
      <c r="S3867" s="13">
        <f t="shared" si="367"/>
        <v>41841.44326388889</v>
      </c>
      <c r="T3867" s="13">
        <f t="shared" si="366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2"/>
        <v>5.4999999999999997E-3</v>
      </c>
      <c r="P3868" s="10">
        <f t="shared" si="363"/>
        <v>5.5</v>
      </c>
      <c r="Q3868" t="str">
        <f t="shared" si="364"/>
        <v>theater</v>
      </c>
      <c r="R3868" t="str">
        <f t="shared" si="365"/>
        <v>plays</v>
      </c>
      <c r="S3868" s="13">
        <f t="shared" si="367"/>
        <v>42402.738668981481</v>
      </c>
      <c r="T3868" s="13">
        <f t="shared" si="366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2"/>
        <v>0.1255</v>
      </c>
      <c r="P3869" s="10">
        <f t="shared" si="363"/>
        <v>50.2</v>
      </c>
      <c r="Q3869" t="str">
        <f t="shared" si="364"/>
        <v>theater</v>
      </c>
      <c r="R3869" t="str">
        <f t="shared" si="365"/>
        <v>plays</v>
      </c>
      <c r="S3869" s="13">
        <f t="shared" si="367"/>
        <v>42509.605775462966</v>
      </c>
      <c r="T3869" s="13">
        <f t="shared" si="366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2"/>
        <v>2E-3</v>
      </c>
      <c r="P3870" s="10">
        <f t="shared" si="363"/>
        <v>10</v>
      </c>
      <c r="Q3870" t="str">
        <f t="shared" si="364"/>
        <v>theater</v>
      </c>
      <c r="R3870" t="str">
        <f t="shared" si="365"/>
        <v>musical</v>
      </c>
      <c r="S3870" s="13">
        <f t="shared" si="367"/>
        <v>41865.45144675926</v>
      </c>
      <c r="T3870" s="13">
        <f t="shared" si="366"/>
        <v>41890.45144675926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2"/>
        <v>3.44748684310884E-2</v>
      </c>
      <c r="P3871" s="10">
        <f t="shared" si="363"/>
        <v>30.133333333333333</v>
      </c>
      <c r="Q3871" t="str">
        <f t="shared" si="364"/>
        <v>theater</v>
      </c>
      <c r="R3871" t="str">
        <f t="shared" si="365"/>
        <v>musical</v>
      </c>
      <c r="S3871" s="13">
        <f t="shared" si="367"/>
        <v>42047.516111111108</v>
      </c>
      <c r="T3871" s="13">
        <f t="shared" si="366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2"/>
        <v>0.15</v>
      </c>
      <c r="P3872" s="10">
        <f t="shared" si="363"/>
        <v>150</v>
      </c>
      <c r="Q3872" t="str">
        <f t="shared" si="364"/>
        <v>theater</v>
      </c>
      <c r="R3872" t="str">
        <f t="shared" si="365"/>
        <v>musical</v>
      </c>
      <c r="S3872" s="13">
        <f t="shared" si="367"/>
        <v>41792.963865740741</v>
      </c>
      <c r="T3872" s="13">
        <f t="shared" si="366"/>
        <v>41822.963865740741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2"/>
        <v>2.6666666666666668E-2</v>
      </c>
      <c r="P3873" s="10">
        <f t="shared" si="363"/>
        <v>13.333333333333334</v>
      </c>
      <c r="Q3873" t="str">
        <f t="shared" si="364"/>
        <v>theater</v>
      </c>
      <c r="R3873" t="str">
        <f t="shared" si="365"/>
        <v>musical</v>
      </c>
      <c r="S3873" s="13">
        <f t="shared" si="367"/>
        <v>42763.572337962956</v>
      </c>
      <c r="T3873" s="13">
        <f t="shared" si="366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2"/>
        <v>0</v>
      </c>
      <c r="P3874" s="10" t="e">
        <f t="shared" si="363"/>
        <v>#DIV/0!</v>
      </c>
      <c r="Q3874" t="str">
        <f t="shared" si="364"/>
        <v>theater</v>
      </c>
      <c r="R3874" t="str">
        <f t="shared" si="365"/>
        <v>musical</v>
      </c>
      <c r="S3874" s="13">
        <f t="shared" si="367"/>
        <v>42179.9374537037</v>
      </c>
      <c r="T3874" s="13">
        <f t="shared" si="366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2"/>
        <v>0</v>
      </c>
      <c r="P3875" s="10" t="e">
        <f t="shared" si="363"/>
        <v>#DIV/0!</v>
      </c>
      <c r="Q3875" t="str">
        <f t="shared" si="364"/>
        <v>theater</v>
      </c>
      <c r="R3875" t="str">
        <f t="shared" si="365"/>
        <v>musical</v>
      </c>
      <c r="S3875" s="13">
        <f t="shared" si="367"/>
        <v>42255.487673611111</v>
      </c>
      <c r="T3875" s="13">
        <f t="shared" si="366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2"/>
        <v>0</v>
      </c>
      <c r="P3876" s="10" t="e">
        <f t="shared" si="363"/>
        <v>#DIV/0!</v>
      </c>
      <c r="Q3876" t="str">
        <f t="shared" si="364"/>
        <v>theater</v>
      </c>
      <c r="R3876" t="str">
        <f t="shared" si="365"/>
        <v>musical</v>
      </c>
      <c r="S3876" s="13">
        <f t="shared" si="367"/>
        <v>42006.808124999996</v>
      </c>
      <c r="T3876" s="13">
        <f t="shared" si="366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2"/>
        <v>0</v>
      </c>
      <c r="P3877" s="10" t="e">
        <f t="shared" si="363"/>
        <v>#DIV/0!</v>
      </c>
      <c r="Q3877" t="str">
        <f t="shared" si="364"/>
        <v>theater</v>
      </c>
      <c r="R3877" t="str">
        <f t="shared" si="365"/>
        <v>musical</v>
      </c>
      <c r="S3877" s="13">
        <f t="shared" si="367"/>
        <v>42615.138483796291</v>
      </c>
      <c r="T3877" s="13">
        <f t="shared" si="366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2"/>
        <v>0.52794871794871789</v>
      </c>
      <c r="P3878" s="10">
        <f t="shared" si="363"/>
        <v>44.760869565217391</v>
      </c>
      <c r="Q3878" t="str">
        <f t="shared" si="364"/>
        <v>theater</v>
      </c>
      <c r="R3878" t="str">
        <f t="shared" si="365"/>
        <v>musical</v>
      </c>
      <c r="S3878" s="13">
        <f t="shared" si="367"/>
        <v>42372.415833333333</v>
      </c>
      <c r="T3878" s="13">
        <f t="shared" si="366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2"/>
        <v>4.9639999999999997E-2</v>
      </c>
      <c r="P3879" s="10">
        <f t="shared" si="363"/>
        <v>88.642857142857139</v>
      </c>
      <c r="Q3879" t="str">
        <f t="shared" si="364"/>
        <v>theater</v>
      </c>
      <c r="R3879" t="str">
        <f t="shared" si="365"/>
        <v>musical</v>
      </c>
      <c r="S3879" s="13">
        <f t="shared" si="367"/>
        <v>42682.469351851854</v>
      </c>
      <c r="T3879" s="13">
        <f t="shared" si="366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2"/>
        <v>5.5555555555555556E-4</v>
      </c>
      <c r="P3880" s="10">
        <f t="shared" si="363"/>
        <v>10</v>
      </c>
      <c r="Q3880" t="str">
        <f t="shared" si="364"/>
        <v>theater</v>
      </c>
      <c r="R3880" t="str">
        <f t="shared" si="365"/>
        <v>musical</v>
      </c>
      <c r="S3880" s="13">
        <f t="shared" si="367"/>
        <v>42154.610486111109</v>
      </c>
      <c r="T3880" s="13">
        <f t="shared" si="366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2"/>
        <v>0</v>
      </c>
      <c r="P3881" s="10" t="e">
        <f t="shared" si="363"/>
        <v>#DIV/0!</v>
      </c>
      <c r="Q3881" t="str">
        <f t="shared" si="364"/>
        <v>theater</v>
      </c>
      <c r="R3881" t="str">
        <f t="shared" si="365"/>
        <v>musical</v>
      </c>
      <c r="S3881" s="13">
        <f t="shared" si="367"/>
        <v>41999.652731481481</v>
      </c>
      <c r="T3881" s="13">
        <f t="shared" si="366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2"/>
        <v>0.13066666666666665</v>
      </c>
      <c r="P3882" s="10">
        <f t="shared" si="363"/>
        <v>57.647058823529413</v>
      </c>
      <c r="Q3882" t="str">
        <f t="shared" si="364"/>
        <v>theater</v>
      </c>
      <c r="R3882" t="str">
        <f t="shared" si="365"/>
        <v>musical</v>
      </c>
      <c r="S3882" s="13">
        <f t="shared" si="367"/>
        <v>41815.606712962959</v>
      </c>
      <c r="T3882" s="13">
        <f t="shared" si="366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2"/>
        <v>0.05</v>
      </c>
      <c r="P3883" s="10">
        <f t="shared" si="363"/>
        <v>25</v>
      </c>
      <c r="Q3883" t="str">
        <f t="shared" si="364"/>
        <v>theater</v>
      </c>
      <c r="R3883" t="str">
        <f t="shared" si="365"/>
        <v>musical</v>
      </c>
      <c r="S3883" s="13">
        <f t="shared" si="367"/>
        <v>42755.810173611106</v>
      </c>
      <c r="T3883" s="13">
        <f t="shared" si="366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2"/>
        <v>0</v>
      </c>
      <c r="P3884" s="10" t="e">
        <f t="shared" si="363"/>
        <v>#DIV/0!</v>
      </c>
      <c r="Q3884" t="str">
        <f t="shared" si="364"/>
        <v>theater</v>
      </c>
      <c r="R3884" t="str">
        <f t="shared" si="365"/>
        <v>musical</v>
      </c>
      <c r="S3884" s="13">
        <f t="shared" si="367"/>
        <v>42373.77511574074</v>
      </c>
      <c r="T3884" s="13">
        <f t="shared" si="366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2"/>
        <v>0</v>
      </c>
      <c r="P3885" s="10" t="e">
        <f t="shared" si="363"/>
        <v>#DIV/0!</v>
      </c>
      <c r="Q3885" t="str">
        <f t="shared" si="364"/>
        <v>theater</v>
      </c>
      <c r="R3885" t="str">
        <f t="shared" si="365"/>
        <v>musical</v>
      </c>
      <c r="S3885" s="13">
        <f t="shared" si="367"/>
        <v>41854.394317129627</v>
      </c>
      <c r="T3885" s="13">
        <f t="shared" si="366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2"/>
        <v>0</v>
      </c>
      <c r="P3886" s="10" t="e">
        <f t="shared" si="363"/>
        <v>#DIV/0!</v>
      </c>
      <c r="Q3886" t="str">
        <f t="shared" si="364"/>
        <v>theater</v>
      </c>
      <c r="R3886" t="str">
        <f t="shared" si="365"/>
        <v>musical</v>
      </c>
      <c r="S3886" s="13">
        <f t="shared" si="367"/>
        <v>42065.583240740736</v>
      </c>
      <c r="T3886" s="13">
        <f t="shared" si="366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2"/>
        <v>0</v>
      </c>
      <c r="P3887" s="10" t="e">
        <f t="shared" si="363"/>
        <v>#DIV/0!</v>
      </c>
      <c r="Q3887" t="str">
        <f t="shared" si="364"/>
        <v>theater</v>
      </c>
      <c r="R3887" t="str">
        <f t="shared" si="365"/>
        <v>musical</v>
      </c>
      <c r="S3887" s="13">
        <f t="shared" si="367"/>
        <v>42469.742951388886</v>
      </c>
      <c r="T3887" s="13">
        <f t="shared" si="366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2"/>
        <v>0</v>
      </c>
      <c r="P3888" s="10" t="e">
        <f t="shared" si="363"/>
        <v>#DIV/0!</v>
      </c>
      <c r="Q3888" t="str">
        <f t="shared" si="364"/>
        <v>theater</v>
      </c>
      <c r="R3888" t="str">
        <f t="shared" si="365"/>
        <v>musical</v>
      </c>
      <c r="S3888" s="13">
        <f t="shared" si="367"/>
        <v>41954.019699074073</v>
      </c>
      <c r="T3888" s="13">
        <f t="shared" si="366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2"/>
        <v>1.7500000000000002E-2</v>
      </c>
      <c r="P3889" s="10">
        <f t="shared" si="363"/>
        <v>17.5</v>
      </c>
      <c r="Q3889" t="str">
        <f t="shared" si="364"/>
        <v>theater</v>
      </c>
      <c r="R3889" t="str">
        <f t="shared" si="365"/>
        <v>musical</v>
      </c>
      <c r="S3889" s="13">
        <f t="shared" si="367"/>
        <v>42079.649641203701</v>
      </c>
      <c r="T3889" s="13">
        <f t="shared" si="366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2"/>
        <v>0.27100000000000002</v>
      </c>
      <c r="P3890" s="10">
        <f t="shared" si="363"/>
        <v>38.714285714285715</v>
      </c>
      <c r="Q3890" t="str">
        <f t="shared" si="364"/>
        <v>theater</v>
      </c>
      <c r="R3890" t="str">
        <f t="shared" si="365"/>
        <v>plays</v>
      </c>
      <c r="S3890" s="13">
        <f t="shared" si="367"/>
        <v>42762.337476851848</v>
      </c>
      <c r="T3890" s="13">
        <f t="shared" si="366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2"/>
        <v>1.4749999999999999E-2</v>
      </c>
      <c r="P3891" s="10">
        <f t="shared" si="363"/>
        <v>13.111111111111111</v>
      </c>
      <c r="Q3891" t="str">
        <f t="shared" si="364"/>
        <v>theater</v>
      </c>
      <c r="R3891" t="str">
        <f t="shared" si="365"/>
        <v>plays</v>
      </c>
      <c r="S3891" s="13">
        <f t="shared" si="367"/>
        <v>41976.796643518515</v>
      </c>
      <c r="T3891" s="13">
        <f t="shared" si="366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2"/>
        <v>0.16826666666666668</v>
      </c>
      <c r="P3892" s="10">
        <f t="shared" si="363"/>
        <v>315.5</v>
      </c>
      <c r="Q3892" t="str">
        <f t="shared" si="364"/>
        <v>theater</v>
      </c>
      <c r="R3892" t="str">
        <f t="shared" si="365"/>
        <v>plays</v>
      </c>
      <c r="S3892" s="13">
        <f t="shared" si="367"/>
        <v>42171.55027777778</v>
      </c>
      <c r="T3892" s="13">
        <f t="shared" si="366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2"/>
        <v>0.32500000000000001</v>
      </c>
      <c r="P3893" s="10">
        <f t="shared" si="363"/>
        <v>37.142857142857146</v>
      </c>
      <c r="Q3893" t="str">
        <f t="shared" si="364"/>
        <v>theater</v>
      </c>
      <c r="R3893" t="str">
        <f t="shared" si="365"/>
        <v>plays</v>
      </c>
      <c r="S3893" s="13">
        <f t="shared" si="367"/>
        <v>42055.924120370364</v>
      </c>
      <c r="T3893" s="13">
        <f t="shared" si="366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2"/>
        <v>0</v>
      </c>
      <c r="P3894" s="10" t="e">
        <f t="shared" si="363"/>
        <v>#DIV/0!</v>
      </c>
      <c r="Q3894" t="str">
        <f t="shared" si="364"/>
        <v>theater</v>
      </c>
      <c r="R3894" t="str">
        <f t="shared" si="365"/>
        <v>plays</v>
      </c>
      <c r="S3894" s="13">
        <f t="shared" si="367"/>
        <v>41867.443946759253</v>
      </c>
      <c r="T3894" s="13">
        <f t="shared" si="366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2"/>
        <v>0.2155</v>
      </c>
      <c r="P3895" s="10">
        <f t="shared" si="363"/>
        <v>128.27380952380952</v>
      </c>
      <c r="Q3895" t="str">
        <f t="shared" si="364"/>
        <v>theater</v>
      </c>
      <c r="R3895" t="str">
        <f t="shared" si="365"/>
        <v>plays</v>
      </c>
      <c r="S3895" s="13">
        <f t="shared" si="367"/>
        <v>41779.449537037035</v>
      </c>
      <c r="T3895" s="13">
        <f t="shared" si="366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2"/>
        <v>3.4666666666666665E-2</v>
      </c>
      <c r="P3896" s="10">
        <f t="shared" si="363"/>
        <v>47.272727272727273</v>
      </c>
      <c r="Q3896" t="str">
        <f t="shared" si="364"/>
        <v>theater</v>
      </c>
      <c r="R3896" t="str">
        <f t="shared" si="365"/>
        <v>plays</v>
      </c>
      <c r="S3896" s="13">
        <f t="shared" si="367"/>
        <v>42679.750138888885</v>
      </c>
      <c r="T3896" s="13">
        <f t="shared" si="366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2"/>
        <v>0.05</v>
      </c>
      <c r="P3897" s="10">
        <f t="shared" si="363"/>
        <v>50</v>
      </c>
      <c r="Q3897" t="str">
        <f t="shared" si="364"/>
        <v>theater</v>
      </c>
      <c r="R3897" t="str">
        <f t="shared" si="365"/>
        <v>plays</v>
      </c>
      <c r="S3897" s="13">
        <f t="shared" si="367"/>
        <v>42032.041875000003</v>
      </c>
      <c r="T3897" s="13">
        <f t="shared" si="366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2"/>
        <v>0.10625</v>
      </c>
      <c r="P3898" s="10">
        <f t="shared" si="363"/>
        <v>42.5</v>
      </c>
      <c r="Q3898" t="str">
        <f t="shared" si="364"/>
        <v>theater</v>
      </c>
      <c r="R3898" t="str">
        <f t="shared" si="365"/>
        <v>plays</v>
      </c>
      <c r="S3898" s="13">
        <f t="shared" si="367"/>
        <v>41792.983541666668</v>
      </c>
      <c r="T3898" s="13">
        <f t="shared" si="366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2"/>
        <v>0.17599999999999999</v>
      </c>
      <c r="P3899" s="10">
        <f t="shared" si="363"/>
        <v>44</v>
      </c>
      <c r="Q3899" t="str">
        <f t="shared" si="364"/>
        <v>theater</v>
      </c>
      <c r="R3899" t="str">
        <f t="shared" si="365"/>
        <v>plays</v>
      </c>
      <c r="S3899" s="13">
        <f t="shared" si="367"/>
        <v>41982.665312499994</v>
      </c>
      <c r="T3899" s="13">
        <f t="shared" si="366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2"/>
        <v>0.3256</v>
      </c>
      <c r="P3900" s="10">
        <f t="shared" si="363"/>
        <v>50.875</v>
      </c>
      <c r="Q3900" t="str">
        <f t="shared" si="364"/>
        <v>theater</v>
      </c>
      <c r="R3900" t="str">
        <f t="shared" si="365"/>
        <v>plays</v>
      </c>
      <c r="S3900" s="13">
        <f t="shared" si="367"/>
        <v>42193.273958333331</v>
      </c>
      <c r="T3900" s="13">
        <f t="shared" si="366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2"/>
        <v>1.2500000000000001E-2</v>
      </c>
      <c r="P3901" s="10">
        <f t="shared" si="363"/>
        <v>62.5</v>
      </c>
      <c r="Q3901" t="str">
        <f t="shared" si="364"/>
        <v>theater</v>
      </c>
      <c r="R3901" t="str">
        <f t="shared" si="365"/>
        <v>plays</v>
      </c>
      <c r="S3901" s="13">
        <f t="shared" si="367"/>
        <v>41843.566678240742</v>
      </c>
      <c r="T3901" s="13">
        <f t="shared" si="366"/>
        <v>41863.566678240742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2"/>
        <v>5.3999999999999999E-2</v>
      </c>
      <c r="P3902" s="10">
        <f t="shared" si="363"/>
        <v>27</v>
      </c>
      <c r="Q3902" t="str">
        <f t="shared" si="364"/>
        <v>theater</v>
      </c>
      <c r="R3902" t="str">
        <f t="shared" si="365"/>
        <v>plays</v>
      </c>
      <c r="S3902" s="13">
        <f t="shared" si="367"/>
        <v>42135.884155092594</v>
      </c>
      <c r="T3902" s="13">
        <f t="shared" si="366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2"/>
        <v>8.3333333333333332E-3</v>
      </c>
      <c r="P3903" s="10">
        <f t="shared" si="363"/>
        <v>25</v>
      </c>
      <c r="Q3903" t="str">
        <f t="shared" si="364"/>
        <v>theater</v>
      </c>
      <c r="R3903" t="str">
        <f t="shared" si="365"/>
        <v>plays</v>
      </c>
      <c r="S3903" s="13">
        <f t="shared" si="367"/>
        <v>42317.618043981478</v>
      </c>
      <c r="T3903" s="13">
        <f t="shared" si="366"/>
        <v>42357.618043981478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2"/>
        <v>0.48833333333333334</v>
      </c>
      <c r="P3904" s="10">
        <f t="shared" si="363"/>
        <v>47.258064516129032</v>
      </c>
      <c r="Q3904" t="str">
        <f t="shared" si="364"/>
        <v>theater</v>
      </c>
      <c r="R3904" t="str">
        <f t="shared" si="365"/>
        <v>plays</v>
      </c>
      <c r="S3904" s="13">
        <f t="shared" si="367"/>
        <v>42663.259745370371</v>
      </c>
      <c r="T3904" s="13">
        <f t="shared" si="366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2"/>
        <v>0</v>
      </c>
      <c r="P3905" s="10" t="e">
        <f t="shared" si="363"/>
        <v>#DIV/0!</v>
      </c>
      <c r="Q3905" t="str">
        <f t="shared" si="364"/>
        <v>theater</v>
      </c>
      <c r="R3905" t="str">
        <f t="shared" si="365"/>
        <v>plays</v>
      </c>
      <c r="S3905" s="13">
        <f t="shared" si="367"/>
        <v>42185.802835648145</v>
      </c>
      <c r="T3905" s="13">
        <f t="shared" si="366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2"/>
        <v>2.9999999999999997E-4</v>
      </c>
      <c r="P3906" s="10">
        <f t="shared" si="363"/>
        <v>1.5</v>
      </c>
      <c r="Q3906" t="str">
        <f t="shared" si="364"/>
        <v>theater</v>
      </c>
      <c r="R3906" t="str">
        <f t="shared" si="365"/>
        <v>plays</v>
      </c>
      <c r="S3906" s="13">
        <f t="shared" si="367"/>
        <v>42095.020833333336</v>
      </c>
      <c r="T3906" s="13">
        <f t="shared" si="366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8">E3907/D3907</f>
        <v>0.11533333333333333</v>
      </c>
      <c r="P3907" s="10">
        <f t="shared" ref="P3907:P3970" si="369">E3907/L3907</f>
        <v>24.714285714285715</v>
      </c>
      <c r="Q3907" t="str">
        <f t="shared" ref="Q3907:Q3970" si="370">LEFT(N3907,FIND("/",N3907)-1)</f>
        <v>theater</v>
      </c>
      <c r="R3907" t="str">
        <f t="shared" ref="R3907:R3970" si="371">RIGHT(N3907,LEN(N3907)-FIND("/",N3907))</f>
        <v>plays</v>
      </c>
      <c r="S3907" s="13">
        <f t="shared" si="367"/>
        <v>42124.415543981479</v>
      </c>
      <c r="T3907" s="13">
        <f t="shared" si="366"/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8"/>
        <v>0.67333333333333334</v>
      </c>
      <c r="P3908" s="10">
        <f t="shared" si="369"/>
        <v>63.125</v>
      </c>
      <c r="Q3908" t="str">
        <f t="shared" si="370"/>
        <v>theater</v>
      </c>
      <c r="R3908" t="str">
        <f t="shared" si="371"/>
        <v>plays</v>
      </c>
      <c r="S3908" s="13">
        <f t="shared" si="367"/>
        <v>42143.709409722222</v>
      </c>
      <c r="T3908" s="13">
        <f t="shared" ref="T3908:T3971" si="372">(I3908/86400)+25569+(-5/24)</f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8"/>
        <v>0.153</v>
      </c>
      <c r="P3909" s="10">
        <f t="shared" si="369"/>
        <v>38.25</v>
      </c>
      <c r="Q3909" t="str">
        <f t="shared" si="370"/>
        <v>theater</v>
      </c>
      <c r="R3909" t="str">
        <f t="shared" si="371"/>
        <v>plays</v>
      </c>
      <c r="S3909" s="13">
        <f t="shared" ref="S3909:S3972" si="373">(J3909/86400)+25569+(-5/24)</f>
        <v>41906.611180555556</v>
      </c>
      <c r="T3909" s="13">
        <f t="shared" si="372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8"/>
        <v>8.666666666666667E-2</v>
      </c>
      <c r="P3910" s="10">
        <f t="shared" si="369"/>
        <v>16.25</v>
      </c>
      <c r="Q3910" t="str">
        <f t="shared" si="370"/>
        <v>theater</v>
      </c>
      <c r="R3910" t="str">
        <f t="shared" si="371"/>
        <v>plays</v>
      </c>
      <c r="S3910" s="13">
        <f t="shared" si="373"/>
        <v>41833.927037037036</v>
      </c>
      <c r="T3910" s="13">
        <f t="shared" si="372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8"/>
        <v>2.2499999999999998E-3</v>
      </c>
      <c r="P3911" s="10">
        <f t="shared" si="369"/>
        <v>33.75</v>
      </c>
      <c r="Q3911" t="str">
        <f t="shared" si="370"/>
        <v>theater</v>
      </c>
      <c r="R3911" t="str">
        <f t="shared" si="371"/>
        <v>plays</v>
      </c>
      <c r="S3911" s="13">
        <f t="shared" si="373"/>
        <v>41863.150949074072</v>
      </c>
      <c r="T3911" s="13">
        <f t="shared" si="372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8"/>
        <v>3.0833333333333334E-2</v>
      </c>
      <c r="P3912" s="10">
        <f t="shared" si="369"/>
        <v>61.666666666666664</v>
      </c>
      <c r="Q3912" t="str">
        <f t="shared" si="370"/>
        <v>theater</v>
      </c>
      <c r="R3912" t="str">
        <f t="shared" si="371"/>
        <v>plays</v>
      </c>
      <c r="S3912" s="13">
        <f t="shared" si="373"/>
        <v>42224.548576388886</v>
      </c>
      <c r="T3912" s="13">
        <f t="shared" si="372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8"/>
        <v>0.37412499999999999</v>
      </c>
      <c r="P3913" s="10">
        <f t="shared" si="369"/>
        <v>83.138888888888886</v>
      </c>
      <c r="Q3913" t="str">
        <f t="shared" si="370"/>
        <v>theater</v>
      </c>
      <c r="R3913" t="str">
        <f t="shared" si="371"/>
        <v>plays</v>
      </c>
      <c r="S3913" s="13">
        <f t="shared" si="373"/>
        <v>41939.603900462964</v>
      </c>
      <c r="T3913" s="13">
        <f t="shared" si="372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8"/>
        <v>6.666666666666667E-5</v>
      </c>
      <c r="P3914" s="10">
        <f t="shared" si="369"/>
        <v>1</v>
      </c>
      <c r="Q3914" t="str">
        <f t="shared" si="370"/>
        <v>theater</v>
      </c>
      <c r="R3914" t="str">
        <f t="shared" si="371"/>
        <v>plays</v>
      </c>
      <c r="S3914" s="13">
        <f t="shared" si="373"/>
        <v>42059.061689814807</v>
      </c>
      <c r="T3914" s="13">
        <f t="shared" si="372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8"/>
        <v>0.1</v>
      </c>
      <c r="P3915" s="10">
        <f t="shared" si="369"/>
        <v>142.85714285714286</v>
      </c>
      <c r="Q3915" t="str">
        <f t="shared" si="370"/>
        <v>theater</v>
      </c>
      <c r="R3915" t="str">
        <f t="shared" si="371"/>
        <v>plays</v>
      </c>
      <c r="S3915" s="13">
        <f t="shared" si="373"/>
        <v>42308.002881944441</v>
      </c>
      <c r="T3915" s="13">
        <f t="shared" si="372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8"/>
        <v>0.36359999999999998</v>
      </c>
      <c r="P3916" s="10">
        <f t="shared" si="369"/>
        <v>33.666666666666664</v>
      </c>
      <c r="Q3916" t="str">
        <f t="shared" si="370"/>
        <v>theater</v>
      </c>
      <c r="R3916" t="str">
        <f t="shared" si="371"/>
        <v>plays</v>
      </c>
      <c r="S3916" s="13">
        <f t="shared" si="373"/>
        <v>42114.610601851855</v>
      </c>
      <c r="T3916" s="13">
        <f t="shared" si="372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8"/>
        <v>3.3333333333333335E-3</v>
      </c>
      <c r="P3917" s="10">
        <f t="shared" si="369"/>
        <v>5</v>
      </c>
      <c r="Q3917" t="str">
        <f t="shared" si="370"/>
        <v>theater</v>
      </c>
      <c r="R3917" t="str">
        <f t="shared" si="371"/>
        <v>plays</v>
      </c>
      <c r="S3917" s="13">
        <f t="shared" si="373"/>
        <v>42492.776724537034</v>
      </c>
      <c r="T3917" s="13">
        <f t="shared" si="372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8"/>
        <v>0</v>
      </c>
      <c r="P3918" s="10" t="e">
        <f t="shared" si="369"/>
        <v>#DIV/0!</v>
      </c>
      <c r="Q3918" t="str">
        <f t="shared" si="370"/>
        <v>theater</v>
      </c>
      <c r="R3918" t="str">
        <f t="shared" si="371"/>
        <v>plays</v>
      </c>
      <c r="S3918" s="13">
        <f t="shared" si="373"/>
        <v>42494.263333333329</v>
      </c>
      <c r="T3918" s="13">
        <f t="shared" si="372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8"/>
        <v>2.8571428571428571E-3</v>
      </c>
      <c r="P3919" s="10">
        <f t="shared" si="369"/>
        <v>10</v>
      </c>
      <c r="Q3919" t="str">
        <f t="shared" si="370"/>
        <v>theater</v>
      </c>
      <c r="R3919" t="str">
        <f t="shared" si="371"/>
        <v>plays</v>
      </c>
      <c r="S3919" s="13">
        <f t="shared" si="373"/>
        <v>41863.318993055553</v>
      </c>
      <c r="T3919" s="13">
        <f t="shared" si="372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8"/>
        <v>2E-3</v>
      </c>
      <c r="P3920" s="10">
        <f t="shared" si="369"/>
        <v>40</v>
      </c>
      <c r="Q3920" t="str">
        <f t="shared" si="370"/>
        <v>theater</v>
      </c>
      <c r="R3920" t="str">
        <f t="shared" si="371"/>
        <v>plays</v>
      </c>
      <c r="S3920" s="13">
        <f t="shared" si="373"/>
        <v>41843.456284722219</v>
      </c>
      <c r="T3920" s="13">
        <f t="shared" si="372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8"/>
        <v>1.7999999999999999E-2</v>
      </c>
      <c r="P3921" s="10">
        <f t="shared" si="369"/>
        <v>30</v>
      </c>
      <c r="Q3921" t="str">
        <f t="shared" si="370"/>
        <v>theater</v>
      </c>
      <c r="R3921" t="str">
        <f t="shared" si="371"/>
        <v>plays</v>
      </c>
      <c r="S3921" s="13">
        <f t="shared" si="373"/>
        <v>42358.476539351854</v>
      </c>
      <c r="T3921" s="13">
        <f t="shared" si="372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8"/>
        <v>5.3999999999999999E-2</v>
      </c>
      <c r="P3922" s="10">
        <f t="shared" si="369"/>
        <v>45</v>
      </c>
      <c r="Q3922" t="str">
        <f t="shared" si="370"/>
        <v>theater</v>
      </c>
      <c r="R3922" t="str">
        <f t="shared" si="371"/>
        <v>plays</v>
      </c>
      <c r="S3922" s="13">
        <f t="shared" si="373"/>
        <v>42657.178935185184</v>
      </c>
      <c r="T3922" s="13">
        <f t="shared" si="372"/>
        <v>42687.220601851848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8"/>
        <v>0</v>
      </c>
      <c r="P3923" s="10" t="e">
        <f t="shared" si="369"/>
        <v>#DIV/0!</v>
      </c>
      <c r="Q3923" t="str">
        <f t="shared" si="370"/>
        <v>theater</v>
      </c>
      <c r="R3923" t="str">
        <f t="shared" si="371"/>
        <v>plays</v>
      </c>
      <c r="S3923" s="13">
        <f t="shared" si="373"/>
        <v>41926.333969907406</v>
      </c>
      <c r="T3923" s="13">
        <f t="shared" si="372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8"/>
        <v>8.1333333333333327E-2</v>
      </c>
      <c r="P3924" s="10">
        <f t="shared" si="369"/>
        <v>10.166666666666666</v>
      </c>
      <c r="Q3924" t="str">
        <f t="shared" si="370"/>
        <v>theater</v>
      </c>
      <c r="R3924" t="str">
        <f t="shared" si="371"/>
        <v>plays</v>
      </c>
      <c r="S3924" s="13">
        <f t="shared" si="373"/>
        <v>42020.560300925928</v>
      </c>
      <c r="T3924" s="13">
        <f t="shared" si="372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8"/>
        <v>0.12034782608695652</v>
      </c>
      <c r="P3925" s="10">
        <f t="shared" si="369"/>
        <v>81.411764705882348</v>
      </c>
      <c r="Q3925" t="str">
        <f t="shared" si="370"/>
        <v>theater</v>
      </c>
      <c r="R3925" t="str">
        <f t="shared" si="371"/>
        <v>plays</v>
      </c>
      <c r="S3925" s="13">
        <f t="shared" si="373"/>
        <v>42075.771655092591</v>
      </c>
      <c r="T3925" s="13">
        <f t="shared" si="372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8"/>
        <v>0.15266666666666667</v>
      </c>
      <c r="P3926" s="10">
        <f t="shared" si="369"/>
        <v>57.25</v>
      </c>
      <c r="Q3926" t="str">
        <f t="shared" si="370"/>
        <v>theater</v>
      </c>
      <c r="R3926" t="str">
        <f t="shared" si="371"/>
        <v>plays</v>
      </c>
      <c r="S3926" s="13">
        <f t="shared" si="373"/>
        <v>41786.751412037032</v>
      </c>
      <c r="T3926" s="13">
        <f t="shared" si="372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8"/>
        <v>0.1</v>
      </c>
      <c r="P3927" s="10">
        <f t="shared" si="369"/>
        <v>5</v>
      </c>
      <c r="Q3927" t="str">
        <f t="shared" si="370"/>
        <v>theater</v>
      </c>
      <c r="R3927" t="str">
        <f t="shared" si="371"/>
        <v>plays</v>
      </c>
      <c r="S3927" s="13">
        <f t="shared" si="373"/>
        <v>41820.662488425922</v>
      </c>
      <c r="T3927" s="13">
        <f t="shared" si="372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8"/>
        <v>3.0000000000000001E-3</v>
      </c>
      <c r="P3928" s="10">
        <f t="shared" si="369"/>
        <v>15</v>
      </c>
      <c r="Q3928" t="str">
        <f t="shared" si="370"/>
        <v>theater</v>
      </c>
      <c r="R3928" t="str">
        <f t="shared" si="371"/>
        <v>plays</v>
      </c>
      <c r="S3928" s="13">
        <f t="shared" si="373"/>
        <v>41969.876712962963</v>
      </c>
      <c r="T3928" s="13">
        <f t="shared" si="372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8"/>
        <v>0.01</v>
      </c>
      <c r="P3929" s="10">
        <f t="shared" si="369"/>
        <v>12.5</v>
      </c>
      <c r="Q3929" t="str">
        <f t="shared" si="370"/>
        <v>theater</v>
      </c>
      <c r="R3929" t="str">
        <f t="shared" si="371"/>
        <v>plays</v>
      </c>
      <c r="S3929" s="13">
        <f t="shared" si="373"/>
        <v>41830.059074074074</v>
      </c>
      <c r="T3929" s="13">
        <f t="shared" si="372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8"/>
        <v>0.13020000000000001</v>
      </c>
      <c r="P3930" s="10">
        <f t="shared" si="369"/>
        <v>93</v>
      </c>
      <c r="Q3930" t="str">
        <f t="shared" si="370"/>
        <v>theater</v>
      </c>
      <c r="R3930" t="str">
        <f t="shared" si="371"/>
        <v>plays</v>
      </c>
      <c r="S3930" s="13">
        <f t="shared" si="373"/>
        <v>42265.474849537037</v>
      </c>
      <c r="T3930" s="13">
        <f t="shared" si="372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8"/>
        <v>2.265E-2</v>
      </c>
      <c r="P3931" s="10">
        <f t="shared" si="369"/>
        <v>32.357142857142854</v>
      </c>
      <c r="Q3931" t="str">
        <f t="shared" si="370"/>
        <v>theater</v>
      </c>
      <c r="R3931" t="str">
        <f t="shared" si="371"/>
        <v>plays</v>
      </c>
      <c r="S3931" s="13">
        <f t="shared" si="373"/>
        <v>42601.618807870364</v>
      </c>
      <c r="T3931" s="13">
        <f t="shared" si="372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8"/>
        <v>0</v>
      </c>
      <c r="P3932" s="10" t="e">
        <f t="shared" si="369"/>
        <v>#DIV/0!</v>
      </c>
      <c r="Q3932" t="str">
        <f t="shared" si="370"/>
        <v>theater</v>
      </c>
      <c r="R3932" t="str">
        <f t="shared" si="371"/>
        <v>plays</v>
      </c>
      <c r="S3932" s="13">
        <f t="shared" si="373"/>
        <v>42433.13041666666</v>
      </c>
      <c r="T3932" s="13">
        <f t="shared" si="372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8"/>
        <v>0</v>
      </c>
      <c r="P3933" s="10" t="e">
        <f t="shared" si="369"/>
        <v>#DIV/0!</v>
      </c>
      <c r="Q3933" t="str">
        <f t="shared" si="370"/>
        <v>theater</v>
      </c>
      <c r="R3933" t="str">
        <f t="shared" si="371"/>
        <v>plays</v>
      </c>
      <c r="S3933" s="13">
        <f t="shared" si="373"/>
        <v>42227.943368055552</v>
      </c>
      <c r="T3933" s="13">
        <f t="shared" si="372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8"/>
        <v>8.3333333333333331E-5</v>
      </c>
      <c r="P3934" s="10">
        <f t="shared" si="369"/>
        <v>1</v>
      </c>
      <c r="Q3934" t="str">
        <f t="shared" si="370"/>
        <v>theater</v>
      </c>
      <c r="R3934" t="str">
        <f t="shared" si="371"/>
        <v>plays</v>
      </c>
      <c r="S3934" s="13">
        <f t="shared" si="373"/>
        <v>42414.960231481477</v>
      </c>
      <c r="T3934" s="13">
        <f t="shared" si="372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8"/>
        <v>0.15742857142857142</v>
      </c>
      <c r="P3935" s="10">
        <f t="shared" si="369"/>
        <v>91.833333333333329</v>
      </c>
      <c r="Q3935" t="str">
        <f t="shared" si="370"/>
        <v>theater</v>
      </c>
      <c r="R3935" t="str">
        <f t="shared" si="371"/>
        <v>plays</v>
      </c>
      <c r="S3935" s="13">
        <f t="shared" si="373"/>
        <v>42538.759976851848</v>
      </c>
      <c r="T3935" s="13">
        <f t="shared" si="372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8"/>
        <v>0.11</v>
      </c>
      <c r="P3936" s="10">
        <f t="shared" si="369"/>
        <v>45.833333333333336</v>
      </c>
      <c r="Q3936" t="str">
        <f t="shared" si="370"/>
        <v>theater</v>
      </c>
      <c r="R3936" t="str">
        <f t="shared" si="371"/>
        <v>plays</v>
      </c>
      <c r="S3936" s="13">
        <f t="shared" si="373"/>
        <v>42233.463414351849</v>
      </c>
      <c r="T3936" s="13">
        <f t="shared" si="372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8"/>
        <v>0.43833333333333335</v>
      </c>
      <c r="P3937" s="10">
        <f t="shared" si="369"/>
        <v>57.173913043478258</v>
      </c>
      <c r="Q3937" t="str">
        <f t="shared" si="370"/>
        <v>theater</v>
      </c>
      <c r="R3937" t="str">
        <f t="shared" si="371"/>
        <v>plays</v>
      </c>
      <c r="S3937" s="13">
        <f t="shared" si="373"/>
        <v>42221.448449074072</v>
      </c>
      <c r="T3937" s="13">
        <f t="shared" si="372"/>
        <v>42281.448449074072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8"/>
        <v>0</v>
      </c>
      <c r="P3938" s="10" t="e">
        <f t="shared" si="369"/>
        <v>#DIV/0!</v>
      </c>
      <c r="Q3938" t="str">
        <f t="shared" si="370"/>
        <v>theater</v>
      </c>
      <c r="R3938" t="str">
        <f t="shared" si="371"/>
        <v>plays</v>
      </c>
      <c r="S3938" s="13">
        <f t="shared" si="373"/>
        <v>42675.054629629631</v>
      </c>
      <c r="T3938" s="13">
        <f t="shared" si="372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8"/>
        <v>0.86135181975736563</v>
      </c>
      <c r="P3939" s="10">
        <f t="shared" si="369"/>
        <v>248.5</v>
      </c>
      <c r="Q3939" t="str">
        <f t="shared" si="370"/>
        <v>theater</v>
      </c>
      <c r="R3939" t="str">
        <f t="shared" si="371"/>
        <v>plays</v>
      </c>
      <c r="S3939" s="13">
        <f t="shared" si="373"/>
        <v>42534.423148148147</v>
      </c>
      <c r="T3939" s="13">
        <f t="shared" si="372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8"/>
        <v>0.12196620583717357</v>
      </c>
      <c r="P3940" s="10">
        <f t="shared" si="369"/>
        <v>79.400000000000006</v>
      </c>
      <c r="Q3940" t="str">
        <f t="shared" si="370"/>
        <v>theater</v>
      </c>
      <c r="R3940" t="str">
        <f t="shared" si="371"/>
        <v>plays</v>
      </c>
      <c r="S3940" s="13">
        <f t="shared" si="373"/>
        <v>42151.697384259256</v>
      </c>
      <c r="T3940" s="13">
        <f t="shared" si="372"/>
        <v>42182.697384259256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8"/>
        <v>1E-3</v>
      </c>
      <c r="P3941" s="10">
        <f t="shared" si="369"/>
        <v>5</v>
      </c>
      <c r="Q3941" t="str">
        <f t="shared" si="370"/>
        <v>theater</v>
      </c>
      <c r="R3941" t="str">
        <f t="shared" si="371"/>
        <v>plays</v>
      </c>
      <c r="S3941" s="13">
        <f t="shared" si="373"/>
        <v>41915.191886574074</v>
      </c>
      <c r="T3941" s="13">
        <f t="shared" si="372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8"/>
        <v>2.2000000000000001E-3</v>
      </c>
      <c r="P3942" s="10">
        <f t="shared" si="369"/>
        <v>5.5</v>
      </c>
      <c r="Q3942" t="str">
        <f t="shared" si="370"/>
        <v>theater</v>
      </c>
      <c r="R3942" t="str">
        <f t="shared" si="371"/>
        <v>plays</v>
      </c>
      <c r="S3942" s="13">
        <f t="shared" si="373"/>
        <v>41961.284155092588</v>
      </c>
      <c r="T3942" s="13">
        <f t="shared" si="372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8"/>
        <v>9.0909090909090905E-3</v>
      </c>
      <c r="P3943" s="10">
        <f t="shared" si="369"/>
        <v>25</v>
      </c>
      <c r="Q3943" t="str">
        <f t="shared" si="370"/>
        <v>theater</v>
      </c>
      <c r="R3943" t="str">
        <f t="shared" si="371"/>
        <v>plays</v>
      </c>
      <c r="S3943" s="13">
        <f t="shared" si="373"/>
        <v>41940.378900462958</v>
      </c>
      <c r="T3943" s="13">
        <f t="shared" si="372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8"/>
        <v>0</v>
      </c>
      <c r="P3944" s="10" t="e">
        <f t="shared" si="369"/>
        <v>#DIV/0!</v>
      </c>
      <c r="Q3944" t="str">
        <f t="shared" si="370"/>
        <v>theater</v>
      </c>
      <c r="R3944" t="str">
        <f t="shared" si="371"/>
        <v>plays</v>
      </c>
      <c r="S3944" s="13">
        <f t="shared" si="373"/>
        <v>42111.695763888885</v>
      </c>
      <c r="T3944" s="13">
        <f t="shared" si="372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8"/>
        <v>0.35639999999999999</v>
      </c>
      <c r="P3945" s="10">
        <f t="shared" si="369"/>
        <v>137.07692307692307</v>
      </c>
      <c r="Q3945" t="str">
        <f t="shared" si="370"/>
        <v>theater</v>
      </c>
      <c r="R3945" t="str">
        <f t="shared" si="371"/>
        <v>plays</v>
      </c>
      <c r="S3945" s="13">
        <f t="shared" si="373"/>
        <v>42279.570231481477</v>
      </c>
      <c r="T3945" s="13">
        <f t="shared" si="372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8"/>
        <v>0</v>
      </c>
      <c r="P3946" s="10" t="e">
        <f t="shared" si="369"/>
        <v>#DIV/0!</v>
      </c>
      <c r="Q3946" t="str">
        <f t="shared" si="370"/>
        <v>theater</v>
      </c>
      <c r="R3946" t="str">
        <f t="shared" si="371"/>
        <v>plays</v>
      </c>
      <c r="S3946" s="13">
        <f t="shared" si="373"/>
        <v>42213.454571759255</v>
      </c>
      <c r="T3946" s="13">
        <f t="shared" si="372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8"/>
        <v>2.5000000000000001E-3</v>
      </c>
      <c r="P3947" s="10">
        <f t="shared" si="369"/>
        <v>5</v>
      </c>
      <c r="Q3947" t="str">
        <f t="shared" si="370"/>
        <v>theater</v>
      </c>
      <c r="R3947" t="str">
        <f t="shared" si="371"/>
        <v>plays</v>
      </c>
      <c r="S3947" s="13">
        <f t="shared" si="373"/>
        <v>42109.593379629623</v>
      </c>
      <c r="T3947" s="13">
        <f t="shared" si="372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8"/>
        <v>3.2500000000000001E-2</v>
      </c>
      <c r="P3948" s="10">
        <f t="shared" si="369"/>
        <v>39</v>
      </c>
      <c r="Q3948" t="str">
        <f t="shared" si="370"/>
        <v>theater</v>
      </c>
      <c r="R3948" t="str">
        <f t="shared" si="371"/>
        <v>plays</v>
      </c>
      <c r="S3948" s="13">
        <f t="shared" si="373"/>
        <v>42031.625254629624</v>
      </c>
      <c r="T3948" s="13">
        <f t="shared" si="372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8"/>
        <v>3.3666666666666664E-2</v>
      </c>
      <c r="P3949" s="10">
        <f t="shared" si="369"/>
        <v>50.5</v>
      </c>
      <c r="Q3949" t="str">
        <f t="shared" si="370"/>
        <v>theater</v>
      </c>
      <c r="R3949" t="str">
        <f t="shared" si="371"/>
        <v>plays</v>
      </c>
      <c r="S3949" s="13">
        <f t="shared" si="373"/>
        <v>42614.934537037036</v>
      </c>
      <c r="T3949" s="13">
        <f t="shared" si="372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8"/>
        <v>0</v>
      </c>
      <c r="P3950" s="10" t="e">
        <f t="shared" si="369"/>
        <v>#DIV/0!</v>
      </c>
      <c r="Q3950" t="str">
        <f t="shared" si="370"/>
        <v>theater</v>
      </c>
      <c r="R3950" t="str">
        <f t="shared" si="371"/>
        <v>plays</v>
      </c>
      <c r="S3950" s="13">
        <f t="shared" si="373"/>
        <v>41829.117164351854</v>
      </c>
      <c r="T3950" s="13">
        <f t="shared" si="372"/>
        <v>41889.117164351854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8"/>
        <v>0.15770000000000001</v>
      </c>
      <c r="P3951" s="10">
        <f t="shared" si="369"/>
        <v>49.28125</v>
      </c>
      <c r="Q3951" t="str">
        <f t="shared" si="370"/>
        <v>theater</v>
      </c>
      <c r="R3951" t="str">
        <f t="shared" si="371"/>
        <v>plays</v>
      </c>
      <c r="S3951" s="13">
        <f t="shared" si="373"/>
        <v>42015.912280092591</v>
      </c>
      <c r="T3951" s="13">
        <f t="shared" si="372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8"/>
        <v>6.2500000000000003E-3</v>
      </c>
      <c r="P3952" s="10">
        <f t="shared" si="369"/>
        <v>25</v>
      </c>
      <c r="Q3952" t="str">
        <f t="shared" si="370"/>
        <v>theater</v>
      </c>
      <c r="R3952" t="str">
        <f t="shared" si="371"/>
        <v>plays</v>
      </c>
      <c r="S3952" s="13">
        <f t="shared" si="373"/>
        <v>42439.493981481479</v>
      </c>
      <c r="T3952" s="13">
        <f t="shared" si="372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8"/>
        <v>5.0000000000000004E-6</v>
      </c>
      <c r="P3953" s="10">
        <f t="shared" si="369"/>
        <v>1</v>
      </c>
      <c r="Q3953" t="str">
        <f t="shared" si="370"/>
        <v>theater</v>
      </c>
      <c r="R3953" t="str">
        <f t="shared" si="371"/>
        <v>plays</v>
      </c>
      <c r="S3953" s="13">
        <f t="shared" si="373"/>
        <v>42433.617384259262</v>
      </c>
      <c r="T3953" s="13">
        <f t="shared" si="372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8"/>
        <v>9.6153846153846159E-4</v>
      </c>
      <c r="P3954" s="10">
        <f t="shared" si="369"/>
        <v>25</v>
      </c>
      <c r="Q3954" t="str">
        <f t="shared" si="370"/>
        <v>theater</v>
      </c>
      <c r="R3954" t="str">
        <f t="shared" si="371"/>
        <v>plays</v>
      </c>
      <c r="S3954" s="13">
        <f t="shared" si="373"/>
        <v>42243.582060185181</v>
      </c>
      <c r="T3954" s="13">
        <f t="shared" si="372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8"/>
        <v>0</v>
      </c>
      <c r="P3955" s="10" t="e">
        <f t="shared" si="369"/>
        <v>#DIV/0!</v>
      </c>
      <c r="Q3955" t="str">
        <f t="shared" si="370"/>
        <v>theater</v>
      </c>
      <c r="R3955" t="str">
        <f t="shared" si="371"/>
        <v>plays</v>
      </c>
      <c r="S3955" s="13">
        <f t="shared" si="373"/>
        <v>42549.840115740742</v>
      </c>
      <c r="T3955" s="13">
        <f t="shared" si="372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8"/>
        <v>0</v>
      </c>
      <c r="P3956" s="10" t="e">
        <f t="shared" si="369"/>
        <v>#DIV/0!</v>
      </c>
      <c r="Q3956" t="str">
        <f t="shared" si="370"/>
        <v>theater</v>
      </c>
      <c r="R3956" t="str">
        <f t="shared" si="371"/>
        <v>plays</v>
      </c>
      <c r="S3956" s="13">
        <f t="shared" si="373"/>
        <v>41774.442870370367</v>
      </c>
      <c r="T3956" s="13">
        <f t="shared" si="372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8"/>
        <v>0.24285714285714285</v>
      </c>
      <c r="P3957" s="10">
        <f t="shared" si="369"/>
        <v>53.125</v>
      </c>
      <c r="Q3957" t="str">
        <f t="shared" si="370"/>
        <v>theater</v>
      </c>
      <c r="R3957" t="str">
        <f t="shared" si="371"/>
        <v>plays</v>
      </c>
      <c r="S3957" s="13">
        <f t="shared" si="373"/>
        <v>42306.640520833331</v>
      </c>
      <c r="T3957" s="13">
        <f t="shared" si="372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8"/>
        <v>0</v>
      </c>
      <c r="P3958" s="10" t="e">
        <f t="shared" si="369"/>
        <v>#DIV/0!</v>
      </c>
      <c r="Q3958" t="str">
        <f t="shared" si="370"/>
        <v>theater</v>
      </c>
      <c r="R3958" t="str">
        <f t="shared" si="371"/>
        <v>plays</v>
      </c>
      <c r="S3958" s="13">
        <f t="shared" si="373"/>
        <v>42457.723692129628</v>
      </c>
      <c r="T3958" s="13">
        <f t="shared" si="372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8"/>
        <v>2.5000000000000001E-4</v>
      </c>
      <c r="P3959" s="10">
        <f t="shared" si="369"/>
        <v>7</v>
      </c>
      <c r="Q3959" t="str">
        <f t="shared" si="370"/>
        <v>theater</v>
      </c>
      <c r="R3959" t="str">
        <f t="shared" si="371"/>
        <v>plays</v>
      </c>
      <c r="S3959" s="13">
        <f t="shared" si="373"/>
        <v>42513.76798611111</v>
      </c>
      <c r="T3959" s="13">
        <f t="shared" si="372"/>
        <v>42559.76798611111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8"/>
        <v>0.32050000000000001</v>
      </c>
      <c r="P3960" s="10">
        <f t="shared" si="369"/>
        <v>40.0625</v>
      </c>
      <c r="Q3960" t="str">
        <f t="shared" si="370"/>
        <v>theater</v>
      </c>
      <c r="R3960" t="str">
        <f t="shared" si="371"/>
        <v>plays</v>
      </c>
      <c r="S3960" s="13">
        <f t="shared" si="373"/>
        <v>41816.742037037031</v>
      </c>
      <c r="T3960" s="13">
        <f t="shared" si="372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8"/>
        <v>0.24333333333333335</v>
      </c>
      <c r="P3961" s="10">
        <f t="shared" si="369"/>
        <v>24.333333333333332</v>
      </c>
      <c r="Q3961" t="str">
        <f t="shared" si="370"/>
        <v>theater</v>
      </c>
      <c r="R3961" t="str">
        <f t="shared" si="371"/>
        <v>plays</v>
      </c>
      <c r="S3961" s="13">
        <f t="shared" si="373"/>
        <v>41880.580509259256</v>
      </c>
      <c r="T3961" s="13">
        <f t="shared" si="372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8"/>
        <v>1.4999999999999999E-2</v>
      </c>
      <c r="P3962" s="10">
        <f t="shared" si="369"/>
        <v>11.25</v>
      </c>
      <c r="Q3962" t="str">
        <f t="shared" si="370"/>
        <v>theater</v>
      </c>
      <c r="R3962" t="str">
        <f t="shared" si="371"/>
        <v>plays</v>
      </c>
      <c r="S3962" s="13">
        <f t="shared" si="373"/>
        <v>42342.63722222222</v>
      </c>
      <c r="T3962" s="13">
        <f t="shared" si="372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8"/>
        <v>4.1999999999999997E-3</v>
      </c>
      <c r="P3963" s="10">
        <f t="shared" si="369"/>
        <v>10.5</v>
      </c>
      <c r="Q3963" t="str">
        <f t="shared" si="370"/>
        <v>theater</v>
      </c>
      <c r="R3963" t="str">
        <f t="shared" si="371"/>
        <v>plays</v>
      </c>
      <c r="S3963" s="13">
        <f t="shared" si="373"/>
        <v>41745.682986111111</v>
      </c>
      <c r="T3963" s="13">
        <f t="shared" si="372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8"/>
        <v>3.214285714285714E-2</v>
      </c>
      <c r="P3964" s="10">
        <f t="shared" si="369"/>
        <v>15</v>
      </c>
      <c r="Q3964" t="str">
        <f t="shared" si="370"/>
        <v>theater</v>
      </c>
      <c r="R3964" t="str">
        <f t="shared" si="371"/>
        <v>plays</v>
      </c>
      <c r="S3964" s="13">
        <f t="shared" si="373"/>
        <v>42311.413124999999</v>
      </c>
      <c r="T3964" s="13">
        <f t="shared" si="372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8"/>
        <v>0</v>
      </c>
      <c r="P3965" s="10" t="e">
        <f t="shared" si="369"/>
        <v>#DIV/0!</v>
      </c>
      <c r="Q3965" t="str">
        <f t="shared" si="370"/>
        <v>theater</v>
      </c>
      <c r="R3965" t="str">
        <f t="shared" si="371"/>
        <v>plays</v>
      </c>
      <c r="S3965" s="13">
        <f t="shared" si="373"/>
        <v>42295.945798611108</v>
      </c>
      <c r="T3965" s="13">
        <f t="shared" si="372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8"/>
        <v>6.3E-2</v>
      </c>
      <c r="P3966" s="10">
        <f t="shared" si="369"/>
        <v>42</v>
      </c>
      <c r="Q3966" t="str">
        <f t="shared" si="370"/>
        <v>theater</v>
      </c>
      <c r="R3966" t="str">
        <f t="shared" si="371"/>
        <v>plays</v>
      </c>
      <c r="S3966" s="13">
        <f t="shared" si="373"/>
        <v>42053.513726851852</v>
      </c>
      <c r="T3966" s="13">
        <f t="shared" si="372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8"/>
        <v>0.14249999999999999</v>
      </c>
      <c r="P3967" s="10">
        <f t="shared" si="369"/>
        <v>71.25</v>
      </c>
      <c r="Q3967" t="str">
        <f t="shared" si="370"/>
        <v>theater</v>
      </c>
      <c r="R3967" t="str">
        <f t="shared" si="371"/>
        <v>plays</v>
      </c>
      <c r="S3967" s="13">
        <f t="shared" si="373"/>
        <v>42414.027546296296</v>
      </c>
      <c r="T3967" s="13">
        <f t="shared" si="372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8"/>
        <v>6.0000000000000001E-3</v>
      </c>
      <c r="P3968" s="10">
        <f t="shared" si="369"/>
        <v>22.5</v>
      </c>
      <c r="Q3968" t="str">
        <f t="shared" si="370"/>
        <v>theater</v>
      </c>
      <c r="R3968" t="str">
        <f t="shared" si="371"/>
        <v>plays</v>
      </c>
      <c r="S3968" s="13">
        <f t="shared" si="373"/>
        <v>41801.503217592588</v>
      </c>
      <c r="T3968" s="13">
        <f t="shared" si="372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8"/>
        <v>0.2411764705882353</v>
      </c>
      <c r="P3969" s="10">
        <f t="shared" si="369"/>
        <v>41</v>
      </c>
      <c r="Q3969" t="str">
        <f t="shared" si="370"/>
        <v>theater</v>
      </c>
      <c r="R3969" t="str">
        <f t="shared" si="371"/>
        <v>plays</v>
      </c>
      <c r="S3969" s="13">
        <f t="shared" si="373"/>
        <v>42770.082256944443</v>
      </c>
      <c r="T3969" s="13">
        <f t="shared" si="372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8"/>
        <v>0.10539999999999999</v>
      </c>
      <c r="P3970" s="10">
        <f t="shared" si="369"/>
        <v>47.909090909090907</v>
      </c>
      <c r="Q3970" t="str">
        <f t="shared" si="370"/>
        <v>theater</v>
      </c>
      <c r="R3970" t="str">
        <f t="shared" si="371"/>
        <v>plays</v>
      </c>
      <c r="S3970" s="13">
        <f t="shared" si="373"/>
        <v>42452.60732638889</v>
      </c>
      <c r="T3970" s="13">
        <f t="shared" si="372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4">E3971/D3971</f>
        <v>7.4690265486725665E-2</v>
      </c>
      <c r="P3971" s="10">
        <f t="shared" ref="P3971:P4034" si="375">E3971/L3971</f>
        <v>35.166666666666664</v>
      </c>
      <c r="Q3971" t="str">
        <f t="shared" ref="Q3971:Q4034" si="376">LEFT(N3971,FIND("/",N3971)-1)</f>
        <v>theater</v>
      </c>
      <c r="R3971" t="str">
        <f t="shared" ref="R3971:R4034" si="377">RIGHT(N3971,LEN(N3971)-FIND("/",N3971))</f>
        <v>plays</v>
      </c>
      <c r="S3971" s="13">
        <f t="shared" si="373"/>
        <v>42601.646365740737</v>
      </c>
      <c r="T3971" s="13">
        <f t="shared" si="372"/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4"/>
        <v>7.3333333333333334E-4</v>
      </c>
      <c r="P3972" s="10">
        <f t="shared" si="375"/>
        <v>5.5</v>
      </c>
      <c r="Q3972" t="str">
        <f t="shared" si="376"/>
        <v>theater</v>
      </c>
      <c r="R3972" t="str">
        <f t="shared" si="377"/>
        <v>plays</v>
      </c>
      <c r="S3972" s="13">
        <f t="shared" si="373"/>
        <v>42447.655219907407</v>
      </c>
      <c r="T3972" s="13">
        <f t="shared" ref="T3972:T4035" si="378">(I3972/86400)+25569+(-5/24)</f>
        <v>42477.655219907407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4"/>
        <v>9.7142857142857135E-3</v>
      </c>
      <c r="P3973" s="10">
        <f t="shared" si="375"/>
        <v>22.666666666666668</v>
      </c>
      <c r="Q3973" t="str">
        <f t="shared" si="376"/>
        <v>theater</v>
      </c>
      <c r="R3973" t="str">
        <f t="shared" si="377"/>
        <v>plays</v>
      </c>
      <c r="S3973" s="13">
        <f t="shared" ref="S3973:S4036" si="379">(J3973/86400)+25569+(-5/24)</f>
        <v>41811.327847222223</v>
      </c>
      <c r="T3973" s="13">
        <f t="shared" si="378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4"/>
        <v>0.21099999999999999</v>
      </c>
      <c r="P3974" s="10">
        <f t="shared" si="375"/>
        <v>26.375</v>
      </c>
      <c r="Q3974" t="str">
        <f t="shared" si="376"/>
        <v>theater</v>
      </c>
      <c r="R3974" t="str">
        <f t="shared" si="377"/>
        <v>plays</v>
      </c>
      <c r="S3974" s="13">
        <f t="shared" si="379"/>
        <v>41980.859189814808</v>
      </c>
      <c r="T3974" s="13">
        <f t="shared" si="378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4"/>
        <v>0.78100000000000003</v>
      </c>
      <c r="P3975" s="10">
        <f t="shared" si="375"/>
        <v>105.54054054054055</v>
      </c>
      <c r="Q3975" t="str">
        <f t="shared" si="376"/>
        <v>theater</v>
      </c>
      <c r="R3975" t="str">
        <f t="shared" si="377"/>
        <v>plays</v>
      </c>
      <c r="S3975" s="13">
        <f t="shared" si="379"/>
        <v>42469.475810185184</v>
      </c>
      <c r="T3975" s="13">
        <f t="shared" si="378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4"/>
        <v>0.32</v>
      </c>
      <c r="P3976" s="10">
        <f t="shared" si="375"/>
        <v>29.09090909090909</v>
      </c>
      <c r="Q3976" t="str">
        <f t="shared" si="376"/>
        <v>theater</v>
      </c>
      <c r="R3976" t="str">
        <f t="shared" si="377"/>
        <v>plays</v>
      </c>
      <c r="S3976" s="13">
        <f t="shared" si="379"/>
        <v>42493.338518518511</v>
      </c>
      <c r="T3976" s="13">
        <f t="shared" si="378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4"/>
        <v>0</v>
      </c>
      <c r="P3977" s="10" t="e">
        <f t="shared" si="375"/>
        <v>#DIV/0!</v>
      </c>
      <c r="Q3977" t="str">
        <f t="shared" si="376"/>
        <v>theater</v>
      </c>
      <c r="R3977" t="str">
        <f t="shared" si="377"/>
        <v>plays</v>
      </c>
      <c r="S3977" s="13">
        <f t="shared" si="379"/>
        <v>42534.658541666664</v>
      </c>
      <c r="T3977" s="13">
        <f t="shared" si="378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4"/>
        <v>0.47692307692307695</v>
      </c>
      <c r="P3978" s="10">
        <f t="shared" si="375"/>
        <v>62</v>
      </c>
      <c r="Q3978" t="str">
        <f t="shared" si="376"/>
        <v>theater</v>
      </c>
      <c r="R3978" t="str">
        <f t="shared" si="377"/>
        <v>plays</v>
      </c>
      <c r="S3978" s="13">
        <f t="shared" si="379"/>
        <v>41830.650011574071</v>
      </c>
      <c r="T3978" s="13">
        <f t="shared" si="378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4"/>
        <v>1.4500000000000001E-2</v>
      </c>
      <c r="P3979" s="10">
        <f t="shared" si="375"/>
        <v>217.5</v>
      </c>
      <c r="Q3979" t="str">
        <f t="shared" si="376"/>
        <v>theater</v>
      </c>
      <c r="R3979" t="str">
        <f t="shared" si="377"/>
        <v>plays</v>
      </c>
      <c r="S3979" s="13">
        <f t="shared" si="379"/>
        <v>42543.580231481479</v>
      </c>
      <c r="T3979" s="13">
        <f t="shared" si="378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4"/>
        <v>0.107</v>
      </c>
      <c r="P3980" s="10">
        <f t="shared" si="375"/>
        <v>26.75</v>
      </c>
      <c r="Q3980" t="str">
        <f t="shared" si="376"/>
        <v>theater</v>
      </c>
      <c r="R3980" t="str">
        <f t="shared" si="377"/>
        <v>plays</v>
      </c>
      <c r="S3980" s="13">
        <f t="shared" si="379"/>
        <v>41975.434641203705</v>
      </c>
      <c r="T3980" s="13">
        <f t="shared" si="378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4"/>
        <v>1.8333333333333333E-2</v>
      </c>
      <c r="P3981" s="10">
        <f t="shared" si="375"/>
        <v>18.333333333333332</v>
      </c>
      <c r="Q3981" t="str">
        <f t="shared" si="376"/>
        <v>theater</v>
      </c>
      <c r="R3981" t="str">
        <f t="shared" si="377"/>
        <v>plays</v>
      </c>
      <c r="S3981" s="13">
        <f t="shared" si="379"/>
        <v>42069.695104166669</v>
      </c>
      <c r="T3981" s="13">
        <f t="shared" si="378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4"/>
        <v>0.18</v>
      </c>
      <c r="P3982" s="10">
        <f t="shared" si="375"/>
        <v>64.285714285714292</v>
      </c>
      <c r="Q3982" t="str">
        <f t="shared" si="376"/>
        <v>theater</v>
      </c>
      <c r="R3982" t="str">
        <f t="shared" si="377"/>
        <v>plays</v>
      </c>
      <c r="S3982" s="13">
        <f t="shared" si="379"/>
        <v>41795.390590277777</v>
      </c>
      <c r="T3982" s="13">
        <f t="shared" si="378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4"/>
        <v>4.0833333333333333E-2</v>
      </c>
      <c r="P3983" s="10">
        <f t="shared" si="375"/>
        <v>175</v>
      </c>
      <c r="Q3983" t="str">
        <f t="shared" si="376"/>
        <v>theater</v>
      </c>
      <c r="R3983" t="str">
        <f t="shared" si="377"/>
        <v>plays</v>
      </c>
      <c r="S3983" s="13">
        <f t="shared" si="379"/>
        <v>42507.971631944441</v>
      </c>
      <c r="T3983" s="13">
        <f t="shared" si="378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4"/>
        <v>0.2</v>
      </c>
      <c r="P3984" s="10">
        <f t="shared" si="375"/>
        <v>34</v>
      </c>
      <c r="Q3984" t="str">
        <f t="shared" si="376"/>
        <v>theater</v>
      </c>
      <c r="R3984" t="str">
        <f t="shared" si="377"/>
        <v>plays</v>
      </c>
      <c r="S3984" s="13">
        <f t="shared" si="379"/>
        <v>42132.601620370369</v>
      </c>
      <c r="T3984" s="13">
        <f t="shared" si="378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4"/>
        <v>0.34802513464991025</v>
      </c>
      <c r="P3985" s="10">
        <f t="shared" si="375"/>
        <v>84.282608695652172</v>
      </c>
      <c r="Q3985" t="str">
        <f t="shared" si="376"/>
        <v>theater</v>
      </c>
      <c r="R3985" t="str">
        <f t="shared" si="377"/>
        <v>plays</v>
      </c>
      <c r="S3985" s="13">
        <f t="shared" si="379"/>
        <v>41747.661527777775</v>
      </c>
      <c r="T3985" s="13">
        <f t="shared" si="378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4"/>
        <v>6.3333333333333339E-2</v>
      </c>
      <c r="P3986" s="10">
        <f t="shared" si="375"/>
        <v>9.5</v>
      </c>
      <c r="Q3986" t="str">
        <f t="shared" si="376"/>
        <v>theater</v>
      </c>
      <c r="R3986" t="str">
        <f t="shared" si="377"/>
        <v>plays</v>
      </c>
      <c r="S3986" s="13">
        <f t="shared" si="379"/>
        <v>41920.75513888889</v>
      </c>
      <c r="T3986" s="13">
        <f t="shared" si="378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4"/>
        <v>0.32050000000000001</v>
      </c>
      <c r="P3987" s="10">
        <f t="shared" si="375"/>
        <v>33.736842105263158</v>
      </c>
      <c r="Q3987" t="str">
        <f t="shared" si="376"/>
        <v>theater</v>
      </c>
      <c r="R3987" t="str">
        <f t="shared" si="377"/>
        <v>plays</v>
      </c>
      <c r="S3987" s="13">
        <f t="shared" si="379"/>
        <v>42399.499074074069</v>
      </c>
      <c r="T3987" s="13">
        <f t="shared" si="378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4"/>
        <v>9.7600000000000006E-2</v>
      </c>
      <c r="P3988" s="10">
        <f t="shared" si="375"/>
        <v>37.53846153846154</v>
      </c>
      <c r="Q3988" t="str">
        <f t="shared" si="376"/>
        <v>theater</v>
      </c>
      <c r="R3988" t="str">
        <f t="shared" si="377"/>
        <v>plays</v>
      </c>
      <c r="S3988" s="13">
        <f t="shared" si="379"/>
        <v>42467.340208333328</v>
      </c>
      <c r="T3988" s="13">
        <f t="shared" si="378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4"/>
        <v>0.3775</v>
      </c>
      <c r="P3989" s="10">
        <f t="shared" si="375"/>
        <v>11.615384615384615</v>
      </c>
      <c r="Q3989" t="str">
        <f t="shared" si="376"/>
        <v>theater</v>
      </c>
      <c r="R3989" t="str">
        <f t="shared" si="377"/>
        <v>plays</v>
      </c>
      <c r="S3989" s="13">
        <f t="shared" si="379"/>
        <v>41765.716319444444</v>
      </c>
      <c r="T3989" s="13">
        <f t="shared" si="378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4"/>
        <v>2.1333333333333333E-2</v>
      </c>
      <c r="P3990" s="10">
        <f t="shared" si="375"/>
        <v>8</v>
      </c>
      <c r="Q3990" t="str">
        <f t="shared" si="376"/>
        <v>theater</v>
      </c>
      <c r="R3990" t="str">
        <f t="shared" si="377"/>
        <v>plays</v>
      </c>
      <c r="S3990" s="13">
        <f t="shared" si="379"/>
        <v>42229.872835648144</v>
      </c>
      <c r="T3990" s="13">
        <f t="shared" si="378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4"/>
        <v>0</v>
      </c>
      <c r="P3991" s="10" t="e">
        <f t="shared" si="375"/>
        <v>#DIV/0!</v>
      </c>
      <c r="Q3991" t="str">
        <f t="shared" si="376"/>
        <v>theater</v>
      </c>
      <c r="R3991" t="str">
        <f t="shared" si="377"/>
        <v>plays</v>
      </c>
      <c r="S3991" s="13">
        <f t="shared" si="379"/>
        <v>42286.541446759256</v>
      </c>
      <c r="T3991" s="13">
        <f t="shared" si="378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4"/>
        <v>4.1818181818181817E-2</v>
      </c>
      <c r="P3992" s="10">
        <f t="shared" si="375"/>
        <v>23</v>
      </c>
      <c r="Q3992" t="str">
        <f t="shared" si="376"/>
        <v>theater</v>
      </c>
      <c r="R3992" t="str">
        <f t="shared" si="377"/>
        <v>plays</v>
      </c>
      <c r="S3992" s="13">
        <f t="shared" si="379"/>
        <v>42401.464039351849</v>
      </c>
      <c r="T3992" s="13">
        <f t="shared" si="378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4"/>
        <v>0.2</v>
      </c>
      <c r="P3993" s="10">
        <f t="shared" si="375"/>
        <v>100</v>
      </c>
      <c r="Q3993" t="str">
        <f t="shared" si="376"/>
        <v>theater</v>
      </c>
      <c r="R3993" t="str">
        <f t="shared" si="377"/>
        <v>plays</v>
      </c>
      <c r="S3993" s="13">
        <f t="shared" si="379"/>
        <v>42125.436134259253</v>
      </c>
      <c r="T3993" s="13">
        <f t="shared" si="378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4"/>
        <v>5.4100000000000002E-2</v>
      </c>
      <c r="P3994" s="10">
        <f t="shared" si="375"/>
        <v>60.111111111111114</v>
      </c>
      <c r="Q3994" t="str">
        <f t="shared" si="376"/>
        <v>theater</v>
      </c>
      <c r="R3994" t="str">
        <f t="shared" si="377"/>
        <v>plays</v>
      </c>
      <c r="S3994" s="13">
        <f t="shared" si="379"/>
        <v>42289.732164351844</v>
      </c>
      <c r="T3994" s="13">
        <f t="shared" si="378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4"/>
        <v>6.0000000000000002E-5</v>
      </c>
      <c r="P3995" s="10">
        <f t="shared" si="375"/>
        <v>3</v>
      </c>
      <c r="Q3995" t="str">
        <f t="shared" si="376"/>
        <v>theater</v>
      </c>
      <c r="R3995" t="str">
        <f t="shared" si="377"/>
        <v>plays</v>
      </c>
      <c r="S3995" s="13">
        <f t="shared" si="379"/>
        <v>42107.656388888885</v>
      </c>
      <c r="T3995" s="13">
        <f t="shared" si="378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4"/>
        <v>2.5000000000000001E-3</v>
      </c>
      <c r="P3996" s="10">
        <f t="shared" si="375"/>
        <v>5</v>
      </c>
      <c r="Q3996" t="str">
        <f t="shared" si="376"/>
        <v>theater</v>
      </c>
      <c r="R3996" t="str">
        <f t="shared" si="377"/>
        <v>plays</v>
      </c>
      <c r="S3996" s="13">
        <f t="shared" si="379"/>
        <v>41809.181597222218</v>
      </c>
      <c r="T3996" s="13">
        <f t="shared" si="378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4"/>
        <v>0.35</v>
      </c>
      <c r="P3997" s="10">
        <f t="shared" si="375"/>
        <v>17.5</v>
      </c>
      <c r="Q3997" t="str">
        <f t="shared" si="376"/>
        <v>theater</v>
      </c>
      <c r="R3997" t="str">
        <f t="shared" si="377"/>
        <v>plays</v>
      </c>
      <c r="S3997" s="13">
        <f t="shared" si="379"/>
        <v>42019.475428240738</v>
      </c>
      <c r="T3997" s="13">
        <f t="shared" si="378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4"/>
        <v>0.16566666666666666</v>
      </c>
      <c r="P3998" s="10">
        <f t="shared" si="375"/>
        <v>29.235294117647058</v>
      </c>
      <c r="Q3998" t="str">
        <f t="shared" si="376"/>
        <v>theater</v>
      </c>
      <c r="R3998" t="str">
        <f t="shared" si="377"/>
        <v>plays</v>
      </c>
      <c r="S3998" s="13">
        <f t="shared" si="379"/>
        <v>41950.058611111112</v>
      </c>
      <c r="T3998" s="13">
        <f t="shared" si="378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4"/>
        <v>0</v>
      </c>
      <c r="P3999" s="10" t="e">
        <f t="shared" si="375"/>
        <v>#DIV/0!</v>
      </c>
      <c r="Q3999" t="str">
        <f t="shared" si="376"/>
        <v>theater</v>
      </c>
      <c r="R3999" t="str">
        <f t="shared" si="377"/>
        <v>plays</v>
      </c>
      <c r="S3999" s="13">
        <f t="shared" si="379"/>
        <v>42069.183113425919</v>
      </c>
      <c r="T3999" s="13">
        <f t="shared" si="378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4"/>
        <v>0.57199999999999995</v>
      </c>
      <c r="P4000" s="10">
        <f t="shared" si="375"/>
        <v>59.583333333333336</v>
      </c>
      <c r="Q4000" t="str">
        <f t="shared" si="376"/>
        <v>theater</v>
      </c>
      <c r="R4000" t="str">
        <f t="shared" si="377"/>
        <v>plays</v>
      </c>
      <c r="S4000" s="13">
        <f t="shared" si="379"/>
        <v>42061.754930555551</v>
      </c>
      <c r="T4000" s="13">
        <f t="shared" si="378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4"/>
        <v>0.16514285714285715</v>
      </c>
      <c r="P4001" s="10">
        <f t="shared" si="375"/>
        <v>82.571428571428569</v>
      </c>
      <c r="Q4001" t="str">
        <f t="shared" si="376"/>
        <v>theater</v>
      </c>
      <c r="R4001" t="str">
        <f t="shared" si="377"/>
        <v>plays</v>
      </c>
      <c r="S4001" s="13">
        <f t="shared" si="379"/>
        <v>41842.620347222219</v>
      </c>
      <c r="T4001" s="13">
        <f t="shared" si="378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4"/>
        <v>1.25E-3</v>
      </c>
      <c r="P4002" s="10">
        <f t="shared" si="375"/>
        <v>10</v>
      </c>
      <c r="Q4002" t="str">
        <f t="shared" si="376"/>
        <v>theater</v>
      </c>
      <c r="R4002" t="str">
        <f t="shared" si="377"/>
        <v>plays</v>
      </c>
      <c r="S4002" s="13">
        <f t="shared" si="379"/>
        <v>42437.437013888884</v>
      </c>
      <c r="T4002" s="13">
        <f t="shared" si="378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4"/>
        <v>0.3775</v>
      </c>
      <c r="P4003" s="10">
        <f t="shared" si="375"/>
        <v>32.357142857142854</v>
      </c>
      <c r="Q4003" t="str">
        <f t="shared" si="376"/>
        <v>theater</v>
      </c>
      <c r="R4003" t="str">
        <f t="shared" si="377"/>
        <v>plays</v>
      </c>
      <c r="S4003" s="13">
        <f t="shared" si="379"/>
        <v>42775.755879629629</v>
      </c>
      <c r="T4003" s="13">
        <f t="shared" si="378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4"/>
        <v>1.84E-2</v>
      </c>
      <c r="P4004" s="10">
        <f t="shared" si="375"/>
        <v>5.75</v>
      </c>
      <c r="Q4004" t="str">
        <f t="shared" si="376"/>
        <v>theater</v>
      </c>
      <c r="R4004" t="str">
        <f t="shared" si="377"/>
        <v>plays</v>
      </c>
      <c r="S4004" s="13">
        <f t="shared" si="379"/>
        <v>41878.835196759253</v>
      </c>
      <c r="T4004" s="13">
        <f t="shared" si="378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4"/>
        <v>0.10050000000000001</v>
      </c>
      <c r="P4005" s="10">
        <f t="shared" si="375"/>
        <v>100.5</v>
      </c>
      <c r="Q4005" t="str">
        <f t="shared" si="376"/>
        <v>theater</v>
      </c>
      <c r="R4005" t="str">
        <f t="shared" si="377"/>
        <v>plays</v>
      </c>
      <c r="S4005" s="13">
        <f t="shared" si="379"/>
        <v>42020.379016203697</v>
      </c>
      <c r="T4005" s="13">
        <f t="shared" si="378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4"/>
        <v>2E-3</v>
      </c>
      <c r="P4006" s="10">
        <f t="shared" si="375"/>
        <v>1</v>
      </c>
      <c r="Q4006" t="str">
        <f t="shared" si="376"/>
        <v>theater</v>
      </c>
      <c r="R4006" t="str">
        <f t="shared" si="377"/>
        <v>plays</v>
      </c>
      <c r="S4006" s="13">
        <f t="shared" si="379"/>
        <v>41889.954363425924</v>
      </c>
      <c r="T4006" s="13">
        <f t="shared" si="378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4"/>
        <v>1.3333333333333334E-2</v>
      </c>
      <c r="P4007" s="10">
        <f t="shared" si="375"/>
        <v>20</v>
      </c>
      <c r="Q4007" t="str">
        <f t="shared" si="376"/>
        <v>theater</v>
      </c>
      <c r="R4007" t="str">
        <f t="shared" si="377"/>
        <v>plays</v>
      </c>
      <c r="S4007" s="13">
        <f t="shared" si="379"/>
        <v>41872.599363425921</v>
      </c>
      <c r="T4007" s="13">
        <f t="shared" si="378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4"/>
        <v>6.666666666666667E-5</v>
      </c>
      <c r="P4008" s="10">
        <f t="shared" si="375"/>
        <v>2</v>
      </c>
      <c r="Q4008" t="str">
        <f t="shared" si="376"/>
        <v>theater</v>
      </c>
      <c r="R4008" t="str">
        <f t="shared" si="377"/>
        <v>plays</v>
      </c>
      <c r="S4008" s="13">
        <f t="shared" si="379"/>
        <v>42391.564664351848</v>
      </c>
      <c r="T4008" s="13">
        <f t="shared" si="378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4"/>
        <v>2.5000000000000001E-3</v>
      </c>
      <c r="P4009" s="10">
        <f t="shared" si="375"/>
        <v>5</v>
      </c>
      <c r="Q4009" t="str">
        <f t="shared" si="376"/>
        <v>theater</v>
      </c>
      <c r="R4009" t="str">
        <f t="shared" si="377"/>
        <v>plays</v>
      </c>
      <c r="S4009" s="13">
        <f t="shared" si="379"/>
        <v>41848.564594907402</v>
      </c>
      <c r="T4009" s="13">
        <f t="shared" si="378"/>
        <v>41877.477777777771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4"/>
        <v>0.06</v>
      </c>
      <c r="P4010" s="10">
        <f t="shared" si="375"/>
        <v>15</v>
      </c>
      <c r="Q4010" t="str">
        <f t="shared" si="376"/>
        <v>theater</v>
      </c>
      <c r="R4010" t="str">
        <f t="shared" si="377"/>
        <v>plays</v>
      </c>
      <c r="S4010" s="13">
        <f t="shared" si="379"/>
        <v>42177.755868055552</v>
      </c>
      <c r="T4010" s="13">
        <f t="shared" si="378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4"/>
        <v>3.8860103626943004E-2</v>
      </c>
      <c r="P4011" s="10">
        <f t="shared" si="375"/>
        <v>25</v>
      </c>
      <c r="Q4011" t="str">
        <f t="shared" si="376"/>
        <v>theater</v>
      </c>
      <c r="R4011" t="str">
        <f t="shared" si="377"/>
        <v>plays</v>
      </c>
      <c r="S4011" s="13">
        <f t="shared" si="379"/>
        <v>41851.492592592593</v>
      </c>
      <c r="T4011" s="13">
        <f t="shared" si="378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4"/>
        <v>0.24194444444444443</v>
      </c>
      <c r="P4012" s="10">
        <f t="shared" si="375"/>
        <v>45.842105263157897</v>
      </c>
      <c r="Q4012" t="str">
        <f t="shared" si="376"/>
        <v>theater</v>
      </c>
      <c r="R4012" t="str">
        <f t="shared" si="377"/>
        <v>plays</v>
      </c>
      <c r="S4012" s="13">
        <f t="shared" si="379"/>
        <v>41921.562106481477</v>
      </c>
      <c r="T4012" s="13">
        <f t="shared" si="378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4"/>
        <v>7.5999999999999998E-2</v>
      </c>
      <c r="P4013" s="10">
        <f t="shared" si="375"/>
        <v>4.75</v>
      </c>
      <c r="Q4013" t="str">
        <f t="shared" si="376"/>
        <v>theater</v>
      </c>
      <c r="R4013" t="str">
        <f t="shared" si="377"/>
        <v>plays</v>
      </c>
      <c r="S4013" s="13">
        <f t="shared" si="379"/>
        <v>42002.336550925924</v>
      </c>
      <c r="T4013" s="13">
        <f t="shared" si="378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4"/>
        <v>0</v>
      </c>
      <c r="P4014" s="10" t="e">
        <f t="shared" si="375"/>
        <v>#DIV/0!</v>
      </c>
      <c r="Q4014" t="str">
        <f t="shared" si="376"/>
        <v>theater</v>
      </c>
      <c r="R4014" t="str">
        <f t="shared" si="377"/>
        <v>plays</v>
      </c>
      <c r="S4014" s="13">
        <f t="shared" si="379"/>
        <v>42096.336215277777</v>
      </c>
      <c r="T4014" s="13">
        <f t="shared" si="378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4"/>
        <v>1.2999999999999999E-2</v>
      </c>
      <c r="P4015" s="10">
        <f t="shared" si="375"/>
        <v>13</v>
      </c>
      <c r="Q4015" t="str">
        <f t="shared" si="376"/>
        <v>theater</v>
      </c>
      <c r="R4015" t="str">
        <f t="shared" si="377"/>
        <v>plays</v>
      </c>
      <c r="S4015" s="13">
        <f t="shared" si="379"/>
        <v>42021.092858796292</v>
      </c>
      <c r="T4015" s="13">
        <f t="shared" si="378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4"/>
        <v>0</v>
      </c>
      <c r="P4016" s="10" t="e">
        <f t="shared" si="375"/>
        <v>#DIV/0!</v>
      </c>
      <c r="Q4016" t="str">
        <f t="shared" si="376"/>
        <v>theater</v>
      </c>
      <c r="R4016" t="str">
        <f t="shared" si="377"/>
        <v>plays</v>
      </c>
      <c r="S4016" s="13">
        <f t="shared" si="379"/>
        <v>42419.037835648145</v>
      </c>
      <c r="T4016" s="13">
        <f t="shared" si="378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4"/>
        <v>1.4285714285714287E-4</v>
      </c>
      <c r="P4017" s="10">
        <f t="shared" si="375"/>
        <v>1</v>
      </c>
      <c r="Q4017" t="str">
        <f t="shared" si="376"/>
        <v>theater</v>
      </c>
      <c r="R4017" t="str">
        <f t="shared" si="377"/>
        <v>plays</v>
      </c>
      <c r="S4017" s="13">
        <f t="shared" si="379"/>
        <v>42174.572488425925</v>
      </c>
      <c r="T4017" s="13">
        <f t="shared" si="378"/>
        <v>42204.572488425925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4"/>
        <v>0.14000000000000001</v>
      </c>
      <c r="P4018" s="10">
        <f t="shared" si="375"/>
        <v>10</v>
      </c>
      <c r="Q4018" t="str">
        <f t="shared" si="376"/>
        <v>theater</v>
      </c>
      <c r="R4018" t="str">
        <f t="shared" si="377"/>
        <v>plays</v>
      </c>
      <c r="S4018" s="13">
        <f t="shared" si="379"/>
        <v>41869.664351851847</v>
      </c>
      <c r="T4018" s="13">
        <f t="shared" si="378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4"/>
        <v>1.0500000000000001E-2</v>
      </c>
      <c r="P4019" s="10">
        <f t="shared" si="375"/>
        <v>52.5</v>
      </c>
      <c r="Q4019" t="str">
        <f t="shared" si="376"/>
        <v>theater</v>
      </c>
      <c r="R4019" t="str">
        <f t="shared" si="377"/>
        <v>plays</v>
      </c>
      <c r="S4019" s="13">
        <f t="shared" si="379"/>
        <v>41856.463819444441</v>
      </c>
      <c r="T4019" s="13">
        <f t="shared" si="378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4"/>
        <v>8.666666666666667E-2</v>
      </c>
      <c r="P4020" s="10">
        <f t="shared" si="375"/>
        <v>32.5</v>
      </c>
      <c r="Q4020" t="str">
        <f t="shared" si="376"/>
        <v>theater</v>
      </c>
      <c r="R4020" t="str">
        <f t="shared" si="377"/>
        <v>plays</v>
      </c>
      <c r="S4020" s="13">
        <f t="shared" si="379"/>
        <v>42620.702638888884</v>
      </c>
      <c r="T4020" s="13">
        <f t="shared" si="378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4"/>
        <v>8.2857142857142851E-3</v>
      </c>
      <c r="P4021" s="10">
        <f t="shared" si="375"/>
        <v>7.25</v>
      </c>
      <c r="Q4021" t="str">
        <f t="shared" si="376"/>
        <v>theater</v>
      </c>
      <c r="R4021" t="str">
        <f t="shared" si="377"/>
        <v>plays</v>
      </c>
      <c r="S4021" s="13">
        <f t="shared" si="379"/>
        <v>42417.467546296299</v>
      </c>
      <c r="T4021" s="13">
        <f t="shared" si="378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4"/>
        <v>0.16666666666666666</v>
      </c>
      <c r="P4022" s="10">
        <f t="shared" si="375"/>
        <v>33.333333333333336</v>
      </c>
      <c r="Q4022" t="str">
        <f t="shared" si="376"/>
        <v>theater</v>
      </c>
      <c r="R4022" t="str">
        <f t="shared" si="377"/>
        <v>plays</v>
      </c>
      <c r="S4022" s="13">
        <f t="shared" si="379"/>
        <v>42056.982627314814</v>
      </c>
      <c r="T4022" s="13">
        <f t="shared" si="378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4"/>
        <v>8.3333333333333332E-3</v>
      </c>
      <c r="P4023" s="10">
        <f t="shared" si="375"/>
        <v>62.5</v>
      </c>
      <c r="Q4023" t="str">
        <f t="shared" si="376"/>
        <v>theater</v>
      </c>
      <c r="R4023" t="str">
        <f t="shared" si="377"/>
        <v>plays</v>
      </c>
      <c r="S4023" s="13">
        <f t="shared" si="379"/>
        <v>41878.703217592592</v>
      </c>
      <c r="T4023" s="13">
        <f t="shared" si="378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4"/>
        <v>0.69561111111111107</v>
      </c>
      <c r="P4024" s="10">
        <f t="shared" si="375"/>
        <v>63.558375634517766</v>
      </c>
      <c r="Q4024" t="str">
        <f t="shared" si="376"/>
        <v>theater</v>
      </c>
      <c r="R4024" t="str">
        <f t="shared" si="377"/>
        <v>plays</v>
      </c>
      <c r="S4024" s="13">
        <f t="shared" si="379"/>
        <v>41990.375775462962</v>
      </c>
      <c r="T4024" s="13">
        <f t="shared" si="378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4"/>
        <v>0</v>
      </c>
      <c r="P4025" s="10" t="e">
        <f t="shared" si="375"/>
        <v>#DIV/0!</v>
      </c>
      <c r="Q4025" t="str">
        <f t="shared" si="376"/>
        <v>theater</v>
      </c>
      <c r="R4025" t="str">
        <f t="shared" si="377"/>
        <v>plays</v>
      </c>
      <c r="S4025" s="13">
        <f t="shared" si="379"/>
        <v>42408.791238425925</v>
      </c>
      <c r="T4025" s="13">
        <f t="shared" si="378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4"/>
        <v>1.2500000000000001E-2</v>
      </c>
      <c r="P4026" s="10">
        <f t="shared" si="375"/>
        <v>10</v>
      </c>
      <c r="Q4026" t="str">
        <f t="shared" si="376"/>
        <v>theater</v>
      </c>
      <c r="R4026" t="str">
        <f t="shared" si="377"/>
        <v>plays</v>
      </c>
      <c r="S4026" s="13">
        <f t="shared" si="379"/>
        <v>42217.461770833332</v>
      </c>
      <c r="T4026" s="13">
        <f t="shared" si="378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4"/>
        <v>0.05</v>
      </c>
      <c r="P4027" s="10">
        <f t="shared" si="375"/>
        <v>62.5</v>
      </c>
      <c r="Q4027" t="str">
        <f t="shared" si="376"/>
        <v>theater</v>
      </c>
      <c r="R4027" t="str">
        <f t="shared" si="377"/>
        <v>plays</v>
      </c>
      <c r="S4027" s="13">
        <f t="shared" si="379"/>
        <v>42151.029351851852</v>
      </c>
      <c r="T4027" s="13">
        <f t="shared" si="378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4"/>
        <v>0</v>
      </c>
      <c r="P4028" s="10" t="e">
        <f t="shared" si="375"/>
        <v>#DIV/0!</v>
      </c>
      <c r="Q4028" t="str">
        <f t="shared" si="376"/>
        <v>theater</v>
      </c>
      <c r="R4028" t="str">
        <f t="shared" si="377"/>
        <v>plays</v>
      </c>
      <c r="S4028" s="13">
        <f t="shared" si="379"/>
        <v>42282.447210648148</v>
      </c>
      <c r="T4028" s="13">
        <f t="shared" si="378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4"/>
        <v>7.166666666666667E-2</v>
      </c>
      <c r="P4029" s="10">
        <f t="shared" si="375"/>
        <v>30.714285714285715</v>
      </c>
      <c r="Q4029" t="str">
        <f t="shared" si="376"/>
        <v>theater</v>
      </c>
      <c r="R4029" t="str">
        <f t="shared" si="377"/>
        <v>plays</v>
      </c>
      <c r="S4029" s="13">
        <f t="shared" si="379"/>
        <v>42768.762511574074</v>
      </c>
      <c r="T4029" s="13">
        <f t="shared" si="378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4"/>
        <v>0.28050000000000003</v>
      </c>
      <c r="P4030" s="10">
        <f t="shared" si="375"/>
        <v>51</v>
      </c>
      <c r="Q4030" t="str">
        <f t="shared" si="376"/>
        <v>theater</v>
      </c>
      <c r="R4030" t="str">
        <f t="shared" si="377"/>
        <v>plays</v>
      </c>
      <c r="S4030" s="13">
        <f t="shared" si="379"/>
        <v>41765.730324074073</v>
      </c>
      <c r="T4030" s="13">
        <f t="shared" si="378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4"/>
        <v>0</v>
      </c>
      <c r="P4031" s="10" t="e">
        <f t="shared" si="375"/>
        <v>#DIV/0!</v>
      </c>
      <c r="Q4031" t="str">
        <f t="shared" si="376"/>
        <v>theater</v>
      </c>
      <c r="R4031" t="str">
        <f t="shared" si="377"/>
        <v>plays</v>
      </c>
      <c r="S4031" s="13">
        <f t="shared" si="379"/>
        <v>42321.816782407404</v>
      </c>
      <c r="T4031" s="13">
        <f t="shared" si="378"/>
        <v>42351.816782407404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4"/>
        <v>0.16</v>
      </c>
      <c r="P4032" s="10">
        <f t="shared" si="375"/>
        <v>66.666666666666671</v>
      </c>
      <c r="Q4032" t="str">
        <f t="shared" si="376"/>
        <v>theater</v>
      </c>
      <c r="R4032" t="str">
        <f t="shared" si="377"/>
        <v>plays</v>
      </c>
      <c r="S4032" s="13">
        <f t="shared" si="379"/>
        <v>42374.446747685179</v>
      </c>
      <c r="T4032" s="13">
        <f t="shared" si="378"/>
        <v>42403.575694444444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4"/>
        <v>0</v>
      </c>
      <c r="P4033" s="10" t="e">
        <f t="shared" si="375"/>
        <v>#DIV/0!</v>
      </c>
      <c r="Q4033" t="str">
        <f t="shared" si="376"/>
        <v>theater</v>
      </c>
      <c r="R4033" t="str">
        <f t="shared" si="377"/>
        <v>plays</v>
      </c>
      <c r="S4033" s="13">
        <f t="shared" si="379"/>
        <v>41941.376898148148</v>
      </c>
      <c r="T4033" s="13">
        <f t="shared" si="378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4"/>
        <v>6.8287037037037035E-2</v>
      </c>
      <c r="P4034" s="10">
        <f t="shared" si="375"/>
        <v>59</v>
      </c>
      <c r="Q4034" t="str">
        <f t="shared" si="376"/>
        <v>theater</v>
      </c>
      <c r="R4034" t="str">
        <f t="shared" si="377"/>
        <v>plays</v>
      </c>
      <c r="S4034" s="13">
        <f t="shared" si="379"/>
        <v>42293.60087962963</v>
      </c>
      <c r="T4034" s="13">
        <f t="shared" si="378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80">E4035/D4035</f>
        <v>0.25698702928870293</v>
      </c>
      <c r="P4035" s="10">
        <f t="shared" ref="P4035:P4098" si="381">E4035/L4035</f>
        <v>65.340319148936175</v>
      </c>
      <c r="Q4035" t="str">
        <f t="shared" ref="Q4035:Q4098" si="382">LEFT(N4035,FIND("/",N4035)-1)</f>
        <v>theater</v>
      </c>
      <c r="R4035" t="str">
        <f t="shared" ref="R4035:R4098" si="383">RIGHT(N4035,LEN(N4035)-FIND("/",N4035))</f>
        <v>plays</v>
      </c>
      <c r="S4035" s="13">
        <f t="shared" si="379"/>
        <v>42614.06046296296</v>
      </c>
      <c r="T4035" s="13">
        <f t="shared" si="378"/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80"/>
        <v>1.4814814814814815E-2</v>
      </c>
      <c r="P4036" s="10">
        <f t="shared" si="381"/>
        <v>100</v>
      </c>
      <c r="Q4036" t="str">
        <f t="shared" si="382"/>
        <v>theater</v>
      </c>
      <c r="R4036" t="str">
        <f t="shared" si="383"/>
        <v>plays</v>
      </c>
      <c r="S4036" s="13">
        <f t="shared" si="379"/>
        <v>42067.739004629628</v>
      </c>
      <c r="T4036" s="13">
        <f t="shared" ref="T4036:T4099" si="384">(I4036/86400)+25569+(-5/24)</f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80"/>
        <v>0.36849999999999999</v>
      </c>
      <c r="P4037" s="10">
        <f t="shared" si="381"/>
        <v>147.4</v>
      </c>
      <c r="Q4037" t="str">
        <f t="shared" si="382"/>
        <v>theater</v>
      </c>
      <c r="R4037" t="str">
        <f t="shared" si="383"/>
        <v>plays</v>
      </c>
      <c r="S4037" s="13">
        <f t="shared" ref="S4037:S4100" si="385">(J4037/86400)+25569+(-5/24)</f>
        <v>41903.674618055556</v>
      </c>
      <c r="T4037" s="13">
        <f t="shared" si="384"/>
        <v>41933.674618055556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80"/>
        <v>0.47049999999999997</v>
      </c>
      <c r="P4038" s="10">
        <f t="shared" si="381"/>
        <v>166.05882352941177</v>
      </c>
      <c r="Q4038" t="str">
        <f t="shared" si="382"/>
        <v>theater</v>
      </c>
      <c r="R4038" t="str">
        <f t="shared" si="383"/>
        <v>plays</v>
      </c>
      <c r="S4038" s="13">
        <f t="shared" si="385"/>
        <v>41804.728750000002</v>
      </c>
      <c r="T4038" s="13">
        <f t="shared" si="384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80"/>
        <v>0.11428571428571428</v>
      </c>
      <c r="P4039" s="10">
        <f t="shared" si="381"/>
        <v>40</v>
      </c>
      <c r="Q4039" t="str">
        <f t="shared" si="382"/>
        <v>theater</v>
      </c>
      <c r="R4039" t="str">
        <f t="shared" si="383"/>
        <v>plays</v>
      </c>
      <c r="S4039" s="13">
        <f t="shared" si="385"/>
        <v>42496.862442129626</v>
      </c>
      <c r="T4039" s="13">
        <f t="shared" si="384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80"/>
        <v>0.12039999999999999</v>
      </c>
      <c r="P4040" s="10">
        <f t="shared" si="381"/>
        <v>75.25</v>
      </c>
      <c r="Q4040" t="str">
        <f t="shared" si="382"/>
        <v>theater</v>
      </c>
      <c r="R4040" t="str">
        <f t="shared" si="383"/>
        <v>plays</v>
      </c>
      <c r="S4040" s="13">
        <f t="shared" si="385"/>
        <v>41869.590393518512</v>
      </c>
      <c r="T4040" s="13">
        <f t="shared" si="384"/>
        <v>41929.590393518512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80"/>
        <v>0.6</v>
      </c>
      <c r="P4041" s="10">
        <f t="shared" si="381"/>
        <v>60</v>
      </c>
      <c r="Q4041" t="str">
        <f t="shared" si="382"/>
        <v>theater</v>
      </c>
      <c r="R4041" t="str">
        <f t="shared" si="383"/>
        <v>plays</v>
      </c>
      <c r="S4041" s="13">
        <f t="shared" si="385"/>
        <v>42305.462581018517</v>
      </c>
      <c r="T4041" s="13">
        <f t="shared" si="384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80"/>
        <v>0.3125</v>
      </c>
      <c r="P4042" s="10">
        <f t="shared" si="381"/>
        <v>1250</v>
      </c>
      <c r="Q4042" t="str">
        <f t="shared" si="382"/>
        <v>theater</v>
      </c>
      <c r="R4042" t="str">
        <f t="shared" si="383"/>
        <v>plays</v>
      </c>
      <c r="S4042" s="13">
        <f t="shared" si="385"/>
        <v>42144.023194444446</v>
      </c>
      <c r="T4042" s="13">
        <f t="shared" si="384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80"/>
        <v>4.1999999999999997E-3</v>
      </c>
      <c r="P4043" s="10">
        <f t="shared" si="381"/>
        <v>10.5</v>
      </c>
      <c r="Q4043" t="str">
        <f t="shared" si="382"/>
        <v>theater</v>
      </c>
      <c r="R4043" t="str">
        <f t="shared" si="383"/>
        <v>plays</v>
      </c>
      <c r="S4043" s="13">
        <f t="shared" si="385"/>
        <v>42559.265671296293</v>
      </c>
      <c r="T4043" s="13">
        <f t="shared" si="384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80"/>
        <v>2.0999999999999999E-3</v>
      </c>
      <c r="P4044" s="10">
        <f t="shared" si="381"/>
        <v>7</v>
      </c>
      <c r="Q4044" t="str">
        <f t="shared" si="382"/>
        <v>theater</v>
      </c>
      <c r="R4044" t="str">
        <f t="shared" si="383"/>
        <v>plays</v>
      </c>
      <c r="S4044" s="13">
        <f t="shared" si="385"/>
        <v>41994.875740740739</v>
      </c>
      <c r="T4044" s="13">
        <f t="shared" si="384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80"/>
        <v>0</v>
      </c>
      <c r="P4045" s="10" t="e">
        <f t="shared" si="381"/>
        <v>#DIV/0!</v>
      </c>
      <c r="Q4045" t="str">
        <f t="shared" si="382"/>
        <v>theater</v>
      </c>
      <c r="R4045" t="str">
        <f t="shared" si="383"/>
        <v>plays</v>
      </c>
      <c r="S4045" s="13">
        <f t="shared" si="385"/>
        <v>41948.749131944445</v>
      </c>
      <c r="T4045" s="13">
        <f t="shared" si="384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80"/>
        <v>0.375</v>
      </c>
      <c r="P4046" s="10">
        <f t="shared" si="381"/>
        <v>56.25</v>
      </c>
      <c r="Q4046" t="str">
        <f t="shared" si="382"/>
        <v>theater</v>
      </c>
      <c r="R4046" t="str">
        <f t="shared" si="383"/>
        <v>plays</v>
      </c>
      <c r="S4046" s="13">
        <f t="shared" si="385"/>
        <v>42074.011365740742</v>
      </c>
      <c r="T4046" s="13">
        <f t="shared" si="384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80"/>
        <v>2.0000000000000001E-4</v>
      </c>
      <c r="P4047" s="10">
        <f t="shared" si="381"/>
        <v>1</v>
      </c>
      <c r="Q4047" t="str">
        <f t="shared" si="382"/>
        <v>theater</v>
      </c>
      <c r="R4047" t="str">
        <f t="shared" si="383"/>
        <v>plays</v>
      </c>
      <c r="S4047" s="13">
        <f t="shared" si="385"/>
        <v>41841.992928240739</v>
      </c>
      <c r="T4047" s="13">
        <f t="shared" si="384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80"/>
        <v>8.2142857142857142E-2</v>
      </c>
      <c r="P4048" s="10">
        <f t="shared" si="381"/>
        <v>38.333333333333336</v>
      </c>
      <c r="Q4048" t="str">
        <f t="shared" si="382"/>
        <v>theater</v>
      </c>
      <c r="R4048" t="str">
        <f t="shared" si="383"/>
        <v>plays</v>
      </c>
      <c r="S4048" s="13">
        <f t="shared" si="385"/>
        <v>41904.442245370366</v>
      </c>
      <c r="T4048" s="13">
        <f t="shared" si="384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80"/>
        <v>2.1999999999999999E-2</v>
      </c>
      <c r="P4049" s="10">
        <f t="shared" si="381"/>
        <v>27.5</v>
      </c>
      <c r="Q4049" t="str">
        <f t="shared" si="382"/>
        <v>theater</v>
      </c>
      <c r="R4049" t="str">
        <f t="shared" si="383"/>
        <v>plays</v>
      </c>
      <c r="S4049" s="13">
        <f t="shared" si="385"/>
        <v>41990.814155092587</v>
      </c>
      <c r="T4049" s="13">
        <f t="shared" si="384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80"/>
        <v>0.17652941176470588</v>
      </c>
      <c r="P4050" s="10">
        <f t="shared" si="381"/>
        <v>32.978021978021978</v>
      </c>
      <c r="Q4050" t="str">
        <f t="shared" si="382"/>
        <v>theater</v>
      </c>
      <c r="R4050" t="str">
        <f t="shared" si="383"/>
        <v>plays</v>
      </c>
      <c r="S4050" s="13">
        <f t="shared" si="385"/>
        <v>42436.300775462958</v>
      </c>
      <c r="T4050" s="13">
        <f t="shared" si="384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80"/>
        <v>8.0000000000000004E-4</v>
      </c>
      <c r="P4051" s="10">
        <f t="shared" si="381"/>
        <v>16</v>
      </c>
      <c r="Q4051" t="str">
        <f t="shared" si="382"/>
        <v>theater</v>
      </c>
      <c r="R4051" t="str">
        <f t="shared" si="383"/>
        <v>plays</v>
      </c>
      <c r="S4051" s="13">
        <f t="shared" si="385"/>
        <v>42169.750173611108</v>
      </c>
      <c r="T4051" s="13">
        <f t="shared" si="384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80"/>
        <v>6.6666666666666664E-4</v>
      </c>
      <c r="P4052" s="10">
        <f t="shared" si="381"/>
        <v>1</v>
      </c>
      <c r="Q4052" t="str">
        <f t="shared" si="382"/>
        <v>theater</v>
      </c>
      <c r="R4052" t="str">
        <f t="shared" si="383"/>
        <v>plays</v>
      </c>
      <c r="S4052" s="13">
        <f t="shared" si="385"/>
        <v>41905.428136574068</v>
      </c>
      <c r="T4052" s="13">
        <f t="shared" si="384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80"/>
        <v>0</v>
      </c>
      <c r="P4053" s="10" t="e">
        <f t="shared" si="381"/>
        <v>#DIV/0!</v>
      </c>
      <c r="Q4053" t="str">
        <f t="shared" si="382"/>
        <v>theater</v>
      </c>
      <c r="R4053" t="str">
        <f t="shared" si="383"/>
        <v>plays</v>
      </c>
      <c r="S4053" s="13">
        <f t="shared" si="385"/>
        <v>41761.601817129624</v>
      </c>
      <c r="T4053" s="13">
        <f t="shared" si="384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80"/>
        <v>0.37533333333333335</v>
      </c>
      <c r="P4054" s="10">
        <f t="shared" si="381"/>
        <v>86.615384615384613</v>
      </c>
      <c r="Q4054" t="str">
        <f t="shared" si="382"/>
        <v>theater</v>
      </c>
      <c r="R4054" t="str">
        <f t="shared" si="383"/>
        <v>plays</v>
      </c>
      <c r="S4054" s="13">
        <f t="shared" si="385"/>
        <v>41865.670324074068</v>
      </c>
      <c r="T4054" s="13">
        <f t="shared" si="384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80"/>
        <v>0.22</v>
      </c>
      <c r="P4055" s="10">
        <f t="shared" si="381"/>
        <v>55</v>
      </c>
      <c r="Q4055" t="str">
        <f t="shared" si="382"/>
        <v>theater</v>
      </c>
      <c r="R4055" t="str">
        <f t="shared" si="383"/>
        <v>plays</v>
      </c>
      <c r="S4055" s="13">
        <f t="shared" si="385"/>
        <v>41928.481805555552</v>
      </c>
      <c r="T4055" s="13">
        <f t="shared" si="384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80"/>
        <v>0</v>
      </c>
      <c r="P4056" s="10" t="e">
        <f t="shared" si="381"/>
        <v>#DIV/0!</v>
      </c>
      <c r="Q4056" t="str">
        <f t="shared" si="382"/>
        <v>theater</v>
      </c>
      <c r="R4056" t="str">
        <f t="shared" si="383"/>
        <v>plays</v>
      </c>
      <c r="S4056" s="13">
        <f t="shared" si="385"/>
        <v>42613.632928240739</v>
      </c>
      <c r="T4056" s="13">
        <f t="shared" si="384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80"/>
        <v>0.1762</v>
      </c>
      <c r="P4057" s="10">
        <f t="shared" si="381"/>
        <v>41.952380952380949</v>
      </c>
      <c r="Q4057" t="str">
        <f t="shared" si="382"/>
        <v>theater</v>
      </c>
      <c r="R4057" t="str">
        <f t="shared" si="383"/>
        <v>plays</v>
      </c>
      <c r="S4057" s="13">
        <f t="shared" si="385"/>
        <v>41779.44017361111</v>
      </c>
      <c r="T4057" s="13">
        <f t="shared" si="384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80"/>
        <v>0.53</v>
      </c>
      <c r="P4058" s="10">
        <f t="shared" si="381"/>
        <v>88.333333333333329</v>
      </c>
      <c r="Q4058" t="str">
        <f t="shared" si="382"/>
        <v>theater</v>
      </c>
      <c r="R4058" t="str">
        <f t="shared" si="383"/>
        <v>plays</v>
      </c>
      <c r="S4058" s="13">
        <f t="shared" si="385"/>
        <v>42534.724988425922</v>
      </c>
      <c r="T4058" s="13">
        <f t="shared" si="384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80"/>
        <v>0.22142857142857142</v>
      </c>
      <c r="P4059" s="10">
        <f t="shared" si="381"/>
        <v>129.16666666666666</v>
      </c>
      <c r="Q4059" t="str">
        <f t="shared" si="382"/>
        <v>theater</v>
      </c>
      <c r="R4059" t="str">
        <f t="shared" si="383"/>
        <v>plays</v>
      </c>
      <c r="S4059" s="13">
        <f t="shared" si="385"/>
        <v>42310.760185185187</v>
      </c>
      <c r="T4059" s="13">
        <f t="shared" si="384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80"/>
        <v>2.5333333333333333E-2</v>
      </c>
      <c r="P4060" s="10">
        <f t="shared" si="381"/>
        <v>23.75</v>
      </c>
      <c r="Q4060" t="str">
        <f t="shared" si="382"/>
        <v>theater</v>
      </c>
      <c r="R4060" t="str">
        <f t="shared" si="383"/>
        <v>plays</v>
      </c>
      <c r="S4060" s="13">
        <f t="shared" si="385"/>
        <v>42445.852361111109</v>
      </c>
      <c r="T4060" s="13">
        <f t="shared" si="384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80"/>
        <v>2.5000000000000001E-2</v>
      </c>
      <c r="P4061" s="10">
        <f t="shared" si="381"/>
        <v>35.714285714285715</v>
      </c>
      <c r="Q4061" t="str">
        <f t="shared" si="382"/>
        <v>theater</v>
      </c>
      <c r="R4061" t="str">
        <f t="shared" si="383"/>
        <v>plays</v>
      </c>
      <c r="S4061" s="13">
        <f t="shared" si="385"/>
        <v>41866.432314814811</v>
      </c>
      <c r="T4061" s="13">
        <f t="shared" si="384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80"/>
        <v>2.8500000000000001E-2</v>
      </c>
      <c r="P4062" s="10">
        <f t="shared" si="381"/>
        <v>57</v>
      </c>
      <c r="Q4062" t="str">
        <f t="shared" si="382"/>
        <v>theater</v>
      </c>
      <c r="R4062" t="str">
        <f t="shared" si="383"/>
        <v>plays</v>
      </c>
      <c r="S4062" s="13">
        <f t="shared" si="385"/>
        <v>41779.486759259256</v>
      </c>
      <c r="T4062" s="13">
        <f t="shared" si="384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80"/>
        <v>0</v>
      </c>
      <c r="P4063" s="10" t="e">
        <f t="shared" si="381"/>
        <v>#DIV/0!</v>
      </c>
      <c r="Q4063" t="str">
        <f t="shared" si="382"/>
        <v>theater</v>
      </c>
      <c r="R4063" t="str">
        <f t="shared" si="383"/>
        <v>plays</v>
      </c>
      <c r="S4063" s="13">
        <f t="shared" si="385"/>
        <v>42420.933136574073</v>
      </c>
      <c r="T4063" s="13">
        <f t="shared" si="384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80"/>
        <v>2.4500000000000001E-2</v>
      </c>
      <c r="P4064" s="10">
        <f t="shared" si="381"/>
        <v>163.33333333333334</v>
      </c>
      <c r="Q4064" t="str">
        <f t="shared" si="382"/>
        <v>theater</v>
      </c>
      <c r="R4064" t="str">
        <f t="shared" si="383"/>
        <v>plays</v>
      </c>
      <c r="S4064" s="13">
        <f t="shared" si="385"/>
        <v>42523.530879629623</v>
      </c>
      <c r="T4064" s="13">
        <f t="shared" si="384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80"/>
        <v>1.4210526315789474E-2</v>
      </c>
      <c r="P4065" s="10">
        <f t="shared" si="381"/>
        <v>15</v>
      </c>
      <c r="Q4065" t="str">
        <f t="shared" si="382"/>
        <v>theater</v>
      </c>
      <c r="R4065" t="str">
        <f t="shared" si="383"/>
        <v>plays</v>
      </c>
      <c r="S4065" s="13">
        <f t="shared" si="385"/>
        <v>41787.473194444443</v>
      </c>
      <c r="T4065" s="13">
        <f t="shared" si="384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80"/>
        <v>0.1925</v>
      </c>
      <c r="P4066" s="10">
        <f t="shared" si="381"/>
        <v>64.166666666666671</v>
      </c>
      <c r="Q4066" t="str">
        <f t="shared" si="382"/>
        <v>theater</v>
      </c>
      <c r="R4066" t="str">
        <f t="shared" si="383"/>
        <v>plays</v>
      </c>
      <c r="S4066" s="13">
        <f t="shared" si="385"/>
        <v>42093.379930555551</v>
      </c>
      <c r="T4066" s="13">
        <f t="shared" si="384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80"/>
        <v>6.7499999999999999E-3</v>
      </c>
      <c r="P4067" s="10">
        <f t="shared" si="381"/>
        <v>6.75</v>
      </c>
      <c r="Q4067" t="str">
        <f t="shared" si="382"/>
        <v>theater</v>
      </c>
      <c r="R4067" t="str">
        <f t="shared" si="383"/>
        <v>plays</v>
      </c>
      <c r="S4067" s="13">
        <f t="shared" si="385"/>
        <v>41833.74318287037</v>
      </c>
      <c r="T4067" s="13">
        <f t="shared" si="384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80"/>
        <v>1.6666666666666668E-3</v>
      </c>
      <c r="P4068" s="10">
        <f t="shared" si="381"/>
        <v>25</v>
      </c>
      <c r="Q4068" t="str">
        <f t="shared" si="382"/>
        <v>theater</v>
      </c>
      <c r="R4068" t="str">
        <f t="shared" si="383"/>
        <v>plays</v>
      </c>
      <c r="S4068" s="13">
        <f t="shared" si="385"/>
        <v>42478.830879629626</v>
      </c>
      <c r="T4068" s="13">
        <f t="shared" si="384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80"/>
        <v>0.60899999999999999</v>
      </c>
      <c r="P4069" s="10">
        <f t="shared" si="381"/>
        <v>179.11764705882354</v>
      </c>
      <c r="Q4069" t="str">
        <f t="shared" si="382"/>
        <v>theater</v>
      </c>
      <c r="R4069" t="str">
        <f t="shared" si="383"/>
        <v>plays</v>
      </c>
      <c r="S4069" s="13">
        <f t="shared" si="385"/>
        <v>42234.909143518518</v>
      </c>
      <c r="T4069" s="13">
        <f t="shared" si="384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80"/>
        <v>0.01</v>
      </c>
      <c r="P4070" s="10">
        <f t="shared" si="381"/>
        <v>34.950000000000003</v>
      </c>
      <c r="Q4070" t="str">
        <f t="shared" si="382"/>
        <v>theater</v>
      </c>
      <c r="R4070" t="str">
        <f t="shared" si="383"/>
        <v>plays</v>
      </c>
      <c r="S4070" s="13">
        <f t="shared" si="385"/>
        <v>42718.755266203698</v>
      </c>
      <c r="T4070" s="13">
        <f t="shared" si="384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80"/>
        <v>0.34399999999999997</v>
      </c>
      <c r="P4071" s="10">
        <f t="shared" si="381"/>
        <v>33.07692307692308</v>
      </c>
      <c r="Q4071" t="str">
        <f t="shared" si="382"/>
        <v>theater</v>
      </c>
      <c r="R4071" t="str">
        <f t="shared" si="383"/>
        <v>plays</v>
      </c>
      <c r="S4071" s="13">
        <f t="shared" si="385"/>
        <v>42022.453194444439</v>
      </c>
      <c r="T4071" s="13">
        <f t="shared" si="384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80"/>
        <v>0.16500000000000001</v>
      </c>
      <c r="P4072" s="10">
        <f t="shared" si="381"/>
        <v>27.5</v>
      </c>
      <c r="Q4072" t="str">
        <f t="shared" si="382"/>
        <v>theater</v>
      </c>
      <c r="R4072" t="str">
        <f t="shared" si="383"/>
        <v>plays</v>
      </c>
      <c r="S4072" s="13">
        <f t="shared" si="385"/>
        <v>42031.458564814813</v>
      </c>
      <c r="T4072" s="13">
        <f t="shared" si="384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80"/>
        <v>0</v>
      </c>
      <c r="P4073" s="10" t="e">
        <f t="shared" si="381"/>
        <v>#DIV/0!</v>
      </c>
      <c r="Q4073" t="str">
        <f t="shared" si="382"/>
        <v>theater</v>
      </c>
      <c r="R4073" t="str">
        <f t="shared" si="383"/>
        <v>plays</v>
      </c>
      <c r="S4073" s="13">
        <f t="shared" si="385"/>
        <v>42700.59642361111</v>
      </c>
      <c r="T4073" s="13">
        <f t="shared" si="384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80"/>
        <v>4.0000000000000001E-3</v>
      </c>
      <c r="P4074" s="10">
        <f t="shared" si="381"/>
        <v>2</v>
      </c>
      <c r="Q4074" t="str">
        <f t="shared" si="382"/>
        <v>theater</v>
      </c>
      <c r="R4074" t="str">
        <f t="shared" si="383"/>
        <v>plays</v>
      </c>
      <c r="S4074" s="13">
        <f t="shared" si="385"/>
        <v>41812.566099537034</v>
      </c>
      <c r="T4074" s="13">
        <f t="shared" si="384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80"/>
        <v>1.0571428571428572E-2</v>
      </c>
      <c r="P4075" s="10">
        <f t="shared" si="381"/>
        <v>18.5</v>
      </c>
      <c r="Q4075" t="str">
        <f t="shared" si="382"/>
        <v>theater</v>
      </c>
      <c r="R4075" t="str">
        <f t="shared" si="383"/>
        <v>plays</v>
      </c>
      <c r="S4075" s="13">
        <f t="shared" si="385"/>
        <v>42078.136874999997</v>
      </c>
      <c r="T4075" s="13">
        <f t="shared" si="384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80"/>
        <v>0.26727272727272727</v>
      </c>
      <c r="P4076" s="10">
        <f t="shared" si="381"/>
        <v>35</v>
      </c>
      <c r="Q4076" t="str">
        <f t="shared" si="382"/>
        <v>theater</v>
      </c>
      <c r="R4076" t="str">
        <f t="shared" si="383"/>
        <v>plays</v>
      </c>
      <c r="S4076" s="13">
        <f t="shared" si="385"/>
        <v>42283.344618055555</v>
      </c>
      <c r="T4076" s="13">
        <f t="shared" si="384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80"/>
        <v>0.28799999999999998</v>
      </c>
      <c r="P4077" s="10">
        <f t="shared" si="381"/>
        <v>44.307692307692307</v>
      </c>
      <c r="Q4077" t="str">
        <f t="shared" si="382"/>
        <v>theater</v>
      </c>
      <c r="R4077" t="str">
        <f t="shared" si="383"/>
        <v>plays</v>
      </c>
      <c r="S4077" s="13">
        <f t="shared" si="385"/>
        <v>41778.837604166663</v>
      </c>
      <c r="T4077" s="13">
        <f t="shared" si="384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80"/>
        <v>0</v>
      </c>
      <c r="P4078" s="10" t="e">
        <f t="shared" si="381"/>
        <v>#DIV/0!</v>
      </c>
      <c r="Q4078" t="str">
        <f t="shared" si="382"/>
        <v>theater</v>
      </c>
      <c r="R4078" t="str">
        <f t="shared" si="383"/>
        <v>plays</v>
      </c>
      <c r="S4078" s="13">
        <f t="shared" si="385"/>
        <v>41905.587372685179</v>
      </c>
      <c r="T4078" s="13">
        <f t="shared" si="384"/>
        <v>41933.618750000001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80"/>
        <v>8.8999999999999996E-2</v>
      </c>
      <c r="P4079" s="10">
        <f t="shared" si="381"/>
        <v>222.5</v>
      </c>
      <c r="Q4079" t="str">
        <f t="shared" si="382"/>
        <v>theater</v>
      </c>
      <c r="R4079" t="str">
        <f t="shared" si="383"/>
        <v>plays</v>
      </c>
      <c r="S4079" s="13">
        <f t="shared" si="385"/>
        <v>42695.502245370364</v>
      </c>
      <c r="T4079" s="13">
        <f t="shared" si="384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80"/>
        <v>0</v>
      </c>
      <c r="P4080" s="10" t="e">
        <f t="shared" si="381"/>
        <v>#DIV/0!</v>
      </c>
      <c r="Q4080" t="str">
        <f t="shared" si="382"/>
        <v>theater</v>
      </c>
      <c r="R4080" t="str">
        <f t="shared" si="383"/>
        <v>plays</v>
      </c>
      <c r="S4080" s="13">
        <f t="shared" si="385"/>
        <v>42732.579189814809</v>
      </c>
      <c r="T4080" s="13">
        <f t="shared" si="384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80"/>
        <v>1.6666666666666668E-3</v>
      </c>
      <c r="P4081" s="10">
        <f t="shared" si="381"/>
        <v>5</v>
      </c>
      <c r="Q4081" t="str">
        <f t="shared" si="382"/>
        <v>theater</v>
      </c>
      <c r="R4081" t="str">
        <f t="shared" si="383"/>
        <v>plays</v>
      </c>
      <c r="S4081" s="13">
        <f t="shared" si="385"/>
        <v>42510.730567129627</v>
      </c>
      <c r="T4081" s="13">
        <f t="shared" si="384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80"/>
        <v>0</v>
      </c>
      <c r="P4082" s="10" t="e">
        <f t="shared" si="381"/>
        <v>#DIV/0!</v>
      </c>
      <c r="Q4082" t="str">
        <f t="shared" si="382"/>
        <v>theater</v>
      </c>
      <c r="R4082" t="str">
        <f t="shared" si="383"/>
        <v>plays</v>
      </c>
      <c r="S4082" s="13">
        <f t="shared" si="385"/>
        <v>42511.489768518521</v>
      </c>
      <c r="T4082" s="13">
        <f t="shared" si="384"/>
        <v>42535.579166666663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80"/>
        <v>0.15737410071942445</v>
      </c>
      <c r="P4083" s="10">
        <f t="shared" si="381"/>
        <v>29.166666666666668</v>
      </c>
      <c r="Q4083" t="str">
        <f t="shared" si="382"/>
        <v>theater</v>
      </c>
      <c r="R4083" t="str">
        <f t="shared" si="383"/>
        <v>plays</v>
      </c>
      <c r="S4083" s="13">
        <f t="shared" si="385"/>
        <v>42041.372974537029</v>
      </c>
      <c r="T4083" s="13">
        <f t="shared" si="384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80"/>
        <v>0.02</v>
      </c>
      <c r="P4084" s="10">
        <f t="shared" si="381"/>
        <v>1.5</v>
      </c>
      <c r="Q4084" t="str">
        <f t="shared" si="382"/>
        <v>theater</v>
      </c>
      <c r="R4084" t="str">
        <f t="shared" si="383"/>
        <v>plays</v>
      </c>
      <c r="S4084" s="13">
        <f t="shared" si="385"/>
        <v>42306.980937499997</v>
      </c>
      <c r="T4084" s="13">
        <f t="shared" si="384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80"/>
        <v>0.21685714285714286</v>
      </c>
      <c r="P4085" s="10">
        <f t="shared" si="381"/>
        <v>126.5</v>
      </c>
      <c r="Q4085" t="str">
        <f t="shared" si="382"/>
        <v>theater</v>
      </c>
      <c r="R4085" t="str">
        <f t="shared" si="383"/>
        <v>plays</v>
      </c>
      <c r="S4085" s="13">
        <f t="shared" si="385"/>
        <v>42353.553425925922</v>
      </c>
      <c r="T4085" s="13">
        <f t="shared" si="384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80"/>
        <v>3.3333333333333335E-3</v>
      </c>
      <c r="P4086" s="10">
        <f t="shared" si="381"/>
        <v>10</v>
      </c>
      <c r="Q4086" t="str">
        <f t="shared" si="382"/>
        <v>theater</v>
      </c>
      <c r="R4086" t="str">
        <f t="shared" si="383"/>
        <v>plays</v>
      </c>
      <c r="S4086" s="13">
        <f t="shared" si="385"/>
        <v>42622.228078703702</v>
      </c>
      <c r="T4086" s="13">
        <f t="shared" si="384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80"/>
        <v>2.8571428571428571E-3</v>
      </c>
      <c r="P4087" s="10">
        <f t="shared" si="381"/>
        <v>10</v>
      </c>
      <c r="Q4087" t="str">
        <f t="shared" si="382"/>
        <v>theater</v>
      </c>
      <c r="R4087" t="str">
        <f t="shared" si="383"/>
        <v>plays</v>
      </c>
      <c r="S4087" s="13">
        <f t="shared" si="385"/>
        <v>42058.395543981482</v>
      </c>
      <c r="T4087" s="13">
        <f t="shared" si="384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80"/>
        <v>4.7E-2</v>
      </c>
      <c r="P4088" s="10">
        <f t="shared" si="381"/>
        <v>9.4</v>
      </c>
      <c r="Q4088" t="str">
        <f t="shared" si="382"/>
        <v>theater</v>
      </c>
      <c r="R4088" t="str">
        <f t="shared" si="383"/>
        <v>plays</v>
      </c>
      <c r="S4088" s="13">
        <f t="shared" si="385"/>
        <v>42304.732627314814</v>
      </c>
      <c r="T4088" s="13">
        <f t="shared" si="384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80"/>
        <v>0</v>
      </c>
      <c r="P4089" s="10" t="e">
        <f t="shared" si="381"/>
        <v>#DIV/0!</v>
      </c>
      <c r="Q4089" t="str">
        <f t="shared" si="382"/>
        <v>theater</v>
      </c>
      <c r="R4089" t="str">
        <f t="shared" si="383"/>
        <v>plays</v>
      </c>
      <c r="S4089" s="13">
        <f t="shared" si="385"/>
        <v>42538.53456018518</v>
      </c>
      <c r="T4089" s="13">
        <f t="shared" si="384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80"/>
        <v>0.108</v>
      </c>
      <c r="P4090" s="10">
        <f t="shared" si="381"/>
        <v>72</v>
      </c>
      <c r="Q4090" t="str">
        <f t="shared" si="382"/>
        <v>theater</v>
      </c>
      <c r="R4090" t="str">
        <f t="shared" si="383"/>
        <v>plays</v>
      </c>
      <c r="S4090" s="13">
        <f t="shared" si="385"/>
        <v>41990.40421296296</v>
      </c>
      <c r="T4090" s="13">
        <f t="shared" si="384"/>
        <v>42020.226388888885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80"/>
        <v>4.8000000000000001E-2</v>
      </c>
      <c r="P4091" s="10">
        <f t="shared" si="381"/>
        <v>30</v>
      </c>
      <c r="Q4091" t="str">
        <f t="shared" si="382"/>
        <v>theater</v>
      </c>
      <c r="R4091" t="str">
        <f t="shared" si="383"/>
        <v>plays</v>
      </c>
      <c r="S4091" s="13">
        <f t="shared" si="385"/>
        <v>42122.524166666662</v>
      </c>
      <c r="T4091" s="13">
        <f t="shared" si="384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80"/>
        <v>3.2000000000000001E-2</v>
      </c>
      <c r="P4092" s="10">
        <f t="shared" si="381"/>
        <v>10.666666666666666</v>
      </c>
      <c r="Q4092" t="str">
        <f t="shared" si="382"/>
        <v>theater</v>
      </c>
      <c r="R4092" t="str">
        <f t="shared" si="383"/>
        <v>plays</v>
      </c>
      <c r="S4092" s="13">
        <f t="shared" si="385"/>
        <v>42209.464548611104</v>
      </c>
      <c r="T4092" s="13">
        <f t="shared" si="384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80"/>
        <v>0.1275</v>
      </c>
      <c r="P4093" s="10">
        <f t="shared" si="381"/>
        <v>25.5</v>
      </c>
      <c r="Q4093" t="str">
        <f t="shared" si="382"/>
        <v>theater</v>
      </c>
      <c r="R4093" t="str">
        <f t="shared" si="383"/>
        <v>plays</v>
      </c>
      <c r="S4093" s="13">
        <f t="shared" si="385"/>
        <v>41990.298043981478</v>
      </c>
      <c r="T4093" s="13">
        <f t="shared" si="384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80"/>
        <v>1.8181818181818181E-4</v>
      </c>
      <c r="P4094" s="10">
        <f t="shared" si="381"/>
        <v>20</v>
      </c>
      <c r="Q4094" t="str">
        <f t="shared" si="382"/>
        <v>theater</v>
      </c>
      <c r="R4094" t="str">
        <f t="shared" si="383"/>
        <v>plays</v>
      </c>
      <c r="S4094" s="13">
        <f t="shared" si="385"/>
        <v>42038.986655092587</v>
      </c>
      <c r="T4094" s="13">
        <f t="shared" si="384"/>
        <v>42098.944988425923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80"/>
        <v>2.4E-2</v>
      </c>
      <c r="P4095" s="10">
        <f t="shared" si="381"/>
        <v>15</v>
      </c>
      <c r="Q4095" t="str">
        <f t="shared" si="382"/>
        <v>theater</v>
      </c>
      <c r="R4095" t="str">
        <f t="shared" si="383"/>
        <v>plays</v>
      </c>
      <c r="S4095" s="13">
        <f t="shared" si="385"/>
        <v>42178.607557870368</v>
      </c>
      <c r="T4095" s="13">
        <f t="shared" si="384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80"/>
        <v>0.36499999999999999</v>
      </c>
      <c r="P4096" s="10">
        <f t="shared" si="381"/>
        <v>91.25</v>
      </c>
      <c r="Q4096" t="str">
        <f t="shared" si="382"/>
        <v>theater</v>
      </c>
      <c r="R4096" t="str">
        <f t="shared" si="383"/>
        <v>plays</v>
      </c>
      <c r="S4096" s="13">
        <f t="shared" si="385"/>
        <v>41889.878472222219</v>
      </c>
      <c r="T4096" s="13">
        <f t="shared" si="384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80"/>
        <v>2.6666666666666668E-2</v>
      </c>
      <c r="P4097" s="10">
        <f t="shared" si="381"/>
        <v>800</v>
      </c>
      <c r="Q4097" t="str">
        <f t="shared" si="382"/>
        <v>theater</v>
      </c>
      <c r="R4097" t="str">
        <f t="shared" si="383"/>
        <v>plays</v>
      </c>
      <c r="S4097" s="13">
        <f t="shared" si="385"/>
        <v>42692.823495370372</v>
      </c>
      <c r="T4097" s="13">
        <f t="shared" si="384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80"/>
        <v>0.11428571428571428</v>
      </c>
      <c r="P4098" s="10">
        <f t="shared" si="381"/>
        <v>80</v>
      </c>
      <c r="Q4098" t="str">
        <f t="shared" si="382"/>
        <v>theater</v>
      </c>
      <c r="R4098" t="str">
        <f t="shared" si="383"/>
        <v>plays</v>
      </c>
      <c r="S4098" s="13">
        <f t="shared" si="385"/>
        <v>42750.321979166663</v>
      </c>
      <c r="T4098" s="13">
        <f t="shared" si="384"/>
        <v>42794.160416666666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6">E4099/D4099</f>
        <v>0</v>
      </c>
      <c r="P4099" s="10" t="e">
        <f t="shared" ref="P4099:P4115" si="387">E4099/L4099</f>
        <v>#DIV/0!</v>
      </c>
      <c r="Q4099" t="str">
        <f t="shared" ref="Q4099:Q4115" si="388">LEFT(N4099,FIND("/",N4099)-1)</f>
        <v>theater</v>
      </c>
      <c r="R4099" t="str">
        <f t="shared" ref="R4099:R4115" si="389">RIGHT(N4099,LEN(N4099)-FIND("/",N4099))</f>
        <v>plays</v>
      </c>
      <c r="S4099" s="13">
        <f t="shared" si="385"/>
        <v>42344.616168981483</v>
      </c>
      <c r="T4099" s="13">
        <f t="shared" si="384"/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6"/>
        <v>0</v>
      </c>
      <c r="P4100" s="10" t="e">
        <f t="shared" si="387"/>
        <v>#DIV/0!</v>
      </c>
      <c r="Q4100" t="str">
        <f t="shared" si="388"/>
        <v>theater</v>
      </c>
      <c r="R4100" t="str">
        <f t="shared" si="389"/>
        <v>plays</v>
      </c>
      <c r="S4100" s="13">
        <f t="shared" si="385"/>
        <v>42495.51385416666</v>
      </c>
      <c r="T4100" s="13">
        <f t="shared" ref="T4100:T4115" si="390">(I4100/86400)+25569+(-5/24)</f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6"/>
        <v>1.1111111111111112E-2</v>
      </c>
      <c r="P4101" s="10">
        <f t="shared" si="387"/>
        <v>50</v>
      </c>
      <c r="Q4101" t="str">
        <f t="shared" si="388"/>
        <v>theater</v>
      </c>
      <c r="R4101" t="str">
        <f t="shared" si="389"/>
        <v>plays</v>
      </c>
      <c r="S4101" s="13">
        <f t="shared" ref="S4101:S4115" si="391">(J4101/86400)+25569+(-5/24)</f>
        <v>42570.642048611109</v>
      </c>
      <c r="T4101" s="13">
        <f t="shared" si="390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6"/>
        <v>0</v>
      </c>
      <c r="P4102" s="10" t="e">
        <f t="shared" si="387"/>
        <v>#DIV/0!</v>
      </c>
      <c r="Q4102" t="str">
        <f t="shared" si="388"/>
        <v>theater</v>
      </c>
      <c r="R4102" t="str">
        <f t="shared" si="389"/>
        <v>plays</v>
      </c>
      <c r="S4102" s="13">
        <f t="shared" si="391"/>
        <v>41926.916550925926</v>
      </c>
      <c r="T4102" s="13">
        <f t="shared" si="390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6"/>
        <v>0</v>
      </c>
      <c r="P4103" s="10" t="e">
        <f t="shared" si="387"/>
        <v>#DIV/0!</v>
      </c>
      <c r="Q4103" t="str">
        <f t="shared" si="388"/>
        <v>theater</v>
      </c>
      <c r="R4103" t="str">
        <f t="shared" si="389"/>
        <v>plays</v>
      </c>
      <c r="S4103" s="13">
        <f t="shared" si="391"/>
        <v>42730.695393518516</v>
      </c>
      <c r="T4103" s="13">
        <f t="shared" si="390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6"/>
        <v>0.27400000000000002</v>
      </c>
      <c r="P4104" s="10">
        <f t="shared" si="387"/>
        <v>22.833333333333332</v>
      </c>
      <c r="Q4104" t="str">
        <f t="shared" si="388"/>
        <v>theater</v>
      </c>
      <c r="R4104" t="str">
        <f t="shared" si="389"/>
        <v>plays</v>
      </c>
      <c r="S4104" s="13">
        <f t="shared" si="391"/>
        <v>42475.639733796292</v>
      </c>
      <c r="T4104" s="13">
        <f t="shared" si="390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6"/>
        <v>0.1</v>
      </c>
      <c r="P4105" s="10">
        <f t="shared" si="387"/>
        <v>16.666666666666668</v>
      </c>
      <c r="Q4105" t="str">
        <f t="shared" si="388"/>
        <v>theater</v>
      </c>
      <c r="R4105" t="str">
        <f t="shared" si="389"/>
        <v>plays</v>
      </c>
      <c r="S4105" s="13">
        <f t="shared" si="391"/>
        <v>42188.624606481484</v>
      </c>
      <c r="T4105" s="13">
        <f t="shared" si="390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6"/>
        <v>0.21366666666666667</v>
      </c>
      <c r="P4106" s="10">
        <f t="shared" si="387"/>
        <v>45.785714285714285</v>
      </c>
      <c r="Q4106" t="str">
        <f t="shared" si="388"/>
        <v>theater</v>
      </c>
      <c r="R4106" t="str">
        <f t="shared" si="389"/>
        <v>plays</v>
      </c>
      <c r="S4106" s="13">
        <f t="shared" si="391"/>
        <v>42640.069837962961</v>
      </c>
      <c r="T4106" s="13">
        <f t="shared" si="390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6"/>
        <v>6.9696969696969702E-2</v>
      </c>
      <c r="P4107" s="10">
        <f t="shared" si="387"/>
        <v>383.33333333333331</v>
      </c>
      <c r="Q4107" t="str">
        <f t="shared" si="388"/>
        <v>theater</v>
      </c>
      <c r="R4107" t="str">
        <f t="shared" si="389"/>
        <v>plays</v>
      </c>
      <c r="S4107" s="13">
        <f t="shared" si="391"/>
        <v>42696.802187499998</v>
      </c>
      <c r="T4107" s="13">
        <f t="shared" si="390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6"/>
        <v>0.70599999999999996</v>
      </c>
      <c r="P4108" s="10">
        <f t="shared" si="387"/>
        <v>106.96969696969697</v>
      </c>
      <c r="Q4108" t="str">
        <f t="shared" si="388"/>
        <v>theater</v>
      </c>
      <c r="R4108" t="str">
        <f t="shared" si="389"/>
        <v>plays</v>
      </c>
      <c r="S4108" s="13">
        <f t="shared" si="391"/>
        <v>42052.841041666667</v>
      </c>
      <c r="T4108" s="13">
        <f t="shared" si="390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6"/>
        <v>2.0500000000000001E-2</v>
      </c>
      <c r="P4109" s="10">
        <f t="shared" si="387"/>
        <v>10.25</v>
      </c>
      <c r="Q4109" t="str">
        <f t="shared" si="388"/>
        <v>theater</v>
      </c>
      <c r="R4109" t="str">
        <f t="shared" si="389"/>
        <v>plays</v>
      </c>
      <c r="S4109" s="13">
        <f t="shared" si="391"/>
        <v>41883.708344907405</v>
      </c>
      <c r="T4109" s="13">
        <f t="shared" si="390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6"/>
        <v>1.9666666666666666E-2</v>
      </c>
      <c r="P4110" s="10">
        <f t="shared" si="387"/>
        <v>59</v>
      </c>
      <c r="Q4110" t="str">
        <f t="shared" si="388"/>
        <v>theater</v>
      </c>
      <c r="R4110" t="str">
        <f t="shared" si="389"/>
        <v>plays</v>
      </c>
      <c r="S4110" s="13">
        <f t="shared" si="391"/>
        <v>42766.823344907403</v>
      </c>
      <c r="T4110" s="13">
        <f t="shared" si="390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6"/>
        <v>0</v>
      </c>
      <c r="P4111" s="10" t="e">
        <f t="shared" si="387"/>
        <v>#DIV/0!</v>
      </c>
      <c r="Q4111" t="str">
        <f t="shared" si="388"/>
        <v>theater</v>
      </c>
      <c r="R4111" t="str">
        <f t="shared" si="389"/>
        <v>plays</v>
      </c>
      <c r="S4111" s="13">
        <f t="shared" si="391"/>
        <v>42307.331064814811</v>
      </c>
      <c r="T4111" s="13">
        <f t="shared" si="390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6"/>
        <v>0.28666666666666668</v>
      </c>
      <c r="P4112" s="10">
        <f t="shared" si="387"/>
        <v>14.333333333333334</v>
      </c>
      <c r="Q4112" t="str">
        <f t="shared" si="388"/>
        <v>theater</v>
      </c>
      <c r="R4112" t="str">
        <f t="shared" si="389"/>
        <v>plays</v>
      </c>
      <c r="S4112" s="13">
        <f t="shared" si="391"/>
        <v>42512.418414351851</v>
      </c>
      <c r="T4112" s="13">
        <f t="shared" si="390"/>
        <v>42572.418414351851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6"/>
        <v>3.1333333333333331E-2</v>
      </c>
      <c r="P4113" s="10">
        <f t="shared" si="387"/>
        <v>15.666666666666666</v>
      </c>
      <c r="Q4113" t="str">
        <f t="shared" si="388"/>
        <v>theater</v>
      </c>
      <c r="R4113" t="str">
        <f t="shared" si="389"/>
        <v>plays</v>
      </c>
      <c r="S4113" s="13">
        <f t="shared" si="391"/>
        <v>42028.927546296291</v>
      </c>
      <c r="T4113" s="13">
        <f t="shared" si="390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6"/>
        <v>4.0000000000000002E-4</v>
      </c>
      <c r="P4114" s="10">
        <f t="shared" si="387"/>
        <v>1</v>
      </c>
      <c r="Q4114" t="str">
        <f t="shared" si="388"/>
        <v>theater</v>
      </c>
      <c r="R4114" t="str">
        <f t="shared" si="389"/>
        <v>plays</v>
      </c>
      <c r="S4114" s="13">
        <f t="shared" si="391"/>
        <v>42400.738263888888</v>
      </c>
      <c r="T4114" s="13">
        <f t="shared" si="390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6"/>
        <v>2E-3</v>
      </c>
      <c r="P4115" s="10">
        <f t="shared" si="387"/>
        <v>1</v>
      </c>
      <c r="Q4115" t="str">
        <f t="shared" si="388"/>
        <v>theater</v>
      </c>
      <c r="R4115" t="str">
        <f t="shared" si="389"/>
        <v>plays</v>
      </c>
      <c r="S4115" s="13">
        <f t="shared" si="391"/>
        <v>42358.364849537036</v>
      </c>
      <c r="T4115" s="13">
        <f t="shared" si="390"/>
        <v>42377.06527777778</v>
      </c>
    </row>
  </sheetData>
  <conditionalFormatting sqref="F2">
    <cfRule type="containsText" dxfId="13" priority="16" operator="containsText" text="successful">
      <formula>NOT(ISERROR(SEARCH("successful",F2)))</formula>
    </cfRule>
    <cfRule type="containsText" dxfId="12" priority="17" operator="containsText" text="successful">
      <formula>NOT(ISERROR(SEARCH("successful",F2)))</formula>
    </cfRule>
  </conditionalFormatting>
  <conditionalFormatting sqref="F1:F1048576">
    <cfRule type="containsText" dxfId="10" priority="11" operator="containsText" text="live">
      <formula>NOT(ISERROR(SEARCH("live",F1)))</formula>
    </cfRule>
    <cfRule type="containsText" dxfId="9" priority="12" operator="containsText" text="canceled">
      <formula>NOT(ISERROR(SEARCH("canceled",F1)))</formula>
    </cfRule>
    <cfRule type="containsText" dxfId="8" priority="14" operator="containsText" text="failed">
      <formula>NOT(ISERROR(SEARCH("failed",F1)))</formula>
    </cfRule>
    <cfRule type="containsText" dxfId="7" priority="15" operator="containsText" text="successful">
      <formula>NOT(ISERROR(SEARCH("successful",F1)))</formula>
    </cfRule>
  </conditionalFormatting>
  <conditionalFormatting sqref="G7">
    <cfRule type="containsText" dxfId="6" priority="13" operator="containsText" text="cancelled">
      <formula>NOT(ISERROR(SEARCH("cancelled",G7)))</formula>
    </cfRule>
  </conditionalFormatting>
  <conditionalFormatting sqref="O1:O1048576">
    <cfRule type="cellIs" dxfId="5" priority="1" operator="greaterThan">
      <formula>1.99</formula>
    </cfRule>
    <cfRule type="cellIs" dxfId="4" priority="2" operator="greaterThan">
      <formula>1.99</formula>
    </cfRule>
    <cfRule type="cellIs" dxfId="3" priority="3" operator="greaterThan">
      <formula>199</formula>
    </cfRule>
    <cfRule type="cellIs" dxfId="2" priority="4" operator="between">
      <formula>1</formula>
      <formula>1.99</formula>
    </cfRule>
    <cfRule type="cellIs" dxfId="1" priority="5" operator="between">
      <formula>100</formula>
      <formula>199</formula>
    </cfRule>
    <cfRule type="cellIs" dxfId="0" priority="6" operator="lessThan">
      <formula>100</formula>
    </cfRule>
    <cfRule type="colorScale" priority="9">
      <colorScale>
        <cfvo type="num" val="0"/>
        <cfvo type="num" val="100"/>
        <cfvo type="num" val="200"/>
        <color rgb="FFC00000"/>
        <color rgb="FF00B050"/>
        <color rgb="FF00B0F0"/>
      </colorScale>
    </cfRule>
    <cfRule type="colorScale" priority="10">
      <colorScale>
        <cfvo type="num" val="0"/>
        <cfvo type="num" val="100"/>
        <cfvo type="num" val="200"/>
        <color rgb="FFC00000"/>
        <color rgb="FF92D050"/>
        <color rgb="FFFFEF9C"/>
      </colorScale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80A98-99E3-1B4E-8BA8-0489E09080C9}">
  <dimension ref="F11:L25"/>
  <sheetViews>
    <sheetView topLeftCell="E9" workbookViewId="0">
      <selection activeCell="F13" sqref="F13"/>
    </sheetView>
  </sheetViews>
  <sheetFormatPr baseColWidth="10" defaultRowHeight="15" x14ac:dyDescent="0.2"/>
  <cols>
    <col min="2" max="2" width="14.5" bestFit="1" customWidth="1"/>
    <col min="3" max="3" width="12.1640625" bestFit="1" customWidth="1"/>
    <col min="4" max="4" width="13" bestFit="1" customWidth="1"/>
    <col min="5" max="5" width="14.83203125" bestFit="1" customWidth="1"/>
    <col min="6" max="6" width="18.1640625" bestFit="1" customWidth="1"/>
    <col min="7" max="7" width="14.83203125" bestFit="1" customWidth="1"/>
    <col min="8" max="8" width="5.5" bestFit="1" customWidth="1"/>
    <col min="9" max="9" width="4" bestFit="1" customWidth="1"/>
    <col min="10" max="10" width="8.83203125" bestFit="1" customWidth="1"/>
    <col min="11" max="11" width="6.33203125" bestFit="1" customWidth="1"/>
    <col min="12" max="12" width="10" bestFit="1" customWidth="1"/>
    <col min="13" max="15" width="18.1640625" bestFit="1" customWidth="1"/>
    <col min="16" max="16" width="22.5" bestFit="1" customWidth="1"/>
    <col min="17" max="17" width="19.1640625" bestFit="1" customWidth="1"/>
    <col min="18" max="18" width="22.5" bestFit="1" customWidth="1"/>
  </cols>
  <sheetData>
    <row r="11" spans="6:12" x14ac:dyDescent="0.2">
      <c r="F11" s="11" t="s">
        <v>8223</v>
      </c>
      <c r="G11" t="s">
        <v>8314</v>
      </c>
    </row>
    <row r="13" spans="6:12" x14ac:dyDescent="0.2">
      <c r="F13" s="11" t="s">
        <v>8317</v>
      </c>
      <c r="G13" s="11" t="s">
        <v>8315</v>
      </c>
    </row>
    <row r="14" spans="6:12" x14ac:dyDescent="0.2">
      <c r="F14" s="11" t="s">
        <v>8310</v>
      </c>
      <c r="G14" t="s">
        <v>8220</v>
      </c>
      <c r="H14" t="s">
        <v>8221</v>
      </c>
      <c r="I14" t="s">
        <v>8222</v>
      </c>
      <c r="J14" t="s">
        <v>8219</v>
      </c>
      <c r="K14" t="s">
        <v>8311</v>
      </c>
      <c r="L14" t="s">
        <v>8312</v>
      </c>
    </row>
    <row r="15" spans="6:12" x14ac:dyDescent="0.2">
      <c r="F15" s="6" t="s">
        <v>8359</v>
      </c>
      <c r="G15" s="12">
        <v>40</v>
      </c>
      <c r="H15" s="12">
        <v>180</v>
      </c>
      <c r="I15" s="12"/>
      <c r="J15" s="12">
        <v>300</v>
      </c>
      <c r="K15" s="12"/>
      <c r="L15" s="12">
        <v>520</v>
      </c>
    </row>
    <row r="16" spans="6:12" x14ac:dyDescent="0.2">
      <c r="F16" s="6" t="s">
        <v>8360</v>
      </c>
      <c r="G16" s="12">
        <v>20</v>
      </c>
      <c r="H16" s="12">
        <v>140</v>
      </c>
      <c r="I16" s="12">
        <v>6</v>
      </c>
      <c r="J16" s="12">
        <v>34</v>
      </c>
      <c r="K16" s="12"/>
      <c r="L16" s="12">
        <v>200</v>
      </c>
    </row>
    <row r="17" spans="6:12" x14ac:dyDescent="0.2">
      <c r="F17" s="6" t="s">
        <v>8361</v>
      </c>
      <c r="G17" s="12"/>
      <c r="H17" s="12">
        <v>140</v>
      </c>
      <c r="I17" s="12"/>
      <c r="J17" s="12">
        <v>80</v>
      </c>
      <c r="K17" s="12"/>
      <c r="L17" s="12">
        <v>220</v>
      </c>
    </row>
    <row r="18" spans="6:12" x14ac:dyDescent="0.2">
      <c r="F18" s="6" t="s">
        <v>8362</v>
      </c>
      <c r="G18" s="12">
        <v>24</v>
      </c>
      <c r="H18" s="12"/>
      <c r="I18" s="12"/>
      <c r="J18" s="12"/>
      <c r="K18" s="12"/>
      <c r="L18" s="12">
        <v>24</v>
      </c>
    </row>
    <row r="19" spans="6:12" x14ac:dyDescent="0.2">
      <c r="F19" s="6" t="s">
        <v>8363</v>
      </c>
      <c r="G19" s="12">
        <v>20</v>
      </c>
      <c r="H19" s="12">
        <v>120</v>
      </c>
      <c r="I19" s="12">
        <v>20</v>
      </c>
      <c r="J19" s="12">
        <v>540</v>
      </c>
      <c r="K19" s="12"/>
      <c r="L19" s="12">
        <v>700</v>
      </c>
    </row>
    <row r="20" spans="6:12" x14ac:dyDescent="0.2">
      <c r="F20" s="6" t="s">
        <v>8364</v>
      </c>
      <c r="G20" s="12"/>
      <c r="H20" s="12">
        <v>117</v>
      </c>
      <c r="I20" s="12"/>
      <c r="J20" s="12">
        <v>103</v>
      </c>
      <c r="K20" s="12"/>
      <c r="L20" s="12">
        <v>220</v>
      </c>
    </row>
    <row r="21" spans="6:12" x14ac:dyDescent="0.2">
      <c r="F21" s="6" t="s">
        <v>8365</v>
      </c>
      <c r="G21" s="12">
        <v>30</v>
      </c>
      <c r="H21" s="12">
        <v>127</v>
      </c>
      <c r="I21" s="12"/>
      <c r="J21" s="12">
        <v>80</v>
      </c>
      <c r="K21" s="12"/>
      <c r="L21" s="12">
        <v>237</v>
      </c>
    </row>
    <row r="22" spans="6:12" x14ac:dyDescent="0.2">
      <c r="F22" s="6" t="s">
        <v>8366</v>
      </c>
      <c r="G22" s="12">
        <v>178</v>
      </c>
      <c r="H22" s="12">
        <v>213</v>
      </c>
      <c r="I22" s="12"/>
      <c r="J22" s="12">
        <v>209</v>
      </c>
      <c r="K22" s="12"/>
      <c r="L22" s="12">
        <v>600</v>
      </c>
    </row>
    <row r="23" spans="6:12" x14ac:dyDescent="0.2">
      <c r="F23" s="6" t="s">
        <v>8367</v>
      </c>
      <c r="G23" s="12">
        <v>37</v>
      </c>
      <c r="H23" s="12">
        <v>493</v>
      </c>
      <c r="I23" s="12">
        <v>24</v>
      </c>
      <c r="J23" s="12">
        <v>839</v>
      </c>
      <c r="K23" s="12"/>
      <c r="L23" s="12">
        <v>1393</v>
      </c>
    </row>
    <row r="24" spans="6:12" x14ac:dyDescent="0.2">
      <c r="F24" s="6" t="s">
        <v>8311</v>
      </c>
      <c r="G24" s="12"/>
      <c r="H24" s="12"/>
      <c r="I24" s="12"/>
      <c r="J24" s="12"/>
      <c r="K24" s="12"/>
      <c r="L24" s="12"/>
    </row>
    <row r="25" spans="6:12" x14ac:dyDescent="0.2">
      <c r="F25" s="6" t="s">
        <v>8312</v>
      </c>
      <c r="G25" s="12">
        <v>349</v>
      </c>
      <c r="H25" s="12">
        <v>1530</v>
      </c>
      <c r="I25" s="12">
        <v>50</v>
      </c>
      <c r="J25" s="12">
        <v>2185</v>
      </c>
      <c r="K25" s="12"/>
      <c r="L25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6AAB8B-AFBB-684A-AD8C-BAD4350ED5FE}">
  <dimension ref="A2:G48"/>
  <sheetViews>
    <sheetView topLeftCell="I11" workbookViewId="0">
      <selection activeCell="A2" sqref="A2:G48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2" spans="1:7" x14ac:dyDescent="0.2">
      <c r="A2" s="11" t="s">
        <v>8223</v>
      </c>
      <c r="B2" t="s">
        <v>8314</v>
      </c>
    </row>
    <row r="4" spans="1:7" x14ac:dyDescent="0.2">
      <c r="A4" s="11" t="s">
        <v>8316</v>
      </c>
      <c r="B4" s="11" t="s">
        <v>8315</v>
      </c>
    </row>
    <row r="5" spans="1:7" x14ac:dyDescent="0.2">
      <c r="A5" s="11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  <c r="G5" t="s">
        <v>8312</v>
      </c>
    </row>
    <row r="6" spans="1:7" x14ac:dyDescent="0.2">
      <c r="A6" s="6" t="s">
        <v>8318</v>
      </c>
      <c r="B6" s="12"/>
      <c r="C6" s="12">
        <v>100</v>
      </c>
      <c r="D6" s="12"/>
      <c r="E6" s="12"/>
      <c r="F6" s="12"/>
      <c r="G6" s="12">
        <v>100</v>
      </c>
    </row>
    <row r="7" spans="1:7" x14ac:dyDescent="0.2">
      <c r="A7" s="6" t="s">
        <v>8344</v>
      </c>
      <c r="B7" s="12">
        <v>20</v>
      </c>
      <c r="C7" s="12"/>
      <c r="D7" s="12"/>
      <c r="E7" s="12"/>
      <c r="F7" s="12"/>
      <c r="G7" s="12">
        <v>20</v>
      </c>
    </row>
    <row r="8" spans="1:7" x14ac:dyDescent="0.2">
      <c r="A8" s="6" t="s">
        <v>8330</v>
      </c>
      <c r="B8" s="12">
        <v>24</v>
      </c>
      <c r="C8" s="12"/>
      <c r="D8" s="12"/>
      <c r="E8" s="12"/>
      <c r="F8" s="12"/>
      <c r="G8" s="12">
        <v>24</v>
      </c>
    </row>
    <row r="9" spans="1:7" x14ac:dyDescent="0.2">
      <c r="A9" s="6" t="s">
        <v>8345</v>
      </c>
      <c r="B9" s="12"/>
      <c r="C9" s="12">
        <v>40</v>
      </c>
      <c r="D9" s="12"/>
      <c r="E9" s="12"/>
      <c r="F9" s="12"/>
      <c r="G9" s="12">
        <v>40</v>
      </c>
    </row>
    <row r="10" spans="1:7" x14ac:dyDescent="0.2">
      <c r="A10" s="6" t="s">
        <v>8331</v>
      </c>
      <c r="B10" s="12"/>
      <c r="C10" s="12"/>
      <c r="D10" s="12"/>
      <c r="E10" s="12">
        <v>40</v>
      </c>
      <c r="F10" s="12"/>
      <c r="G10" s="12">
        <v>40</v>
      </c>
    </row>
    <row r="11" spans="1:7" x14ac:dyDescent="0.2">
      <c r="A11" s="6" t="s">
        <v>8319</v>
      </c>
      <c r="B11" s="12"/>
      <c r="C11" s="12"/>
      <c r="D11" s="12"/>
      <c r="E11" s="12">
        <v>180</v>
      </c>
      <c r="F11" s="12"/>
      <c r="G11" s="12">
        <v>180</v>
      </c>
    </row>
    <row r="12" spans="1:7" x14ac:dyDescent="0.2">
      <c r="A12" s="6" t="s">
        <v>8320</v>
      </c>
      <c r="B12" s="12"/>
      <c r="C12" s="12">
        <v>80</v>
      </c>
      <c r="D12" s="12"/>
      <c r="E12" s="12"/>
      <c r="F12" s="12"/>
      <c r="G12" s="12">
        <v>80</v>
      </c>
    </row>
    <row r="13" spans="1:7" x14ac:dyDescent="0.2">
      <c r="A13" s="6" t="s">
        <v>8332</v>
      </c>
      <c r="B13" s="12"/>
      <c r="C13" s="12"/>
      <c r="D13" s="12"/>
      <c r="E13" s="12">
        <v>40</v>
      </c>
      <c r="F13" s="12"/>
      <c r="G13" s="12">
        <v>40</v>
      </c>
    </row>
    <row r="14" spans="1:7" x14ac:dyDescent="0.2">
      <c r="A14" s="6" t="s">
        <v>8333</v>
      </c>
      <c r="B14" s="12"/>
      <c r="C14" s="12">
        <v>40</v>
      </c>
      <c r="D14" s="12">
        <v>20</v>
      </c>
      <c r="E14" s="12"/>
      <c r="F14" s="12"/>
      <c r="G14" s="12">
        <v>60</v>
      </c>
    </row>
    <row r="15" spans="1:7" x14ac:dyDescent="0.2">
      <c r="A15" s="6" t="s">
        <v>8346</v>
      </c>
      <c r="B15" s="12"/>
      <c r="C15" s="12">
        <v>40</v>
      </c>
      <c r="D15" s="12"/>
      <c r="E15" s="12"/>
      <c r="F15" s="12"/>
      <c r="G15" s="12">
        <v>40</v>
      </c>
    </row>
    <row r="16" spans="1:7" x14ac:dyDescent="0.2">
      <c r="A16" s="6" t="s">
        <v>8324</v>
      </c>
      <c r="B16" s="12">
        <v>20</v>
      </c>
      <c r="C16" s="12">
        <v>120</v>
      </c>
      <c r="D16" s="12"/>
      <c r="E16" s="12"/>
      <c r="F16" s="12"/>
      <c r="G16" s="12">
        <v>140</v>
      </c>
    </row>
    <row r="17" spans="1:7" x14ac:dyDescent="0.2">
      <c r="A17" s="6" t="s">
        <v>8350</v>
      </c>
      <c r="B17" s="12"/>
      <c r="C17" s="12">
        <v>20</v>
      </c>
      <c r="D17" s="12"/>
      <c r="E17" s="12"/>
      <c r="F17" s="12"/>
      <c r="G17" s="12">
        <v>20</v>
      </c>
    </row>
    <row r="18" spans="1:7" x14ac:dyDescent="0.2">
      <c r="A18" s="6" t="s">
        <v>8351</v>
      </c>
      <c r="B18" s="12"/>
      <c r="C18" s="12"/>
      <c r="D18" s="12"/>
      <c r="E18" s="12">
        <v>140</v>
      </c>
      <c r="F18" s="12"/>
      <c r="G18" s="12">
        <v>140</v>
      </c>
    </row>
    <row r="19" spans="1:7" x14ac:dyDescent="0.2">
      <c r="A19" s="6" t="s">
        <v>8334</v>
      </c>
      <c r="B19" s="12"/>
      <c r="C19" s="12">
        <v>20</v>
      </c>
      <c r="D19" s="12"/>
      <c r="E19" s="12">
        <v>140</v>
      </c>
      <c r="F19" s="12"/>
      <c r="G19" s="12">
        <v>160</v>
      </c>
    </row>
    <row r="20" spans="1:7" x14ac:dyDescent="0.2">
      <c r="A20" s="6" t="s">
        <v>8335</v>
      </c>
      <c r="B20" s="12"/>
      <c r="C20" s="12">
        <v>60</v>
      </c>
      <c r="D20" s="12"/>
      <c r="E20" s="12"/>
      <c r="F20" s="12"/>
      <c r="G20" s="12">
        <v>60</v>
      </c>
    </row>
    <row r="21" spans="1:7" x14ac:dyDescent="0.2">
      <c r="A21" s="6" t="s">
        <v>8352</v>
      </c>
      <c r="B21" s="12"/>
      <c r="C21" s="12">
        <v>11</v>
      </c>
      <c r="D21" s="12"/>
      <c r="E21" s="12">
        <v>9</v>
      </c>
      <c r="F21" s="12"/>
      <c r="G21" s="12">
        <v>20</v>
      </c>
    </row>
    <row r="22" spans="1:7" x14ac:dyDescent="0.2">
      <c r="A22" s="6" t="s">
        <v>8336</v>
      </c>
      <c r="B22" s="12"/>
      <c r="C22" s="12"/>
      <c r="D22" s="12"/>
      <c r="E22" s="12">
        <v>20</v>
      </c>
      <c r="F22" s="12"/>
      <c r="G22" s="12">
        <v>20</v>
      </c>
    </row>
    <row r="23" spans="1:7" x14ac:dyDescent="0.2">
      <c r="A23" s="6" t="s">
        <v>8327</v>
      </c>
      <c r="B23" s="12"/>
      <c r="C23" s="12">
        <v>40</v>
      </c>
      <c r="D23" s="12"/>
      <c r="E23" s="12"/>
      <c r="F23" s="12"/>
      <c r="G23" s="12">
        <v>40</v>
      </c>
    </row>
    <row r="24" spans="1:7" x14ac:dyDescent="0.2">
      <c r="A24" s="6" t="s">
        <v>8356</v>
      </c>
      <c r="B24" s="12">
        <v>20</v>
      </c>
      <c r="C24" s="12">
        <v>60</v>
      </c>
      <c r="D24" s="12"/>
      <c r="E24" s="12">
        <v>60</v>
      </c>
      <c r="F24" s="12"/>
      <c r="G24" s="12">
        <v>140</v>
      </c>
    </row>
    <row r="25" spans="1:7" x14ac:dyDescent="0.2">
      <c r="A25" s="6" t="s">
        <v>8340</v>
      </c>
      <c r="B25" s="12"/>
      <c r="C25" s="12">
        <v>20</v>
      </c>
      <c r="D25" s="12"/>
      <c r="E25" s="12"/>
      <c r="F25" s="12"/>
      <c r="G25" s="12">
        <v>20</v>
      </c>
    </row>
    <row r="26" spans="1:7" x14ac:dyDescent="0.2">
      <c r="A26" s="6" t="s">
        <v>8347</v>
      </c>
      <c r="B26" s="12"/>
      <c r="C26" s="12"/>
      <c r="D26" s="12"/>
      <c r="E26" s="12">
        <v>60</v>
      </c>
      <c r="F26" s="12"/>
      <c r="G26" s="12">
        <v>60</v>
      </c>
    </row>
    <row r="27" spans="1:7" x14ac:dyDescent="0.2">
      <c r="A27" s="6" t="s">
        <v>8341</v>
      </c>
      <c r="B27" s="12"/>
      <c r="C27" s="12">
        <v>20</v>
      </c>
      <c r="D27" s="12"/>
      <c r="E27" s="12"/>
      <c r="F27" s="12"/>
      <c r="G27" s="12">
        <v>20</v>
      </c>
    </row>
    <row r="28" spans="1:7" x14ac:dyDescent="0.2">
      <c r="A28" s="6" t="s">
        <v>8342</v>
      </c>
      <c r="B28" s="12"/>
      <c r="C28" s="12">
        <v>57</v>
      </c>
      <c r="D28" s="12"/>
      <c r="E28" s="12">
        <v>103</v>
      </c>
      <c r="F28" s="12"/>
      <c r="G28" s="12">
        <v>160</v>
      </c>
    </row>
    <row r="29" spans="1:7" x14ac:dyDescent="0.2">
      <c r="A29" s="6" t="s">
        <v>8343</v>
      </c>
      <c r="B29" s="12"/>
      <c r="C29" s="12">
        <v>20</v>
      </c>
      <c r="D29" s="12"/>
      <c r="E29" s="12"/>
      <c r="F29" s="12"/>
      <c r="G29" s="12">
        <v>20</v>
      </c>
    </row>
    <row r="30" spans="1:7" x14ac:dyDescent="0.2">
      <c r="A30" s="6" t="s">
        <v>8357</v>
      </c>
      <c r="B30" s="12"/>
      <c r="C30" s="12">
        <v>353</v>
      </c>
      <c r="D30" s="12">
        <v>19</v>
      </c>
      <c r="E30" s="12">
        <v>694</v>
      </c>
      <c r="F30" s="12"/>
      <c r="G30" s="12">
        <v>1066</v>
      </c>
    </row>
    <row r="31" spans="1:7" x14ac:dyDescent="0.2">
      <c r="A31" s="6" t="s">
        <v>8337</v>
      </c>
      <c r="B31" s="12"/>
      <c r="C31" s="12"/>
      <c r="D31" s="12"/>
      <c r="E31" s="12">
        <v>40</v>
      </c>
      <c r="F31" s="12"/>
      <c r="G31" s="12">
        <v>40</v>
      </c>
    </row>
    <row r="32" spans="1:7" x14ac:dyDescent="0.2">
      <c r="A32" s="6" t="s">
        <v>8348</v>
      </c>
      <c r="B32" s="12"/>
      <c r="C32" s="12"/>
      <c r="D32" s="12"/>
      <c r="E32" s="12">
        <v>20</v>
      </c>
      <c r="F32" s="12"/>
      <c r="G32" s="12">
        <v>20</v>
      </c>
    </row>
    <row r="33" spans="1:7" x14ac:dyDescent="0.2">
      <c r="A33" s="6" t="s">
        <v>8325</v>
      </c>
      <c r="B33" s="12"/>
      <c r="C33" s="12">
        <v>20</v>
      </c>
      <c r="D33" s="12"/>
      <c r="E33" s="12"/>
      <c r="F33" s="12"/>
      <c r="G33" s="12">
        <v>20</v>
      </c>
    </row>
    <row r="34" spans="1:7" x14ac:dyDescent="0.2">
      <c r="A34" s="6" t="s">
        <v>8338</v>
      </c>
      <c r="B34" s="12"/>
      <c r="C34" s="12"/>
      <c r="D34" s="12"/>
      <c r="E34" s="12">
        <v>260</v>
      </c>
      <c r="F34" s="12"/>
      <c r="G34" s="12">
        <v>260</v>
      </c>
    </row>
    <row r="35" spans="1:7" x14ac:dyDescent="0.2">
      <c r="A35" s="6" t="s">
        <v>8321</v>
      </c>
      <c r="B35" s="12">
        <v>40</v>
      </c>
      <c r="C35" s="12"/>
      <c r="D35" s="12"/>
      <c r="E35" s="12"/>
      <c r="F35" s="12"/>
      <c r="G35" s="12">
        <v>40</v>
      </c>
    </row>
    <row r="36" spans="1:7" x14ac:dyDescent="0.2">
      <c r="A36" s="6" t="s">
        <v>8322</v>
      </c>
      <c r="B36" s="12"/>
      <c r="C36" s="12"/>
      <c r="D36" s="12"/>
      <c r="E36" s="12">
        <v>60</v>
      </c>
      <c r="F36" s="12"/>
      <c r="G36" s="12">
        <v>60</v>
      </c>
    </row>
    <row r="37" spans="1:7" x14ac:dyDescent="0.2">
      <c r="A37" s="6" t="s">
        <v>8326</v>
      </c>
      <c r="B37" s="12"/>
      <c r="C37" s="12"/>
      <c r="D37" s="12">
        <v>6</v>
      </c>
      <c r="E37" s="12">
        <v>34</v>
      </c>
      <c r="F37" s="12"/>
      <c r="G37" s="12">
        <v>40</v>
      </c>
    </row>
    <row r="38" spans="1:7" x14ac:dyDescent="0.2">
      <c r="A38" s="6" t="s">
        <v>8353</v>
      </c>
      <c r="B38" s="12">
        <v>18</v>
      </c>
      <c r="C38" s="12">
        <v>2</v>
      </c>
      <c r="D38" s="12"/>
      <c r="E38" s="12">
        <v>40</v>
      </c>
      <c r="F38" s="12"/>
      <c r="G38" s="12">
        <v>60</v>
      </c>
    </row>
    <row r="39" spans="1:7" x14ac:dyDescent="0.2">
      <c r="A39" s="6" t="s">
        <v>8358</v>
      </c>
      <c r="B39" s="12">
        <v>17</v>
      </c>
      <c r="C39" s="12">
        <v>80</v>
      </c>
      <c r="D39" s="12">
        <v>5</v>
      </c>
      <c r="E39" s="12">
        <v>85</v>
      </c>
      <c r="F39" s="12"/>
      <c r="G39" s="12">
        <v>187</v>
      </c>
    </row>
    <row r="40" spans="1:7" x14ac:dyDescent="0.2">
      <c r="A40" s="6" t="s">
        <v>8328</v>
      </c>
      <c r="B40" s="12"/>
      <c r="C40" s="12"/>
      <c r="D40" s="12"/>
      <c r="E40" s="12">
        <v>80</v>
      </c>
      <c r="F40" s="12"/>
      <c r="G40" s="12">
        <v>80</v>
      </c>
    </row>
    <row r="41" spans="1:7" x14ac:dyDescent="0.2">
      <c r="A41" s="6" t="s">
        <v>8323</v>
      </c>
      <c r="B41" s="12"/>
      <c r="C41" s="12"/>
      <c r="D41" s="12"/>
      <c r="E41" s="12">
        <v>60</v>
      </c>
      <c r="F41" s="12"/>
      <c r="G41" s="12">
        <v>60</v>
      </c>
    </row>
    <row r="42" spans="1:7" x14ac:dyDescent="0.2">
      <c r="A42" s="6" t="s">
        <v>8349</v>
      </c>
      <c r="B42" s="12">
        <v>10</v>
      </c>
      <c r="C42" s="12">
        <v>47</v>
      </c>
      <c r="D42" s="12"/>
      <c r="E42" s="12"/>
      <c r="F42" s="12"/>
      <c r="G42" s="12">
        <v>57</v>
      </c>
    </row>
    <row r="43" spans="1:7" x14ac:dyDescent="0.2">
      <c r="A43" s="6" t="s">
        <v>8329</v>
      </c>
      <c r="B43" s="12"/>
      <c r="C43" s="12">
        <v>100</v>
      </c>
      <c r="D43" s="12"/>
      <c r="E43" s="12"/>
      <c r="F43" s="12"/>
      <c r="G43" s="12">
        <v>100</v>
      </c>
    </row>
    <row r="44" spans="1:7" x14ac:dyDescent="0.2">
      <c r="A44" s="6" t="s">
        <v>8354</v>
      </c>
      <c r="B44" s="12">
        <v>60</v>
      </c>
      <c r="C44" s="12">
        <v>120</v>
      </c>
      <c r="D44" s="12"/>
      <c r="E44" s="12">
        <v>20</v>
      </c>
      <c r="F44" s="12"/>
      <c r="G44" s="12">
        <v>200</v>
      </c>
    </row>
    <row r="45" spans="1:7" x14ac:dyDescent="0.2">
      <c r="A45" s="6" t="s">
        <v>8355</v>
      </c>
      <c r="B45" s="12">
        <v>100</v>
      </c>
      <c r="C45" s="12">
        <v>60</v>
      </c>
      <c r="D45" s="12"/>
      <c r="E45" s="12"/>
      <c r="F45" s="12"/>
      <c r="G45" s="12">
        <v>160</v>
      </c>
    </row>
    <row r="46" spans="1:7" x14ac:dyDescent="0.2">
      <c r="A46" s="6" t="s">
        <v>8339</v>
      </c>
      <c r="B46" s="12">
        <v>20</v>
      </c>
      <c r="C46" s="12"/>
      <c r="D46" s="12"/>
      <c r="E46" s="12"/>
      <c r="F46" s="12"/>
      <c r="G46" s="12">
        <v>20</v>
      </c>
    </row>
    <row r="47" spans="1:7" x14ac:dyDescent="0.2">
      <c r="A47" s="6" t="s">
        <v>8311</v>
      </c>
      <c r="B47" s="12"/>
      <c r="C47" s="12"/>
      <c r="D47" s="12"/>
      <c r="E47" s="12"/>
      <c r="F47" s="12"/>
      <c r="G47" s="12"/>
    </row>
    <row r="48" spans="1:7" x14ac:dyDescent="0.2">
      <c r="A48" s="6" t="s">
        <v>8312</v>
      </c>
      <c r="B48" s="12">
        <v>349</v>
      </c>
      <c r="C48" s="12">
        <v>1530</v>
      </c>
      <c r="D48" s="12">
        <v>50</v>
      </c>
      <c r="E48" s="12">
        <v>2185</v>
      </c>
      <c r="F48" s="12"/>
      <c r="G48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79A5B-765D-8C40-B783-BD8802A9683F}">
  <dimension ref="B3:G20"/>
  <sheetViews>
    <sheetView workbookViewId="0">
      <selection activeCell="A2" sqref="A2"/>
    </sheetView>
  </sheetViews>
  <sheetFormatPr baseColWidth="10" defaultRowHeight="15" x14ac:dyDescent="0.2"/>
  <cols>
    <col min="2" max="2" width="25.1640625" bestFit="1" customWidth="1"/>
    <col min="3" max="3" width="15.6640625" bestFit="1" customWidth="1"/>
    <col min="4" max="4" width="5.5" bestFit="1" customWidth="1"/>
    <col min="5" max="5" width="4" bestFit="1" customWidth="1"/>
    <col min="6" max="6" width="8.83203125" bestFit="1" customWidth="1"/>
    <col min="7" max="8" width="10" bestFit="1" customWidth="1"/>
    <col min="9" max="9" width="17" bestFit="1" customWidth="1"/>
    <col min="10" max="10" width="14.33203125" bestFit="1" customWidth="1"/>
    <col min="11" max="11" width="17" bestFit="1" customWidth="1"/>
    <col min="12" max="12" width="13.33203125" bestFit="1" customWidth="1"/>
    <col min="13" max="13" width="15.83203125" bestFit="1" customWidth="1"/>
    <col min="14" max="14" width="14.33203125" bestFit="1" customWidth="1"/>
    <col min="15" max="15" width="17" bestFit="1" customWidth="1"/>
    <col min="16" max="16" width="13.33203125" bestFit="1" customWidth="1"/>
    <col min="17" max="17" width="15.83203125" bestFit="1" customWidth="1"/>
    <col min="18" max="18" width="14.33203125" bestFit="1" customWidth="1"/>
    <col min="19" max="19" width="17" bestFit="1" customWidth="1"/>
    <col min="20" max="20" width="14.33203125" bestFit="1" customWidth="1"/>
    <col min="21" max="21" width="17" bestFit="1" customWidth="1"/>
    <col min="22" max="22" width="15.33203125" bestFit="1" customWidth="1"/>
    <col min="23" max="23" width="18" bestFit="1" customWidth="1"/>
    <col min="24" max="24" width="14.33203125" bestFit="1" customWidth="1"/>
    <col min="25" max="25" width="17" bestFit="1" customWidth="1"/>
    <col min="26" max="26" width="14.33203125" bestFit="1" customWidth="1"/>
    <col min="27" max="27" width="17" bestFit="1" customWidth="1"/>
    <col min="28" max="28" width="15.33203125" bestFit="1" customWidth="1"/>
    <col min="29" max="29" width="18" bestFit="1" customWidth="1"/>
    <col min="30" max="30" width="13.33203125" bestFit="1" customWidth="1"/>
    <col min="31" max="31" width="15.83203125" bestFit="1" customWidth="1"/>
    <col min="32" max="32" width="14.33203125" bestFit="1" customWidth="1"/>
    <col min="33" max="33" width="17" bestFit="1" customWidth="1"/>
    <col min="34" max="34" width="13.33203125" bestFit="1" customWidth="1"/>
    <col min="35" max="35" width="15.83203125" bestFit="1" customWidth="1"/>
    <col min="36" max="36" width="14.33203125" bestFit="1" customWidth="1"/>
    <col min="37" max="37" width="17" bestFit="1" customWidth="1"/>
    <col min="38" max="38" width="12.33203125" bestFit="1" customWidth="1"/>
    <col min="39" max="39" width="14.83203125" bestFit="1" customWidth="1"/>
    <col min="40" max="40" width="13.33203125" bestFit="1" customWidth="1"/>
    <col min="41" max="41" width="15.83203125" bestFit="1" customWidth="1"/>
    <col min="42" max="42" width="14.33203125" bestFit="1" customWidth="1"/>
    <col min="43" max="43" width="17" bestFit="1" customWidth="1"/>
    <col min="44" max="44" width="14.33203125" bestFit="1" customWidth="1"/>
    <col min="45" max="45" width="17" bestFit="1" customWidth="1"/>
    <col min="46" max="46" width="14.33203125" bestFit="1" customWidth="1"/>
    <col min="47" max="47" width="17" bestFit="1" customWidth="1"/>
    <col min="48" max="48" width="13.33203125" bestFit="1" customWidth="1"/>
    <col min="49" max="49" width="15.83203125" bestFit="1" customWidth="1"/>
    <col min="50" max="50" width="13.33203125" bestFit="1" customWidth="1"/>
    <col min="51" max="51" width="15.83203125" bestFit="1" customWidth="1"/>
    <col min="52" max="52" width="14.33203125" bestFit="1" customWidth="1"/>
    <col min="53" max="53" width="17" bestFit="1" customWidth="1"/>
    <col min="54" max="54" width="14.33203125" bestFit="1" customWidth="1"/>
    <col min="55" max="55" width="17" bestFit="1" customWidth="1"/>
    <col min="56" max="56" width="13.33203125" bestFit="1" customWidth="1"/>
    <col min="57" max="57" width="15.83203125" bestFit="1" customWidth="1"/>
    <col min="58" max="58" width="13.33203125" bestFit="1" customWidth="1"/>
    <col min="59" max="59" width="15.83203125" bestFit="1" customWidth="1"/>
    <col min="60" max="60" width="14.33203125" bestFit="1" customWidth="1"/>
    <col min="61" max="61" width="17" bestFit="1" customWidth="1"/>
    <col min="62" max="62" width="12.33203125" bestFit="1" customWidth="1"/>
    <col min="63" max="63" width="14.83203125" bestFit="1" customWidth="1"/>
    <col min="64" max="64" width="13.33203125" bestFit="1" customWidth="1"/>
    <col min="65" max="65" width="15.83203125" bestFit="1" customWidth="1"/>
    <col min="66" max="66" width="13.33203125" bestFit="1" customWidth="1"/>
    <col min="67" max="67" width="15.83203125" bestFit="1" customWidth="1"/>
    <col min="68" max="68" width="14.33203125" bestFit="1" customWidth="1"/>
    <col min="69" max="69" width="17" bestFit="1" customWidth="1"/>
    <col min="70" max="70" width="14.33203125" bestFit="1" customWidth="1"/>
    <col min="71" max="71" width="17" bestFit="1" customWidth="1"/>
    <col min="72" max="72" width="13.33203125" bestFit="1" customWidth="1"/>
    <col min="73" max="73" width="15.83203125" bestFit="1" customWidth="1"/>
    <col min="74" max="74" width="14.33203125" bestFit="1" customWidth="1"/>
    <col min="75" max="75" width="17" bestFit="1" customWidth="1"/>
    <col min="76" max="76" width="13.33203125" bestFit="1" customWidth="1"/>
    <col min="77" max="77" width="15.83203125" bestFit="1" customWidth="1"/>
    <col min="78" max="78" width="13.33203125" bestFit="1" customWidth="1"/>
    <col min="79" max="79" width="15.83203125" bestFit="1" customWidth="1"/>
    <col min="80" max="80" width="13.33203125" bestFit="1" customWidth="1"/>
    <col min="81" max="81" width="15.83203125" bestFit="1" customWidth="1"/>
    <col min="82" max="82" width="13.33203125" bestFit="1" customWidth="1"/>
    <col min="83" max="83" width="15.83203125" bestFit="1" customWidth="1"/>
    <col min="84" max="84" width="13.33203125" bestFit="1" customWidth="1"/>
    <col min="85" max="85" width="15.83203125" bestFit="1" customWidth="1"/>
    <col min="86" max="86" width="14.33203125" bestFit="1" customWidth="1"/>
    <col min="87" max="87" width="17" bestFit="1" customWidth="1"/>
    <col min="88" max="88" width="14.33203125" bestFit="1" customWidth="1"/>
    <col min="89" max="89" width="17" bestFit="1" customWidth="1"/>
    <col min="90" max="90" width="14.33203125" bestFit="1" customWidth="1"/>
    <col min="91" max="91" width="17" bestFit="1" customWidth="1"/>
    <col min="92" max="92" width="14.33203125" bestFit="1" customWidth="1"/>
    <col min="93" max="93" width="17" bestFit="1" customWidth="1"/>
    <col min="94" max="94" width="14.33203125" bestFit="1" customWidth="1"/>
    <col min="95" max="95" width="17" bestFit="1" customWidth="1"/>
    <col min="96" max="96" width="14.33203125" bestFit="1" customWidth="1"/>
    <col min="97" max="97" width="17" bestFit="1" customWidth="1"/>
    <col min="98" max="98" width="13.33203125" bestFit="1" customWidth="1"/>
    <col min="99" max="99" width="15.83203125" bestFit="1" customWidth="1"/>
    <col min="100" max="100" width="14.33203125" bestFit="1" customWidth="1"/>
    <col min="101" max="101" width="17" bestFit="1" customWidth="1"/>
    <col min="102" max="102" width="13.33203125" bestFit="1" customWidth="1"/>
    <col min="103" max="103" width="15.83203125" bestFit="1" customWidth="1"/>
    <col min="104" max="104" width="14.33203125" bestFit="1" customWidth="1"/>
    <col min="105" max="105" width="17" bestFit="1" customWidth="1"/>
    <col min="106" max="106" width="13.33203125" bestFit="1" customWidth="1"/>
    <col min="107" max="107" width="15.83203125" bestFit="1" customWidth="1"/>
    <col min="108" max="108" width="13.33203125" bestFit="1" customWidth="1"/>
    <col min="109" max="109" width="15.83203125" bestFit="1" customWidth="1"/>
    <col min="110" max="110" width="14.33203125" bestFit="1" customWidth="1"/>
    <col min="111" max="111" width="17" bestFit="1" customWidth="1"/>
    <col min="112" max="112" width="13.33203125" bestFit="1" customWidth="1"/>
    <col min="113" max="113" width="15.83203125" bestFit="1" customWidth="1"/>
    <col min="114" max="114" width="12.33203125" bestFit="1" customWidth="1"/>
    <col min="115" max="115" width="14.83203125" bestFit="1" customWidth="1"/>
    <col min="116" max="116" width="13.33203125" bestFit="1" customWidth="1"/>
    <col min="117" max="117" width="15.83203125" bestFit="1" customWidth="1"/>
    <col min="118" max="118" width="14.33203125" bestFit="1" customWidth="1"/>
    <col min="119" max="119" width="17" bestFit="1" customWidth="1"/>
    <col min="120" max="120" width="14.33203125" bestFit="1" customWidth="1"/>
    <col min="121" max="121" width="17" bestFit="1" customWidth="1"/>
    <col min="122" max="122" width="14.33203125" bestFit="1" customWidth="1"/>
    <col min="123" max="123" width="17" bestFit="1" customWidth="1"/>
    <col min="124" max="124" width="14.33203125" bestFit="1" customWidth="1"/>
    <col min="125" max="125" width="17" bestFit="1" customWidth="1"/>
    <col min="126" max="126" width="15.33203125" bestFit="1" customWidth="1"/>
    <col min="127" max="127" width="18" bestFit="1" customWidth="1"/>
    <col min="128" max="128" width="15.33203125" bestFit="1" customWidth="1"/>
    <col min="129" max="129" width="18" bestFit="1" customWidth="1"/>
    <col min="130" max="130" width="14.33203125" bestFit="1" customWidth="1"/>
    <col min="131" max="131" width="17" bestFit="1" customWidth="1"/>
    <col min="132" max="132" width="14.33203125" bestFit="1" customWidth="1"/>
    <col min="133" max="133" width="17" bestFit="1" customWidth="1"/>
    <col min="134" max="134" width="14.33203125" bestFit="1" customWidth="1"/>
    <col min="135" max="135" width="17" bestFit="1" customWidth="1"/>
    <col min="136" max="136" width="13.33203125" bestFit="1" customWidth="1"/>
    <col min="137" max="137" width="15.83203125" bestFit="1" customWidth="1"/>
    <col min="138" max="138" width="15.33203125" bestFit="1" customWidth="1"/>
    <col min="139" max="139" width="18" bestFit="1" customWidth="1"/>
    <col min="140" max="140" width="15.33203125" bestFit="1" customWidth="1"/>
    <col min="141" max="141" width="18" bestFit="1" customWidth="1"/>
    <col min="142" max="142" width="14.33203125" bestFit="1" customWidth="1"/>
    <col min="143" max="143" width="17" bestFit="1" customWidth="1"/>
    <col min="144" max="144" width="14.33203125" bestFit="1" customWidth="1"/>
    <col min="145" max="145" width="17" bestFit="1" customWidth="1"/>
    <col min="146" max="146" width="14.33203125" bestFit="1" customWidth="1"/>
    <col min="147" max="147" width="17" bestFit="1" customWidth="1"/>
    <col min="148" max="148" width="14.33203125" bestFit="1" customWidth="1"/>
    <col min="149" max="149" width="17" bestFit="1" customWidth="1"/>
    <col min="150" max="150" width="14.33203125" bestFit="1" customWidth="1"/>
    <col min="151" max="151" width="17" bestFit="1" customWidth="1"/>
    <col min="152" max="152" width="14.33203125" bestFit="1" customWidth="1"/>
    <col min="153" max="153" width="17" bestFit="1" customWidth="1"/>
    <col min="154" max="154" width="15.33203125" bestFit="1" customWidth="1"/>
    <col min="155" max="155" width="18" bestFit="1" customWidth="1"/>
    <col min="156" max="156" width="15.33203125" bestFit="1" customWidth="1"/>
    <col min="157" max="157" width="18" bestFit="1" customWidth="1"/>
    <col min="158" max="158" width="15.33203125" bestFit="1" customWidth="1"/>
    <col min="159" max="159" width="18" bestFit="1" customWidth="1"/>
    <col min="160" max="160" width="13.33203125" bestFit="1" customWidth="1"/>
    <col min="161" max="161" width="15.83203125" bestFit="1" customWidth="1"/>
    <col min="162" max="162" width="13.33203125" bestFit="1" customWidth="1"/>
    <col min="163" max="163" width="15.83203125" bestFit="1" customWidth="1"/>
    <col min="164" max="164" width="13.33203125" bestFit="1" customWidth="1"/>
    <col min="165" max="165" width="15.83203125" bestFit="1" customWidth="1"/>
    <col min="166" max="166" width="13.33203125" bestFit="1" customWidth="1"/>
    <col min="167" max="167" width="15.83203125" bestFit="1" customWidth="1"/>
    <col min="168" max="168" width="14.33203125" bestFit="1" customWidth="1"/>
    <col min="169" max="169" width="17" bestFit="1" customWidth="1"/>
    <col min="170" max="170" width="14.33203125" bestFit="1" customWidth="1"/>
    <col min="171" max="171" width="17" bestFit="1" customWidth="1"/>
    <col min="172" max="172" width="14.33203125" bestFit="1" customWidth="1"/>
    <col min="173" max="173" width="17" bestFit="1" customWidth="1"/>
    <col min="174" max="174" width="14.33203125" bestFit="1" customWidth="1"/>
    <col min="175" max="175" width="17" bestFit="1" customWidth="1"/>
    <col min="176" max="176" width="14.33203125" bestFit="1" customWidth="1"/>
    <col min="177" max="177" width="17" bestFit="1" customWidth="1"/>
    <col min="178" max="178" width="14.33203125" bestFit="1" customWidth="1"/>
    <col min="179" max="179" width="17" bestFit="1" customWidth="1"/>
    <col min="180" max="180" width="14.33203125" bestFit="1" customWidth="1"/>
    <col min="181" max="181" width="17" bestFit="1" customWidth="1"/>
    <col min="182" max="182" width="14.33203125" bestFit="1" customWidth="1"/>
    <col min="183" max="183" width="17" bestFit="1" customWidth="1"/>
    <col min="184" max="184" width="12.33203125" bestFit="1" customWidth="1"/>
    <col min="185" max="185" width="14.83203125" bestFit="1" customWidth="1"/>
    <col min="186" max="186" width="14.33203125" bestFit="1" customWidth="1"/>
    <col min="187" max="187" width="17" bestFit="1" customWidth="1"/>
    <col min="188" max="188" width="14.33203125" bestFit="1" customWidth="1"/>
    <col min="189" max="189" width="17" bestFit="1" customWidth="1"/>
    <col min="190" max="190" width="14.33203125" bestFit="1" customWidth="1"/>
    <col min="191" max="191" width="17" bestFit="1" customWidth="1"/>
    <col min="192" max="192" width="13.33203125" bestFit="1" customWidth="1"/>
    <col min="193" max="193" width="15.83203125" bestFit="1" customWidth="1"/>
    <col min="194" max="194" width="14.33203125" bestFit="1" customWidth="1"/>
    <col min="195" max="195" width="17" bestFit="1" customWidth="1"/>
    <col min="196" max="196" width="14.33203125" bestFit="1" customWidth="1"/>
    <col min="197" max="197" width="17" bestFit="1" customWidth="1"/>
    <col min="198" max="198" width="13.33203125" bestFit="1" customWidth="1"/>
    <col min="199" max="199" width="15.83203125" bestFit="1" customWidth="1"/>
    <col min="200" max="200" width="14.33203125" bestFit="1" customWidth="1"/>
    <col min="201" max="201" width="17" bestFit="1" customWidth="1"/>
    <col min="202" max="202" width="14.33203125" bestFit="1" customWidth="1"/>
    <col min="203" max="203" width="17" bestFit="1" customWidth="1"/>
    <col min="204" max="204" width="13.33203125" bestFit="1" customWidth="1"/>
    <col min="205" max="205" width="15.83203125" bestFit="1" customWidth="1"/>
    <col min="206" max="206" width="14.33203125" bestFit="1" customWidth="1"/>
    <col min="207" max="207" width="17" bestFit="1" customWidth="1"/>
    <col min="208" max="208" width="14.33203125" bestFit="1" customWidth="1"/>
    <col min="209" max="209" width="17" bestFit="1" customWidth="1"/>
    <col min="210" max="210" width="14.33203125" bestFit="1" customWidth="1"/>
    <col min="211" max="211" width="17" bestFit="1" customWidth="1"/>
    <col min="212" max="212" width="14.33203125" bestFit="1" customWidth="1"/>
    <col min="213" max="213" width="17" bestFit="1" customWidth="1"/>
    <col min="214" max="214" width="14.33203125" bestFit="1" customWidth="1"/>
    <col min="215" max="215" width="17" bestFit="1" customWidth="1"/>
    <col min="216" max="216" width="14.33203125" bestFit="1" customWidth="1"/>
    <col min="217" max="217" width="17" bestFit="1" customWidth="1"/>
    <col min="218" max="218" width="13.33203125" bestFit="1" customWidth="1"/>
    <col min="219" max="219" width="15.83203125" bestFit="1" customWidth="1"/>
    <col min="220" max="220" width="13.33203125" bestFit="1" customWidth="1"/>
    <col min="221" max="221" width="15.83203125" bestFit="1" customWidth="1"/>
    <col min="222" max="222" width="13.33203125" bestFit="1" customWidth="1"/>
    <col min="223" max="223" width="15.83203125" bestFit="1" customWidth="1"/>
    <col min="224" max="224" width="13.33203125" bestFit="1" customWidth="1"/>
    <col min="225" max="225" width="15.83203125" bestFit="1" customWidth="1"/>
    <col min="226" max="226" width="13.33203125" bestFit="1" customWidth="1"/>
    <col min="227" max="227" width="15.83203125" bestFit="1" customWidth="1"/>
    <col min="228" max="228" width="13.33203125" bestFit="1" customWidth="1"/>
    <col min="229" max="229" width="15.83203125" bestFit="1" customWidth="1"/>
    <col min="230" max="230" width="13.33203125" bestFit="1" customWidth="1"/>
    <col min="231" max="231" width="15.83203125" bestFit="1" customWidth="1"/>
    <col min="232" max="232" width="14.33203125" bestFit="1" customWidth="1"/>
    <col min="233" max="233" width="17" bestFit="1" customWidth="1"/>
    <col min="234" max="234" width="14.33203125" bestFit="1" customWidth="1"/>
    <col min="235" max="235" width="17" bestFit="1" customWidth="1"/>
    <col min="236" max="236" width="14.33203125" bestFit="1" customWidth="1"/>
    <col min="237" max="237" width="17" bestFit="1" customWidth="1"/>
    <col min="238" max="238" width="14.33203125" bestFit="1" customWidth="1"/>
    <col min="239" max="239" width="17" bestFit="1" customWidth="1"/>
    <col min="240" max="240" width="14.33203125" bestFit="1" customWidth="1"/>
    <col min="241" max="241" width="17" bestFit="1" customWidth="1"/>
    <col min="242" max="242" width="14.33203125" bestFit="1" customWidth="1"/>
    <col min="243" max="243" width="17" bestFit="1" customWidth="1"/>
    <col min="244" max="244" width="13.33203125" bestFit="1" customWidth="1"/>
    <col min="245" max="245" width="15.83203125" bestFit="1" customWidth="1"/>
    <col min="246" max="246" width="13.33203125" bestFit="1" customWidth="1"/>
    <col min="247" max="247" width="15.83203125" bestFit="1" customWidth="1"/>
    <col min="248" max="248" width="13.33203125" bestFit="1" customWidth="1"/>
    <col min="249" max="249" width="15.83203125" bestFit="1" customWidth="1"/>
    <col min="250" max="250" width="12.33203125" bestFit="1" customWidth="1"/>
    <col min="251" max="251" width="14.83203125" bestFit="1" customWidth="1"/>
    <col min="252" max="252" width="13.33203125" bestFit="1" customWidth="1"/>
    <col min="253" max="253" width="15.83203125" bestFit="1" customWidth="1"/>
    <col min="254" max="254" width="13.33203125" bestFit="1" customWidth="1"/>
    <col min="255" max="255" width="15.83203125" bestFit="1" customWidth="1"/>
    <col min="256" max="256" width="13.33203125" bestFit="1" customWidth="1"/>
    <col min="257" max="257" width="15.83203125" bestFit="1" customWidth="1"/>
    <col min="258" max="258" width="14.33203125" bestFit="1" customWidth="1"/>
    <col min="259" max="259" width="17" bestFit="1" customWidth="1"/>
    <col min="260" max="260" width="14.33203125" bestFit="1" customWidth="1"/>
    <col min="261" max="261" width="17" bestFit="1" customWidth="1"/>
    <col min="262" max="262" width="14.33203125" bestFit="1" customWidth="1"/>
    <col min="263" max="263" width="17" bestFit="1" customWidth="1"/>
    <col min="264" max="264" width="14.33203125" bestFit="1" customWidth="1"/>
    <col min="265" max="265" width="17" bestFit="1" customWidth="1"/>
    <col min="266" max="266" width="14.33203125" bestFit="1" customWidth="1"/>
    <col min="267" max="267" width="17" bestFit="1" customWidth="1"/>
    <col min="268" max="268" width="13.33203125" bestFit="1" customWidth="1"/>
    <col min="269" max="269" width="15.83203125" bestFit="1" customWidth="1"/>
    <col min="270" max="270" width="14.33203125" bestFit="1" customWidth="1"/>
    <col min="271" max="271" width="17" bestFit="1" customWidth="1"/>
    <col min="272" max="272" width="13.33203125" bestFit="1" customWidth="1"/>
    <col min="273" max="273" width="15.83203125" bestFit="1" customWidth="1"/>
    <col min="274" max="274" width="14.33203125" bestFit="1" customWidth="1"/>
    <col min="275" max="275" width="17" bestFit="1" customWidth="1"/>
    <col min="276" max="276" width="14.33203125" bestFit="1" customWidth="1"/>
    <col min="277" max="277" width="17" bestFit="1" customWidth="1"/>
    <col min="278" max="278" width="14.33203125" bestFit="1" customWidth="1"/>
    <col min="279" max="279" width="17" bestFit="1" customWidth="1"/>
    <col min="280" max="280" width="13.33203125" bestFit="1" customWidth="1"/>
    <col min="281" max="281" width="15.83203125" bestFit="1" customWidth="1"/>
    <col min="282" max="282" width="13.33203125" bestFit="1" customWidth="1"/>
    <col min="283" max="283" width="15.83203125" bestFit="1" customWidth="1"/>
    <col min="284" max="284" width="12.33203125" bestFit="1" customWidth="1"/>
    <col min="285" max="285" width="14.83203125" bestFit="1" customWidth="1"/>
    <col min="286" max="286" width="13.33203125" bestFit="1" customWidth="1"/>
    <col min="287" max="287" width="15.83203125" bestFit="1" customWidth="1"/>
    <col min="288" max="288" width="13.33203125" bestFit="1" customWidth="1"/>
    <col min="289" max="289" width="15.83203125" bestFit="1" customWidth="1"/>
    <col min="290" max="290" width="12.33203125" bestFit="1" customWidth="1"/>
    <col min="291" max="291" width="14.83203125" bestFit="1" customWidth="1"/>
    <col min="292" max="292" width="14.33203125" bestFit="1" customWidth="1"/>
    <col min="293" max="293" width="17" bestFit="1" customWidth="1"/>
    <col min="294" max="294" width="14.33203125" bestFit="1" customWidth="1"/>
    <col min="295" max="295" width="17" bestFit="1" customWidth="1"/>
    <col min="296" max="296" width="13.33203125" bestFit="1" customWidth="1"/>
    <col min="297" max="297" width="15.83203125" bestFit="1" customWidth="1"/>
    <col min="298" max="298" width="14.33203125" bestFit="1" customWidth="1"/>
    <col min="299" max="299" width="17" bestFit="1" customWidth="1"/>
    <col min="300" max="300" width="14.33203125" bestFit="1" customWidth="1"/>
    <col min="301" max="301" width="17" bestFit="1" customWidth="1"/>
    <col min="302" max="302" width="14.33203125" bestFit="1" customWidth="1"/>
    <col min="303" max="303" width="17" bestFit="1" customWidth="1"/>
    <col min="304" max="304" width="13.33203125" bestFit="1" customWidth="1"/>
    <col min="305" max="305" width="15.83203125" bestFit="1" customWidth="1"/>
    <col min="306" max="306" width="14.33203125" bestFit="1" customWidth="1"/>
    <col min="307" max="307" width="17" bestFit="1" customWidth="1"/>
    <col min="308" max="308" width="14.33203125" bestFit="1" customWidth="1"/>
    <col min="309" max="309" width="17" bestFit="1" customWidth="1"/>
    <col min="310" max="310" width="14.33203125" bestFit="1" customWidth="1"/>
    <col min="311" max="311" width="17" bestFit="1" customWidth="1"/>
    <col min="312" max="312" width="13.33203125" bestFit="1" customWidth="1"/>
    <col min="313" max="313" width="15.83203125" bestFit="1" customWidth="1"/>
    <col min="314" max="314" width="13.33203125" bestFit="1" customWidth="1"/>
    <col min="315" max="315" width="15.83203125" bestFit="1" customWidth="1"/>
    <col min="316" max="316" width="13.33203125" bestFit="1" customWidth="1"/>
    <col min="317" max="317" width="15.83203125" bestFit="1" customWidth="1"/>
    <col min="318" max="318" width="12.33203125" bestFit="1" customWidth="1"/>
    <col min="319" max="319" width="14.83203125" bestFit="1" customWidth="1"/>
    <col min="320" max="320" width="13.33203125" bestFit="1" customWidth="1"/>
    <col min="321" max="321" width="15.83203125" bestFit="1" customWidth="1"/>
    <col min="322" max="322" width="13.33203125" bestFit="1" customWidth="1"/>
    <col min="323" max="323" width="15.83203125" bestFit="1" customWidth="1"/>
    <col min="324" max="324" width="14.33203125" bestFit="1" customWidth="1"/>
    <col min="325" max="325" width="17" bestFit="1" customWidth="1"/>
    <col min="326" max="326" width="14.33203125" bestFit="1" customWidth="1"/>
    <col min="327" max="327" width="17" bestFit="1" customWidth="1"/>
    <col min="328" max="328" width="14.33203125" bestFit="1" customWidth="1"/>
    <col min="329" max="329" width="17" bestFit="1" customWidth="1"/>
    <col min="330" max="330" width="14.33203125" bestFit="1" customWidth="1"/>
    <col min="331" max="331" width="17" bestFit="1" customWidth="1"/>
    <col min="332" max="332" width="13.33203125" bestFit="1" customWidth="1"/>
    <col min="333" max="333" width="15.83203125" bestFit="1" customWidth="1"/>
    <col min="334" max="334" width="14.33203125" bestFit="1" customWidth="1"/>
    <col min="335" max="335" width="17" bestFit="1" customWidth="1"/>
    <col min="336" max="336" width="14.33203125" bestFit="1" customWidth="1"/>
    <col min="337" max="337" width="17" bestFit="1" customWidth="1"/>
    <col min="338" max="338" width="14.33203125" bestFit="1" customWidth="1"/>
    <col min="339" max="339" width="17" bestFit="1" customWidth="1"/>
    <col min="340" max="340" width="14.33203125" bestFit="1" customWidth="1"/>
    <col min="341" max="341" width="17" bestFit="1" customWidth="1"/>
    <col min="342" max="342" width="14.33203125" bestFit="1" customWidth="1"/>
    <col min="343" max="343" width="17" bestFit="1" customWidth="1"/>
    <col min="344" max="344" width="14.33203125" bestFit="1" customWidth="1"/>
    <col min="345" max="345" width="17" bestFit="1" customWidth="1"/>
    <col min="346" max="346" width="13.33203125" bestFit="1" customWidth="1"/>
    <col min="347" max="347" width="15.83203125" bestFit="1" customWidth="1"/>
    <col min="348" max="348" width="13.33203125" bestFit="1" customWidth="1"/>
    <col min="349" max="349" width="15.83203125" bestFit="1" customWidth="1"/>
    <col min="350" max="350" width="13.33203125" bestFit="1" customWidth="1"/>
    <col min="351" max="351" width="15.83203125" bestFit="1" customWidth="1"/>
    <col min="352" max="352" width="12.33203125" bestFit="1" customWidth="1"/>
    <col min="353" max="353" width="14.83203125" bestFit="1" customWidth="1"/>
    <col min="354" max="354" width="13.33203125" bestFit="1" customWidth="1"/>
    <col min="355" max="355" width="15.83203125" bestFit="1" customWidth="1"/>
    <col min="356" max="356" width="13.33203125" bestFit="1" customWidth="1"/>
    <col min="357" max="357" width="15.83203125" bestFit="1" customWidth="1"/>
    <col min="358" max="358" width="13.33203125" bestFit="1" customWidth="1"/>
    <col min="359" max="359" width="15.83203125" bestFit="1" customWidth="1"/>
    <col min="360" max="360" width="13.33203125" bestFit="1" customWidth="1"/>
    <col min="361" max="361" width="15.83203125" bestFit="1" customWidth="1"/>
    <col min="362" max="362" width="14.33203125" bestFit="1" customWidth="1"/>
    <col min="363" max="363" width="17" bestFit="1" customWidth="1"/>
    <col min="364" max="364" width="14.33203125" bestFit="1" customWidth="1"/>
    <col min="365" max="365" width="17" bestFit="1" customWidth="1"/>
    <col min="366" max="366" width="14.33203125" bestFit="1" customWidth="1"/>
    <col min="367" max="367" width="17" bestFit="1" customWidth="1"/>
    <col min="368" max="368" width="14.33203125" bestFit="1" customWidth="1"/>
    <col min="369" max="369" width="17" bestFit="1" customWidth="1"/>
    <col min="370" max="370" width="14.33203125" bestFit="1" customWidth="1"/>
    <col min="371" max="371" width="17" bestFit="1" customWidth="1"/>
    <col min="372" max="372" width="14.33203125" bestFit="1" customWidth="1"/>
    <col min="373" max="373" width="17" bestFit="1" customWidth="1"/>
    <col min="374" max="374" width="14.33203125" bestFit="1" customWidth="1"/>
    <col min="375" max="375" width="17" bestFit="1" customWidth="1"/>
    <col min="376" max="376" width="14.33203125" bestFit="1" customWidth="1"/>
    <col min="377" max="377" width="17" bestFit="1" customWidth="1"/>
    <col min="378" max="378" width="14.33203125" bestFit="1" customWidth="1"/>
    <col min="379" max="379" width="17" bestFit="1" customWidth="1"/>
    <col min="380" max="380" width="14.33203125" bestFit="1" customWidth="1"/>
    <col min="381" max="381" width="17" bestFit="1" customWidth="1"/>
    <col min="382" max="382" width="14.33203125" bestFit="1" customWidth="1"/>
    <col min="383" max="383" width="17" bestFit="1" customWidth="1"/>
    <col min="384" max="384" width="12.33203125" bestFit="1" customWidth="1"/>
    <col min="385" max="385" width="14.83203125" bestFit="1" customWidth="1"/>
    <col min="386" max="386" width="13.33203125" bestFit="1" customWidth="1"/>
    <col min="387" max="387" width="15.83203125" bestFit="1" customWidth="1"/>
    <col min="388" max="388" width="13.33203125" bestFit="1" customWidth="1"/>
    <col min="389" max="389" width="15.83203125" bestFit="1" customWidth="1"/>
    <col min="390" max="390" width="13.33203125" bestFit="1" customWidth="1"/>
    <col min="391" max="391" width="15.83203125" bestFit="1" customWidth="1"/>
    <col min="392" max="392" width="13.33203125" bestFit="1" customWidth="1"/>
    <col min="393" max="393" width="15.83203125" bestFit="1" customWidth="1"/>
    <col min="394" max="394" width="13.33203125" bestFit="1" customWidth="1"/>
    <col min="395" max="395" width="15.83203125" bestFit="1" customWidth="1"/>
    <col min="396" max="396" width="14.33203125" bestFit="1" customWidth="1"/>
    <col min="397" max="397" width="17" bestFit="1" customWidth="1"/>
    <col min="398" max="398" width="14.33203125" bestFit="1" customWidth="1"/>
    <col min="399" max="399" width="17" bestFit="1" customWidth="1"/>
    <col min="400" max="400" width="14.33203125" bestFit="1" customWidth="1"/>
    <col min="401" max="401" width="17" bestFit="1" customWidth="1"/>
    <col min="402" max="402" width="14.33203125" bestFit="1" customWidth="1"/>
    <col min="403" max="403" width="17" bestFit="1" customWidth="1"/>
    <col min="404" max="404" width="14.33203125" bestFit="1" customWidth="1"/>
    <col min="405" max="405" width="17" bestFit="1" customWidth="1"/>
    <col min="406" max="406" width="14.33203125" bestFit="1" customWidth="1"/>
    <col min="407" max="407" width="17" bestFit="1" customWidth="1"/>
    <col min="408" max="408" width="14.33203125" bestFit="1" customWidth="1"/>
    <col min="409" max="409" width="17" bestFit="1" customWidth="1"/>
    <col min="410" max="410" width="14.33203125" bestFit="1" customWidth="1"/>
    <col min="411" max="411" width="17" bestFit="1" customWidth="1"/>
    <col min="412" max="412" width="13.33203125" bestFit="1" customWidth="1"/>
    <col min="413" max="413" width="15.83203125" bestFit="1" customWidth="1"/>
    <col min="414" max="414" width="14.33203125" bestFit="1" customWidth="1"/>
    <col min="415" max="415" width="17" bestFit="1" customWidth="1"/>
    <col min="416" max="416" width="15.33203125" bestFit="1" customWidth="1"/>
    <col min="417" max="417" width="18" bestFit="1" customWidth="1"/>
    <col min="418" max="418" width="15.33203125" bestFit="1" customWidth="1"/>
    <col min="419" max="419" width="18" bestFit="1" customWidth="1"/>
    <col min="420" max="420" width="15.33203125" bestFit="1" customWidth="1"/>
    <col min="421" max="421" width="18" bestFit="1" customWidth="1"/>
    <col min="422" max="422" width="15.33203125" bestFit="1" customWidth="1"/>
    <col min="423" max="423" width="18" bestFit="1" customWidth="1"/>
    <col min="424" max="424" width="14.33203125" bestFit="1" customWidth="1"/>
    <col min="425" max="425" width="17" bestFit="1" customWidth="1"/>
    <col min="426" max="426" width="15.33203125" bestFit="1" customWidth="1"/>
    <col min="427" max="427" width="18" bestFit="1" customWidth="1"/>
    <col min="428" max="428" width="15.33203125" bestFit="1" customWidth="1"/>
    <col min="429" max="429" width="18" bestFit="1" customWidth="1"/>
    <col min="430" max="430" width="15.33203125" bestFit="1" customWidth="1"/>
    <col min="431" max="431" width="18" bestFit="1" customWidth="1"/>
    <col min="432" max="432" width="15.33203125" bestFit="1" customWidth="1"/>
    <col min="433" max="433" width="18" bestFit="1" customWidth="1"/>
    <col min="434" max="434" width="15.33203125" bestFit="1" customWidth="1"/>
    <col min="435" max="435" width="18" bestFit="1" customWidth="1"/>
    <col min="436" max="436" width="14.33203125" bestFit="1" customWidth="1"/>
    <col min="437" max="437" width="17" bestFit="1" customWidth="1"/>
    <col min="438" max="438" width="14.33203125" bestFit="1" customWidth="1"/>
    <col min="439" max="439" width="17" bestFit="1" customWidth="1"/>
    <col min="440" max="440" width="14.33203125" bestFit="1" customWidth="1"/>
    <col min="441" max="441" width="17" bestFit="1" customWidth="1"/>
    <col min="442" max="442" width="14.33203125" bestFit="1" customWidth="1"/>
    <col min="443" max="443" width="17" bestFit="1" customWidth="1"/>
    <col min="444" max="444" width="15.33203125" bestFit="1" customWidth="1"/>
    <col min="445" max="445" width="18" bestFit="1" customWidth="1"/>
    <col min="446" max="446" width="15.33203125" bestFit="1" customWidth="1"/>
    <col min="447" max="447" width="18" bestFit="1" customWidth="1"/>
    <col min="448" max="448" width="14.33203125" bestFit="1" customWidth="1"/>
    <col min="449" max="449" width="17" bestFit="1" customWidth="1"/>
    <col min="450" max="450" width="14.33203125" bestFit="1" customWidth="1"/>
    <col min="451" max="451" width="17" bestFit="1" customWidth="1"/>
    <col min="452" max="452" width="15.33203125" bestFit="1" customWidth="1"/>
    <col min="453" max="453" width="18" bestFit="1" customWidth="1"/>
    <col min="454" max="454" width="15.33203125" bestFit="1" customWidth="1"/>
    <col min="455" max="455" width="18" bestFit="1" customWidth="1"/>
    <col min="456" max="456" width="15.33203125" bestFit="1" customWidth="1"/>
    <col min="457" max="457" width="18" bestFit="1" customWidth="1"/>
    <col min="458" max="458" width="15.33203125" bestFit="1" customWidth="1"/>
    <col min="459" max="459" width="18" bestFit="1" customWidth="1"/>
    <col min="460" max="460" width="14.33203125" bestFit="1" customWidth="1"/>
    <col min="461" max="461" width="17" bestFit="1" customWidth="1"/>
    <col min="462" max="462" width="15.33203125" bestFit="1" customWidth="1"/>
    <col min="463" max="463" width="18" bestFit="1" customWidth="1"/>
    <col min="464" max="464" width="15.33203125" bestFit="1" customWidth="1"/>
    <col min="465" max="465" width="18" bestFit="1" customWidth="1"/>
    <col min="466" max="466" width="15.33203125" bestFit="1" customWidth="1"/>
    <col min="467" max="467" width="18" bestFit="1" customWidth="1"/>
    <col min="468" max="468" width="14.33203125" bestFit="1" customWidth="1"/>
    <col min="469" max="469" width="17" bestFit="1" customWidth="1"/>
    <col min="470" max="470" width="14.33203125" bestFit="1" customWidth="1"/>
    <col min="471" max="471" width="17" bestFit="1" customWidth="1"/>
    <col min="472" max="472" width="14.33203125" bestFit="1" customWidth="1"/>
    <col min="473" max="473" width="17" bestFit="1" customWidth="1"/>
    <col min="474" max="474" width="13.33203125" bestFit="1" customWidth="1"/>
    <col min="475" max="475" width="15.83203125" bestFit="1" customWidth="1"/>
    <col min="476" max="476" width="14.33203125" bestFit="1" customWidth="1"/>
    <col min="477" max="477" width="17" bestFit="1" customWidth="1"/>
    <col min="478" max="478" width="14.33203125" bestFit="1" customWidth="1"/>
    <col min="479" max="479" width="17" bestFit="1" customWidth="1"/>
    <col min="480" max="480" width="14.33203125" bestFit="1" customWidth="1"/>
    <col min="481" max="481" width="17" bestFit="1" customWidth="1"/>
    <col min="482" max="482" width="14.33203125" bestFit="1" customWidth="1"/>
    <col min="483" max="483" width="17" bestFit="1" customWidth="1"/>
    <col min="484" max="484" width="15.33203125" bestFit="1" customWidth="1"/>
    <col min="485" max="485" width="18" bestFit="1" customWidth="1"/>
    <col min="486" max="486" width="14.33203125" bestFit="1" customWidth="1"/>
    <col min="487" max="487" width="17" bestFit="1" customWidth="1"/>
    <col min="488" max="488" width="15.33203125" bestFit="1" customWidth="1"/>
    <col min="489" max="489" width="18" bestFit="1" customWidth="1"/>
    <col min="490" max="490" width="15.33203125" bestFit="1" customWidth="1"/>
    <col min="491" max="491" width="18" bestFit="1" customWidth="1"/>
    <col min="492" max="492" width="15.33203125" bestFit="1" customWidth="1"/>
    <col min="493" max="493" width="18" bestFit="1" customWidth="1"/>
    <col min="494" max="494" width="15.33203125" bestFit="1" customWidth="1"/>
    <col min="495" max="495" width="18" bestFit="1" customWidth="1"/>
    <col min="496" max="496" width="15.33203125" bestFit="1" customWidth="1"/>
    <col min="497" max="497" width="18" bestFit="1" customWidth="1"/>
    <col min="498" max="498" width="15.33203125" bestFit="1" customWidth="1"/>
    <col min="499" max="499" width="18" bestFit="1" customWidth="1"/>
    <col min="500" max="500" width="15.33203125" bestFit="1" customWidth="1"/>
    <col min="501" max="501" width="18" bestFit="1" customWidth="1"/>
    <col min="502" max="502" width="13.33203125" bestFit="1" customWidth="1"/>
    <col min="503" max="503" width="15.83203125" bestFit="1" customWidth="1"/>
    <col min="504" max="504" width="13.33203125" bestFit="1" customWidth="1"/>
    <col min="505" max="505" width="15.83203125" bestFit="1" customWidth="1"/>
    <col min="506" max="506" width="14.33203125" bestFit="1" customWidth="1"/>
    <col min="507" max="507" width="17" bestFit="1" customWidth="1"/>
    <col min="508" max="508" width="14.33203125" bestFit="1" customWidth="1"/>
    <col min="509" max="509" width="17" bestFit="1" customWidth="1"/>
    <col min="510" max="510" width="14.33203125" bestFit="1" customWidth="1"/>
    <col min="511" max="511" width="17" bestFit="1" customWidth="1"/>
    <col min="512" max="512" width="14.33203125" bestFit="1" customWidth="1"/>
    <col min="513" max="513" width="17" bestFit="1" customWidth="1"/>
    <col min="514" max="514" width="14.33203125" bestFit="1" customWidth="1"/>
    <col min="515" max="515" width="17" bestFit="1" customWidth="1"/>
    <col min="516" max="516" width="14.33203125" bestFit="1" customWidth="1"/>
    <col min="517" max="517" width="17" bestFit="1" customWidth="1"/>
    <col min="518" max="518" width="13.33203125" bestFit="1" customWidth="1"/>
    <col min="519" max="519" width="15.83203125" bestFit="1" customWidth="1"/>
    <col min="520" max="520" width="14.33203125" bestFit="1" customWidth="1"/>
    <col min="521" max="521" width="17" bestFit="1" customWidth="1"/>
    <col min="522" max="522" width="13.33203125" bestFit="1" customWidth="1"/>
    <col min="523" max="523" width="15.83203125" bestFit="1" customWidth="1"/>
    <col min="524" max="524" width="14.33203125" bestFit="1" customWidth="1"/>
    <col min="525" max="525" width="17" bestFit="1" customWidth="1"/>
    <col min="526" max="526" width="13.33203125" bestFit="1" customWidth="1"/>
    <col min="527" max="527" width="15.83203125" bestFit="1" customWidth="1"/>
    <col min="528" max="528" width="14.33203125" bestFit="1" customWidth="1"/>
    <col min="529" max="529" width="17" bestFit="1" customWidth="1"/>
    <col min="530" max="530" width="14.33203125" bestFit="1" customWidth="1"/>
    <col min="531" max="531" width="17" bestFit="1" customWidth="1"/>
    <col min="532" max="532" width="14.33203125" bestFit="1" customWidth="1"/>
    <col min="533" max="533" width="17" bestFit="1" customWidth="1"/>
    <col min="534" max="534" width="14.33203125" bestFit="1" customWidth="1"/>
    <col min="535" max="535" width="17" bestFit="1" customWidth="1"/>
    <col min="536" max="536" width="13.33203125" bestFit="1" customWidth="1"/>
    <col min="537" max="537" width="15.83203125" bestFit="1" customWidth="1"/>
    <col min="538" max="538" width="14.33203125" bestFit="1" customWidth="1"/>
    <col min="539" max="539" width="17" bestFit="1" customWidth="1"/>
    <col min="540" max="540" width="14.33203125" bestFit="1" customWidth="1"/>
    <col min="541" max="541" width="17" bestFit="1" customWidth="1"/>
    <col min="542" max="542" width="14.33203125" bestFit="1" customWidth="1"/>
    <col min="543" max="543" width="17" bestFit="1" customWidth="1"/>
    <col min="544" max="544" width="14.33203125" bestFit="1" customWidth="1"/>
    <col min="545" max="545" width="17" bestFit="1" customWidth="1"/>
    <col min="546" max="546" width="14.33203125" bestFit="1" customWidth="1"/>
    <col min="547" max="547" width="17" bestFit="1" customWidth="1"/>
    <col min="548" max="548" width="14.33203125" bestFit="1" customWidth="1"/>
    <col min="549" max="549" width="17" bestFit="1" customWidth="1"/>
    <col min="550" max="550" width="14.33203125" bestFit="1" customWidth="1"/>
    <col min="551" max="551" width="17" bestFit="1" customWidth="1"/>
    <col min="552" max="552" width="14.33203125" bestFit="1" customWidth="1"/>
    <col min="553" max="553" width="17" bestFit="1" customWidth="1"/>
    <col min="554" max="554" width="14.33203125" bestFit="1" customWidth="1"/>
    <col min="555" max="555" width="17" bestFit="1" customWidth="1"/>
    <col min="556" max="556" width="13.33203125" bestFit="1" customWidth="1"/>
    <col min="557" max="557" width="15.83203125" bestFit="1" customWidth="1"/>
    <col min="558" max="558" width="13.33203125" bestFit="1" customWidth="1"/>
    <col min="559" max="559" width="15.83203125" bestFit="1" customWidth="1"/>
    <col min="560" max="560" width="13.33203125" bestFit="1" customWidth="1"/>
    <col min="561" max="561" width="15.83203125" bestFit="1" customWidth="1"/>
    <col min="562" max="562" width="13.33203125" bestFit="1" customWidth="1"/>
    <col min="563" max="563" width="15.83203125" bestFit="1" customWidth="1"/>
    <col min="564" max="564" width="13.33203125" bestFit="1" customWidth="1"/>
    <col min="565" max="565" width="15.83203125" bestFit="1" customWidth="1"/>
    <col min="566" max="566" width="13.33203125" bestFit="1" customWidth="1"/>
    <col min="567" max="567" width="15.83203125" bestFit="1" customWidth="1"/>
    <col min="568" max="568" width="13.33203125" bestFit="1" customWidth="1"/>
    <col min="569" max="569" width="15.83203125" bestFit="1" customWidth="1"/>
    <col min="570" max="570" width="13.33203125" bestFit="1" customWidth="1"/>
    <col min="571" max="571" width="15.83203125" bestFit="1" customWidth="1"/>
    <col min="572" max="572" width="13.33203125" bestFit="1" customWidth="1"/>
    <col min="573" max="573" width="15.83203125" bestFit="1" customWidth="1"/>
    <col min="574" max="574" width="14.33203125" bestFit="1" customWidth="1"/>
    <col min="575" max="575" width="17" bestFit="1" customWidth="1"/>
    <col min="576" max="576" width="14.33203125" bestFit="1" customWidth="1"/>
    <col min="577" max="577" width="17" bestFit="1" customWidth="1"/>
    <col min="578" max="578" width="14.33203125" bestFit="1" customWidth="1"/>
    <col min="579" max="579" width="17" bestFit="1" customWidth="1"/>
    <col min="580" max="580" width="13.33203125" bestFit="1" customWidth="1"/>
    <col min="581" max="581" width="15.83203125" bestFit="1" customWidth="1"/>
    <col min="582" max="582" width="14.33203125" bestFit="1" customWidth="1"/>
    <col min="583" max="583" width="17" bestFit="1" customWidth="1"/>
    <col min="584" max="584" width="14.33203125" bestFit="1" customWidth="1"/>
    <col min="585" max="585" width="17" bestFit="1" customWidth="1"/>
    <col min="586" max="586" width="14.33203125" bestFit="1" customWidth="1"/>
    <col min="587" max="587" width="17" bestFit="1" customWidth="1"/>
    <col min="588" max="588" width="14.33203125" bestFit="1" customWidth="1"/>
    <col min="589" max="589" width="17" bestFit="1" customWidth="1"/>
    <col min="590" max="590" width="13.33203125" bestFit="1" customWidth="1"/>
    <col min="591" max="591" width="15.83203125" bestFit="1" customWidth="1"/>
    <col min="592" max="592" width="13.33203125" bestFit="1" customWidth="1"/>
    <col min="593" max="593" width="15.83203125" bestFit="1" customWidth="1"/>
    <col min="594" max="594" width="14.33203125" bestFit="1" customWidth="1"/>
    <col min="595" max="595" width="17" bestFit="1" customWidth="1"/>
    <col min="596" max="596" width="13.33203125" bestFit="1" customWidth="1"/>
    <col min="597" max="597" width="15.83203125" bestFit="1" customWidth="1"/>
    <col min="598" max="598" width="13.33203125" bestFit="1" customWidth="1"/>
    <col min="599" max="599" width="15.83203125" bestFit="1" customWidth="1"/>
    <col min="600" max="600" width="13.33203125" bestFit="1" customWidth="1"/>
    <col min="601" max="601" width="15.83203125" bestFit="1" customWidth="1"/>
    <col min="602" max="602" width="13.33203125" bestFit="1" customWidth="1"/>
    <col min="603" max="603" width="15.83203125" bestFit="1" customWidth="1"/>
    <col min="604" max="604" width="13.33203125" bestFit="1" customWidth="1"/>
    <col min="605" max="605" width="15.83203125" bestFit="1" customWidth="1"/>
    <col min="606" max="606" width="13.33203125" bestFit="1" customWidth="1"/>
    <col min="607" max="607" width="15.83203125" bestFit="1" customWidth="1"/>
    <col min="608" max="608" width="13.33203125" bestFit="1" customWidth="1"/>
    <col min="609" max="609" width="15.83203125" bestFit="1" customWidth="1"/>
    <col min="610" max="610" width="13.33203125" bestFit="1" customWidth="1"/>
    <col min="611" max="611" width="15.83203125" bestFit="1" customWidth="1"/>
    <col min="612" max="612" width="13.33203125" bestFit="1" customWidth="1"/>
    <col min="613" max="613" width="15.83203125" bestFit="1" customWidth="1"/>
    <col min="614" max="614" width="13.33203125" bestFit="1" customWidth="1"/>
    <col min="615" max="615" width="15.83203125" bestFit="1" customWidth="1"/>
    <col min="616" max="616" width="13.33203125" bestFit="1" customWidth="1"/>
    <col min="617" max="617" width="15.83203125" bestFit="1" customWidth="1"/>
    <col min="618" max="618" width="13.33203125" bestFit="1" customWidth="1"/>
    <col min="619" max="619" width="15.83203125" bestFit="1" customWidth="1"/>
    <col min="620" max="620" width="13.33203125" bestFit="1" customWidth="1"/>
    <col min="621" max="621" width="15.83203125" bestFit="1" customWidth="1"/>
    <col min="622" max="622" width="13.33203125" bestFit="1" customWidth="1"/>
    <col min="623" max="623" width="15.83203125" bestFit="1" customWidth="1"/>
    <col min="624" max="624" width="14.33203125" bestFit="1" customWidth="1"/>
    <col min="625" max="625" width="17" bestFit="1" customWidth="1"/>
    <col min="626" max="626" width="14.33203125" bestFit="1" customWidth="1"/>
    <col min="627" max="627" width="17" bestFit="1" customWidth="1"/>
    <col min="628" max="628" width="14.33203125" bestFit="1" customWidth="1"/>
    <col min="629" max="629" width="17" bestFit="1" customWidth="1"/>
    <col min="630" max="630" width="13.33203125" bestFit="1" customWidth="1"/>
    <col min="631" max="631" width="15.83203125" bestFit="1" customWidth="1"/>
    <col min="632" max="632" width="14.33203125" bestFit="1" customWidth="1"/>
    <col min="633" max="633" width="17" bestFit="1" customWidth="1"/>
    <col min="634" max="634" width="14.33203125" bestFit="1" customWidth="1"/>
    <col min="635" max="635" width="17" bestFit="1" customWidth="1"/>
    <col min="636" max="636" width="14.33203125" bestFit="1" customWidth="1"/>
    <col min="637" max="637" width="17" bestFit="1" customWidth="1"/>
    <col min="638" max="638" width="14.33203125" bestFit="1" customWidth="1"/>
    <col min="639" max="639" width="17" bestFit="1" customWidth="1"/>
    <col min="640" max="640" width="14.33203125" bestFit="1" customWidth="1"/>
    <col min="641" max="641" width="17" bestFit="1" customWidth="1"/>
    <col min="642" max="642" width="14.33203125" bestFit="1" customWidth="1"/>
    <col min="643" max="643" width="17" bestFit="1" customWidth="1"/>
    <col min="644" max="644" width="14.33203125" bestFit="1" customWidth="1"/>
    <col min="645" max="645" width="17" bestFit="1" customWidth="1"/>
    <col min="646" max="646" width="14.33203125" bestFit="1" customWidth="1"/>
    <col min="647" max="647" width="17" bestFit="1" customWidth="1"/>
    <col min="648" max="648" width="14.33203125" bestFit="1" customWidth="1"/>
    <col min="649" max="649" width="17" bestFit="1" customWidth="1"/>
    <col min="650" max="650" width="14.33203125" bestFit="1" customWidth="1"/>
    <col min="651" max="651" width="17" bestFit="1" customWidth="1"/>
    <col min="652" max="652" width="14.33203125" bestFit="1" customWidth="1"/>
    <col min="653" max="653" width="17" bestFit="1" customWidth="1"/>
    <col min="654" max="654" width="14.33203125" bestFit="1" customWidth="1"/>
    <col min="655" max="655" width="17" bestFit="1" customWidth="1"/>
    <col min="656" max="656" width="14.33203125" bestFit="1" customWidth="1"/>
    <col min="657" max="657" width="17" bestFit="1" customWidth="1"/>
    <col min="658" max="658" width="14.33203125" bestFit="1" customWidth="1"/>
    <col min="659" max="659" width="17" bestFit="1" customWidth="1"/>
    <col min="660" max="660" width="14.33203125" bestFit="1" customWidth="1"/>
    <col min="661" max="661" width="17" bestFit="1" customWidth="1"/>
    <col min="662" max="662" width="14.33203125" bestFit="1" customWidth="1"/>
    <col min="663" max="663" width="17" bestFit="1" customWidth="1"/>
    <col min="664" max="664" width="13.33203125" bestFit="1" customWidth="1"/>
    <col min="665" max="665" width="15.83203125" bestFit="1" customWidth="1"/>
    <col min="666" max="666" width="13.33203125" bestFit="1" customWidth="1"/>
    <col min="667" max="667" width="15.83203125" bestFit="1" customWidth="1"/>
    <col min="668" max="668" width="14.33203125" bestFit="1" customWidth="1"/>
    <col min="669" max="669" width="17" bestFit="1" customWidth="1"/>
    <col min="670" max="670" width="14.33203125" bestFit="1" customWidth="1"/>
    <col min="671" max="671" width="17" bestFit="1" customWidth="1"/>
    <col min="672" max="672" width="13.33203125" bestFit="1" customWidth="1"/>
    <col min="673" max="673" width="15.83203125" bestFit="1" customWidth="1"/>
    <col min="674" max="674" width="12.33203125" bestFit="1" customWidth="1"/>
    <col min="675" max="675" width="14.83203125" bestFit="1" customWidth="1"/>
    <col min="676" max="676" width="13.33203125" bestFit="1" customWidth="1"/>
    <col min="677" max="677" width="15.83203125" bestFit="1" customWidth="1"/>
    <col min="678" max="678" width="13.33203125" bestFit="1" customWidth="1"/>
    <col min="679" max="679" width="15.83203125" bestFit="1" customWidth="1"/>
    <col min="680" max="680" width="13.33203125" bestFit="1" customWidth="1"/>
    <col min="681" max="681" width="15.83203125" bestFit="1" customWidth="1"/>
    <col min="682" max="682" width="13.33203125" bestFit="1" customWidth="1"/>
    <col min="683" max="683" width="15.83203125" bestFit="1" customWidth="1"/>
    <col min="684" max="684" width="12.33203125" bestFit="1" customWidth="1"/>
    <col min="685" max="685" width="14.83203125" bestFit="1" customWidth="1"/>
    <col min="686" max="686" width="13.33203125" bestFit="1" customWidth="1"/>
    <col min="687" max="687" width="15.83203125" bestFit="1" customWidth="1"/>
    <col min="688" max="688" width="14.33203125" bestFit="1" customWidth="1"/>
    <col min="689" max="689" width="17" bestFit="1" customWidth="1"/>
    <col min="690" max="690" width="13.33203125" bestFit="1" customWidth="1"/>
    <col min="691" max="691" width="15.83203125" bestFit="1" customWidth="1"/>
    <col min="692" max="692" width="14.33203125" bestFit="1" customWidth="1"/>
    <col min="693" max="693" width="17" bestFit="1" customWidth="1"/>
    <col min="694" max="694" width="14.33203125" bestFit="1" customWidth="1"/>
    <col min="695" max="695" width="17" bestFit="1" customWidth="1"/>
    <col min="696" max="696" width="14.33203125" bestFit="1" customWidth="1"/>
    <col min="697" max="697" width="17" bestFit="1" customWidth="1"/>
    <col min="698" max="698" width="14.33203125" bestFit="1" customWidth="1"/>
    <col min="699" max="699" width="17" bestFit="1" customWidth="1"/>
    <col min="700" max="700" width="14.33203125" bestFit="1" customWidth="1"/>
    <col min="701" max="701" width="17" bestFit="1" customWidth="1"/>
    <col min="702" max="702" width="14.33203125" bestFit="1" customWidth="1"/>
    <col min="703" max="703" width="17" bestFit="1" customWidth="1"/>
    <col min="704" max="704" width="13.33203125" bestFit="1" customWidth="1"/>
    <col min="705" max="705" width="15.83203125" bestFit="1" customWidth="1"/>
    <col min="706" max="706" width="14.33203125" bestFit="1" customWidth="1"/>
    <col min="707" max="707" width="17" bestFit="1" customWidth="1"/>
    <col min="708" max="708" width="14.33203125" bestFit="1" customWidth="1"/>
    <col min="709" max="709" width="17" bestFit="1" customWidth="1"/>
    <col min="710" max="710" width="13.33203125" bestFit="1" customWidth="1"/>
    <col min="711" max="711" width="15.83203125" bestFit="1" customWidth="1"/>
    <col min="712" max="712" width="14.33203125" bestFit="1" customWidth="1"/>
    <col min="713" max="713" width="17" bestFit="1" customWidth="1"/>
    <col min="714" max="714" width="14.33203125" bestFit="1" customWidth="1"/>
    <col min="715" max="715" width="17" bestFit="1" customWidth="1"/>
    <col min="716" max="716" width="14.33203125" bestFit="1" customWidth="1"/>
    <col min="717" max="717" width="17" bestFit="1" customWidth="1"/>
    <col min="718" max="718" width="14.33203125" bestFit="1" customWidth="1"/>
    <col min="719" max="719" width="17" bestFit="1" customWidth="1"/>
    <col min="720" max="720" width="14.33203125" bestFit="1" customWidth="1"/>
    <col min="721" max="721" width="17" bestFit="1" customWidth="1"/>
    <col min="722" max="722" width="14.33203125" bestFit="1" customWidth="1"/>
    <col min="723" max="723" width="17" bestFit="1" customWidth="1"/>
    <col min="724" max="724" width="14.33203125" bestFit="1" customWidth="1"/>
    <col min="725" max="725" width="17" bestFit="1" customWidth="1"/>
    <col min="726" max="726" width="14.33203125" bestFit="1" customWidth="1"/>
    <col min="727" max="727" width="17" bestFit="1" customWidth="1"/>
    <col min="728" max="728" width="12.33203125" bestFit="1" customWidth="1"/>
    <col min="729" max="729" width="14.83203125" bestFit="1" customWidth="1"/>
    <col min="730" max="730" width="13.33203125" bestFit="1" customWidth="1"/>
    <col min="731" max="731" width="15.83203125" bestFit="1" customWidth="1"/>
    <col min="732" max="732" width="13.33203125" bestFit="1" customWidth="1"/>
    <col min="733" max="733" width="15.83203125" bestFit="1" customWidth="1"/>
    <col min="734" max="734" width="13.33203125" bestFit="1" customWidth="1"/>
    <col min="735" max="735" width="15.83203125" bestFit="1" customWidth="1"/>
    <col min="736" max="736" width="13.33203125" bestFit="1" customWidth="1"/>
    <col min="737" max="737" width="15.83203125" bestFit="1" customWidth="1"/>
    <col min="738" max="738" width="13.33203125" bestFit="1" customWidth="1"/>
    <col min="739" max="739" width="15.83203125" bestFit="1" customWidth="1"/>
    <col min="740" max="740" width="13.33203125" bestFit="1" customWidth="1"/>
    <col min="741" max="741" width="15.83203125" bestFit="1" customWidth="1"/>
    <col min="742" max="742" width="12.33203125" bestFit="1" customWidth="1"/>
    <col min="743" max="743" width="14.83203125" bestFit="1" customWidth="1"/>
    <col min="744" max="744" width="13.33203125" bestFit="1" customWidth="1"/>
    <col min="745" max="745" width="15.83203125" bestFit="1" customWidth="1"/>
    <col min="746" max="746" width="13.33203125" bestFit="1" customWidth="1"/>
    <col min="747" max="747" width="15.83203125" bestFit="1" customWidth="1"/>
    <col min="748" max="748" width="13.33203125" bestFit="1" customWidth="1"/>
    <col min="749" max="749" width="15.83203125" bestFit="1" customWidth="1"/>
    <col min="750" max="750" width="13.33203125" bestFit="1" customWidth="1"/>
    <col min="751" max="751" width="15.83203125" bestFit="1" customWidth="1"/>
    <col min="752" max="752" width="14.33203125" bestFit="1" customWidth="1"/>
    <col min="753" max="753" width="17" bestFit="1" customWidth="1"/>
    <col min="754" max="754" width="14.33203125" bestFit="1" customWidth="1"/>
    <col min="755" max="755" width="17" bestFit="1" customWidth="1"/>
    <col min="756" max="756" width="14.33203125" bestFit="1" customWidth="1"/>
    <col min="757" max="757" width="17" bestFit="1" customWidth="1"/>
    <col min="758" max="758" width="14.33203125" bestFit="1" customWidth="1"/>
    <col min="759" max="759" width="17" bestFit="1" customWidth="1"/>
    <col min="760" max="760" width="14.33203125" bestFit="1" customWidth="1"/>
    <col min="761" max="761" width="17" bestFit="1" customWidth="1"/>
    <col min="762" max="762" width="14.33203125" bestFit="1" customWidth="1"/>
    <col min="763" max="763" width="17" bestFit="1" customWidth="1"/>
    <col min="764" max="764" width="14.33203125" bestFit="1" customWidth="1"/>
    <col min="765" max="765" width="17" bestFit="1" customWidth="1"/>
    <col min="766" max="766" width="14.33203125" bestFit="1" customWidth="1"/>
    <col min="767" max="767" width="17" bestFit="1" customWidth="1"/>
    <col min="768" max="768" width="14.33203125" bestFit="1" customWidth="1"/>
    <col min="769" max="769" width="17" bestFit="1" customWidth="1"/>
    <col min="770" max="770" width="14.33203125" bestFit="1" customWidth="1"/>
    <col min="771" max="771" width="17" bestFit="1" customWidth="1"/>
    <col min="772" max="772" width="14.33203125" bestFit="1" customWidth="1"/>
    <col min="773" max="773" width="17" bestFit="1" customWidth="1"/>
    <col min="774" max="774" width="14.33203125" bestFit="1" customWidth="1"/>
    <col min="775" max="775" width="17" bestFit="1" customWidth="1"/>
    <col min="776" max="776" width="13.33203125" bestFit="1" customWidth="1"/>
    <col min="777" max="777" width="15.83203125" bestFit="1" customWidth="1"/>
    <col min="778" max="778" width="13.33203125" bestFit="1" customWidth="1"/>
    <col min="779" max="779" width="15.83203125" bestFit="1" customWidth="1"/>
    <col min="780" max="780" width="13.33203125" bestFit="1" customWidth="1"/>
    <col min="781" max="781" width="15.83203125" bestFit="1" customWidth="1"/>
    <col min="782" max="782" width="13.33203125" bestFit="1" customWidth="1"/>
    <col min="783" max="783" width="15.83203125" bestFit="1" customWidth="1"/>
    <col min="784" max="784" width="12.33203125" bestFit="1" customWidth="1"/>
    <col min="785" max="785" width="14.83203125" bestFit="1" customWidth="1"/>
    <col min="786" max="786" width="13.33203125" bestFit="1" customWidth="1"/>
    <col min="787" max="787" width="15.83203125" bestFit="1" customWidth="1"/>
    <col min="788" max="788" width="14.33203125" bestFit="1" customWidth="1"/>
    <col min="789" max="789" width="17" bestFit="1" customWidth="1"/>
    <col min="790" max="790" width="14.33203125" bestFit="1" customWidth="1"/>
    <col min="791" max="791" width="17" bestFit="1" customWidth="1"/>
    <col min="792" max="792" width="13.33203125" bestFit="1" customWidth="1"/>
    <col min="793" max="793" width="15.83203125" bestFit="1" customWidth="1"/>
    <col min="794" max="794" width="14.33203125" bestFit="1" customWidth="1"/>
    <col min="795" max="795" width="17" bestFit="1" customWidth="1"/>
    <col min="796" max="796" width="14.33203125" bestFit="1" customWidth="1"/>
    <col min="797" max="797" width="17" bestFit="1" customWidth="1"/>
    <col min="798" max="798" width="13.33203125" bestFit="1" customWidth="1"/>
    <col min="799" max="799" width="15.83203125" bestFit="1" customWidth="1"/>
    <col min="800" max="800" width="13.33203125" bestFit="1" customWidth="1"/>
    <col min="801" max="801" width="15.83203125" bestFit="1" customWidth="1"/>
    <col min="802" max="802" width="14.33203125" bestFit="1" customWidth="1"/>
    <col min="803" max="803" width="17" bestFit="1" customWidth="1"/>
    <col min="804" max="804" width="14.33203125" bestFit="1" customWidth="1"/>
    <col min="805" max="805" width="17" bestFit="1" customWidth="1"/>
    <col min="806" max="806" width="14.33203125" bestFit="1" customWidth="1"/>
    <col min="807" max="807" width="17" bestFit="1" customWidth="1"/>
    <col min="808" max="808" width="14.33203125" bestFit="1" customWidth="1"/>
    <col min="809" max="809" width="17" bestFit="1" customWidth="1"/>
    <col min="810" max="810" width="14.33203125" bestFit="1" customWidth="1"/>
    <col min="811" max="811" width="17" bestFit="1" customWidth="1"/>
    <col min="812" max="812" width="14.33203125" bestFit="1" customWidth="1"/>
    <col min="813" max="813" width="17" bestFit="1" customWidth="1"/>
    <col min="814" max="814" width="14.33203125" bestFit="1" customWidth="1"/>
    <col min="815" max="815" width="17" bestFit="1" customWidth="1"/>
    <col min="816" max="816" width="13.33203125" bestFit="1" customWidth="1"/>
    <col min="817" max="817" width="15.83203125" bestFit="1" customWidth="1"/>
    <col min="818" max="818" width="14.33203125" bestFit="1" customWidth="1"/>
    <col min="819" max="819" width="17" bestFit="1" customWidth="1"/>
    <col min="820" max="820" width="14.33203125" bestFit="1" customWidth="1"/>
    <col min="821" max="821" width="17" bestFit="1" customWidth="1"/>
    <col min="822" max="822" width="14.33203125" bestFit="1" customWidth="1"/>
    <col min="823" max="823" width="17" bestFit="1" customWidth="1"/>
    <col min="824" max="824" width="13.33203125" bestFit="1" customWidth="1"/>
    <col min="825" max="825" width="15.83203125" bestFit="1" customWidth="1"/>
    <col min="826" max="826" width="13.33203125" bestFit="1" customWidth="1"/>
    <col min="827" max="827" width="15.83203125" bestFit="1" customWidth="1"/>
    <col min="828" max="828" width="13.33203125" bestFit="1" customWidth="1"/>
    <col min="829" max="829" width="15.83203125" bestFit="1" customWidth="1"/>
    <col min="830" max="830" width="13.33203125" bestFit="1" customWidth="1"/>
    <col min="831" max="831" width="15.83203125" bestFit="1" customWidth="1"/>
    <col min="832" max="832" width="13.33203125" bestFit="1" customWidth="1"/>
    <col min="833" max="833" width="15.83203125" bestFit="1" customWidth="1"/>
    <col min="834" max="834" width="14.33203125" bestFit="1" customWidth="1"/>
    <col min="835" max="835" width="17" bestFit="1" customWidth="1"/>
    <col min="836" max="836" width="14.33203125" bestFit="1" customWidth="1"/>
    <col min="837" max="837" width="17" bestFit="1" customWidth="1"/>
    <col min="838" max="838" width="14.33203125" bestFit="1" customWidth="1"/>
    <col min="839" max="839" width="17" bestFit="1" customWidth="1"/>
    <col min="840" max="840" width="14.33203125" bestFit="1" customWidth="1"/>
    <col min="841" max="841" width="17" bestFit="1" customWidth="1"/>
    <col min="842" max="842" width="14.33203125" bestFit="1" customWidth="1"/>
    <col min="843" max="843" width="17" bestFit="1" customWidth="1"/>
    <col min="844" max="844" width="14.33203125" bestFit="1" customWidth="1"/>
    <col min="845" max="845" width="17" bestFit="1" customWidth="1"/>
    <col min="846" max="846" width="14.33203125" bestFit="1" customWidth="1"/>
    <col min="847" max="847" width="17" bestFit="1" customWidth="1"/>
    <col min="848" max="848" width="14.33203125" bestFit="1" customWidth="1"/>
    <col min="849" max="849" width="17" bestFit="1" customWidth="1"/>
    <col min="850" max="850" width="14.33203125" bestFit="1" customWidth="1"/>
    <col min="851" max="851" width="17" bestFit="1" customWidth="1"/>
    <col min="852" max="852" width="14.33203125" bestFit="1" customWidth="1"/>
    <col min="853" max="853" width="17" bestFit="1" customWidth="1"/>
    <col min="854" max="854" width="14.33203125" bestFit="1" customWidth="1"/>
    <col min="855" max="855" width="17" bestFit="1" customWidth="1"/>
    <col min="856" max="856" width="14.33203125" bestFit="1" customWidth="1"/>
    <col min="857" max="857" width="17" bestFit="1" customWidth="1"/>
    <col min="858" max="858" width="14.33203125" bestFit="1" customWidth="1"/>
    <col min="859" max="859" width="17" bestFit="1" customWidth="1"/>
    <col min="860" max="860" width="14.33203125" bestFit="1" customWidth="1"/>
    <col min="861" max="861" width="17" bestFit="1" customWidth="1"/>
    <col min="862" max="862" width="14.33203125" bestFit="1" customWidth="1"/>
    <col min="863" max="863" width="17" bestFit="1" customWidth="1"/>
    <col min="864" max="864" width="14.33203125" bestFit="1" customWidth="1"/>
    <col min="865" max="865" width="17" bestFit="1" customWidth="1"/>
    <col min="866" max="866" width="13.33203125" bestFit="1" customWidth="1"/>
    <col min="867" max="867" width="15.83203125" bestFit="1" customWidth="1"/>
    <col min="868" max="868" width="13.33203125" bestFit="1" customWidth="1"/>
    <col min="869" max="869" width="15.83203125" bestFit="1" customWidth="1"/>
    <col min="870" max="870" width="13.33203125" bestFit="1" customWidth="1"/>
    <col min="871" max="871" width="15.83203125" bestFit="1" customWidth="1"/>
    <col min="872" max="872" width="12.33203125" bestFit="1" customWidth="1"/>
    <col min="873" max="873" width="14.83203125" bestFit="1" customWidth="1"/>
    <col min="874" max="874" width="12.33203125" bestFit="1" customWidth="1"/>
    <col min="875" max="875" width="14.83203125" bestFit="1" customWidth="1"/>
    <col min="876" max="876" width="13.33203125" bestFit="1" customWidth="1"/>
    <col min="877" max="877" width="15.83203125" bestFit="1" customWidth="1"/>
    <col min="878" max="878" width="13.33203125" bestFit="1" customWidth="1"/>
    <col min="879" max="879" width="15.83203125" bestFit="1" customWidth="1"/>
    <col min="880" max="880" width="13.33203125" bestFit="1" customWidth="1"/>
    <col min="881" max="881" width="15.83203125" bestFit="1" customWidth="1"/>
    <col min="882" max="882" width="14.33203125" bestFit="1" customWidth="1"/>
    <col min="883" max="883" width="17" bestFit="1" customWidth="1"/>
    <col min="884" max="884" width="14.33203125" bestFit="1" customWidth="1"/>
    <col min="885" max="885" width="17" bestFit="1" customWidth="1"/>
    <col min="886" max="886" width="14.33203125" bestFit="1" customWidth="1"/>
    <col min="887" max="887" width="17" bestFit="1" customWidth="1"/>
    <col min="888" max="888" width="14.33203125" bestFit="1" customWidth="1"/>
    <col min="889" max="889" width="17" bestFit="1" customWidth="1"/>
    <col min="890" max="890" width="14.33203125" bestFit="1" customWidth="1"/>
    <col min="891" max="891" width="17" bestFit="1" customWidth="1"/>
    <col min="892" max="892" width="14.33203125" bestFit="1" customWidth="1"/>
    <col min="893" max="893" width="17" bestFit="1" customWidth="1"/>
    <col min="894" max="894" width="14.33203125" bestFit="1" customWidth="1"/>
    <col min="895" max="895" width="17" bestFit="1" customWidth="1"/>
    <col min="896" max="896" width="13.33203125" bestFit="1" customWidth="1"/>
    <col min="897" max="897" width="15.83203125" bestFit="1" customWidth="1"/>
    <col min="898" max="898" width="14.33203125" bestFit="1" customWidth="1"/>
    <col min="899" max="899" width="17" bestFit="1" customWidth="1"/>
    <col min="900" max="900" width="14.33203125" bestFit="1" customWidth="1"/>
    <col min="901" max="901" width="17" bestFit="1" customWidth="1"/>
    <col min="902" max="902" width="14.33203125" bestFit="1" customWidth="1"/>
    <col min="903" max="903" width="17" bestFit="1" customWidth="1"/>
    <col min="904" max="904" width="14.33203125" bestFit="1" customWidth="1"/>
    <col min="905" max="905" width="17" bestFit="1" customWidth="1"/>
    <col min="906" max="906" width="14.33203125" bestFit="1" customWidth="1"/>
    <col min="907" max="907" width="17" bestFit="1" customWidth="1"/>
    <col min="908" max="908" width="14.33203125" bestFit="1" customWidth="1"/>
    <col min="909" max="909" width="17" bestFit="1" customWidth="1"/>
    <col min="910" max="910" width="14.33203125" bestFit="1" customWidth="1"/>
    <col min="911" max="911" width="17" bestFit="1" customWidth="1"/>
    <col min="912" max="912" width="14.33203125" bestFit="1" customWidth="1"/>
    <col min="913" max="913" width="17" bestFit="1" customWidth="1"/>
    <col min="914" max="914" width="14.33203125" bestFit="1" customWidth="1"/>
    <col min="915" max="915" width="17" bestFit="1" customWidth="1"/>
    <col min="916" max="916" width="14.33203125" bestFit="1" customWidth="1"/>
    <col min="917" max="917" width="17" bestFit="1" customWidth="1"/>
    <col min="918" max="918" width="13.33203125" bestFit="1" customWidth="1"/>
    <col min="919" max="919" width="15.83203125" bestFit="1" customWidth="1"/>
    <col min="920" max="920" width="13.33203125" bestFit="1" customWidth="1"/>
    <col min="921" max="921" width="15.83203125" bestFit="1" customWidth="1"/>
    <col min="922" max="922" width="13.33203125" bestFit="1" customWidth="1"/>
    <col min="923" max="923" width="15.83203125" bestFit="1" customWidth="1"/>
    <col min="924" max="924" width="13.33203125" bestFit="1" customWidth="1"/>
    <col min="925" max="925" width="15.83203125" bestFit="1" customWidth="1"/>
    <col min="926" max="926" width="13.33203125" bestFit="1" customWidth="1"/>
    <col min="927" max="927" width="15.83203125" bestFit="1" customWidth="1"/>
    <col min="928" max="928" width="13.33203125" bestFit="1" customWidth="1"/>
    <col min="929" max="929" width="15.83203125" bestFit="1" customWidth="1"/>
    <col min="930" max="930" width="14.33203125" bestFit="1" customWidth="1"/>
    <col min="931" max="931" width="17" bestFit="1" customWidth="1"/>
    <col min="932" max="932" width="14.33203125" bestFit="1" customWidth="1"/>
    <col min="933" max="933" width="17" bestFit="1" customWidth="1"/>
    <col min="934" max="934" width="14.33203125" bestFit="1" customWidth="1"/>
    <col min="935" max="935" width="17" bestFit="1" customWidth="1"/>
    <col min="936" max="936" width="14.33203125" bestFit="1" customWidth="1"/>
    <col min="937" max="937" width="17" bestFit="1" customWidth="1"/>
    <col min="938" max="938" width="14.33203125" bestFit="1" customWidth="1"/>
    <col min="939" max="939" width="17" bestFit="1" customWidth="1"/>
    <col min="940" max="940" width="14.33203125" bestFit="1" customWidth="1"/>
    <col min="941" max="941" width="17" bestFit="1" customWidth="1"/>
    <col min="942" max="942" width="14.33203125" bestFit="1" customWidth="1"/>
    <col min="943" max="943" width="17" bestFit="1" customWidth="1"/>
    <col min="944" max="944" width="14.33203125" bestFit="1" customWidth="1"/>
    <col min="945" max="945" width="17" bestFit="1" customWidth="1"/>
    <col min="946" max="946" width="14.33203125" bestFit="1" customWidth="1"/>
    <col min="947" max="947" width="17" bestFit="1" customWidth="1"/>
    <col min="948" max="948" width="14.33203125" bestFit="1" customWidth="1"/>
    <col min="949" max="949" width="17" bestFit="1" customWidth="1"/>
    <col min="950" max="950" width="13.33203125" bestFit="1" customWidth="1"/>
    <col min="951" max="951" width="15.83203125" bestFit="1" customWidth="1"/>
    <col min="952" max="952" width="14.33203125" bestFit="1" customWidth="1"/>
    <col min="953" max="953" width="17" bestFit="1" customWidth="1"/>
    <col min="954" max="954" width="14.33203125" bestFit="1" customWidth="1"/>
    <col min="955" max="955" width="17" bestFit="1" customWidth="1"/>
    <col min="956" max="956" width="13.33203125" bestFit="1" customWidth="1"/>
    <col min="957" max="957" width="15.83203125" bestFit="1" customWidth="1"/>
    <col min="958" max="958" width="14.33203125" bestFit="1" customWidth="1"/>
    <col min="959" max="959" width="17" bestFit="1" customWidth="1"/>
    <col min="960" max="960" width="13.33203125" bestFit="1" customWidth="1"/>
    <col min="961" max="961" width="15.83203125" bestFit="1" customWidth="1"/>
    <col min="962" max="962" width="15.33203125" bestFit="1" customWidth="1"/>
    <col min="963" max="963" width="18" bestFit="1" customWidth="1"/>
    <col min="964" max="964" width="15.33203125" bestFit="1" customWidth="1"/>
    <col min="965" max="965" width="18" bestFit="1" customWidth="1"/>
    <col min="966" max="966" width="15.33203125" bestFit="1" customWidth="1"/>
    <col min="967" max="967" width="18" bestFit="1" customWidth="1"/>
    <col min="968" max="968" width="15.33203125" bestFit="1" customWidth="1"/>
    <col min="969" max="969" width="18" bestFit="1" customWidth="1"/>
    <col min="970" max="970" width="15.33203125" bestFit="1" customWidth="1"/>
    <col min="971" max="971" width="18" bestFit="1" customWidth="1"/>
    <col min="972" max="972" width="14.33203125" bestFit="1" customWidth="1"/>
    <col min="973" max="973" width="17" bestFit="1" customWidth="1"/>
    <col min="974" max="974" width="15.33203125" bestFit="1" customWidth="1"/>
    <col min="975" max="975" width="18" bestFit="1" customWidth="1"/>
    <col min="976" max="976" width="15.33203125" bestFit="1" customWidth="1"/>
    <col min="977" max="977" width="18" bestFit="1" customWidth="1"/>
    <col min="978" max="978" width="14.33203125" bestFit="1" customWidth="1"/>
    <col min="979" max="979" width="17" bestFit="1" customWidth="1"/>
    <col min="980" max="980" width="15.33203125" bestFit="1" customWidth="1"/>
    <col min="981" max="981" width="18" bestFit="1" customWidth="1"/>
    <col min="982" max="982" width="15.33203125" bestFit="1" customWidth="1"/>
    <col min="983" max="983" width="18" bestFit="1" customWidth="1"/>
    <col min="984" max="984" width="15.33203125" bestFit="1" customWidth="1"/>
    <col min="985" max="985" width="18" bestFit="1" customWidth="1"/>
    <col min="986" max="986" width="15.33203125" bestFit="1" customWidth="1"/>
    <col min="987" max="987" width="18" bestFit="1" customWidth="1"/>
    <col min="988" max="988" width="15.33203125" bestFit="1" customWidth="1"/>
    <col min="989" max="989" width="18" bestFit="1" customWidth="1"/>
    <col min="990" max="990" width="15.33203125" bestFit="1" customWidth="1"/>
    <col min="991" max="991" width="18" bestFit="1" customWidth="1"/>
    <col min="992" max="992" width="15.33203125" bestFit="1" customWidth="1"/>
    <col min="993" max="993" width="18" bestFit="1" customWidth="1"/>
    <col min="994" max="994" width="14.33203125" bestFit="1" customWidth="1"/>
    <col min="995" max="995" width="17" bestFit="1" customWidth="1"/>
    <col min="996" max="996" width="14.33203125" bestFit="1" customWidth="1"/>
    <col min="997" max="997" width="17" bestFit="1" customWidth="1"/>
    <col min="998" max="998" width="13.33203125" bestFit="1" customWidth="1"/>
    <col min="999" max="999" width="15.83203125" bestFit="1" customWidth="1"/>
    <col min="1000" max="1000" width="14.33203125" bestFit="1" customWidth="1"/>
    <col min="1001" max="1001" width="17" bestFit="1" customWidth="1"/>
    <col min="1002" max="1002" width="14.33203125" bestFit="1" customWidth="1"/>
    <col min="1003" max="1003" width="17" bestFit="1" customWidth="1"/>
    <col min="1004" max="1004" width="14.33203125" bestFit="1" customWidth="1"/>
    <col min="1005" max="1005" width="17" bestFit="1" customWidth="1"/>
    <col min="1006" max="1006" width="15.33203125" bestFit="1" customWidth="1"/>
    <col min="1007" max="1007" width="18" bestFit="1" customWidth="1"/>
    <col min="1008" max="1008" width="15.33203125" bestFit="1" customWidth="1"/>
    <col min="1009" max="1009" width="18" bestFit="1" customWidth="1"/>
    <col min="1010" max="1010" width="15.33203125" bestFit="1" customWidth="1"/>
    <col min="1011" max="1011" width="18" bestFit="1" customWidth="1"/>
    <col min="1012" max="1012" width="15.33203125" bestFit="1" customWidth="1"/>
    <col min="1013" max="1013" width="18" bestFit="1" customWidth="1"/>
    <col min="1014" max="1014" width="15.33203125" bestFit="1" customWidth="1"/>
    <col min="1015" max="1015" width="18" bestFit="1" customWidth="1"/>
    <col min="1016" max="1016" width="15.33203125" bestFit="1" customWidth="1"/>
    <col min="1017" max="1017" width="18" bestFit="1" customWidth="1"/>
    <col min="1018" max="1018" width="15.33203125" bestFit="1" customWidth="1"/>
    <col min="1019" max="1019" width="18" bestFit="1" customWidth="1"/>
    <col min="1020" max="1020" width="15.33203125" bestFit="1" customWidth="1"/>
    <col min="1021" max="1021" width="18" bestFit="1" customWidth="1"/>
    <col min="1022" max="1022" width="15.33203125" bestFit="1" customWidth="1"/>
    <col min="1023" max="1023" width="18" bestFit="1" customWidth="1"/>
    <col min="1024" max="1024" width="14.33203125" bestFit="1" customWidth="1"/>
    <col min="1025" max="1025" width="17" bestFit="1" customWidth="1"/>
    <col min="1026" max="1026" width="15.33203125" bestFit="1" customWidth="1"/>
    <col min="1027" max="1027" width="18" bestFit="1" customWidth="1"/>
    <col min="1028" max="1028" width="15.33203125" bestFit="1" customWidth="1"/>
    <col min="1029" max="1029" width="18" bestFit="1" customWidth="1"/>
    <col min="1030" max="1030" width="15.33203125" bestFit="1" customWidth="1"/>
    <col min="1031" max="1031" width="18" bestFit="1" customWidth="1"/>
    <col min="1032" max="1032" width="14.33203125" bestFit="1" customWidth="1"/>
    <col min="1033" max="1033" width="17" bestFit="1" customWidth="1"/>
    <col min="1034" max="1034" width="14.33203125" bestFit="1" customWidth="1"/>
    <col min="1035" max="1035" width="17" bestFit="1" customWidth="1"/>
    <col min="1036" max="1036" width="14.33203125" bestFit="1" customWidth="1"/>
    <col min="1037" max="1037" width="17" bestFit="1" customWidth="1"/>
    <col min="1038" max="1038" width="14.33203125" bestFit="1" customWidth="1"/>
    <col min="1039" max="1039" width="17" bestFit="1" customWidth="1"/>
    <col min="1040" max="1040" width="13.33203125" bestFit="1" customWidth="1"/>
    <col min="1041" max="1041" width="15.83203125" bestFit="1" customWidth="1"/>
    <col min="1042" max="1042" width="14.33203125" bestFit="1" customWidth="1"/>
    <col min="1043" max="1043" width="17" bestFit="1" customWidth="1"/>
    <col min="1044" max="1044" width="14.33203125" bestFit="1" customWidth="1"/>
    <col min="1045" max="1045" width="17" bestFit="1" customWidth="1"/>
    <col min="1046" max="1046" width="14.33203125" bestFit="1" customWidth="1"/>
    <col min="1047" max="1047" width="17" bestFit="1" customWidth="1"/>
    <col min="1048" max="1048" width="15.33203125" bestFit="1" customWidth="1"/>
    <col min="1049" max="1049" width="18" bestFit="1" customWidth="1"/>
    <col min="1050" max="1050" width="14.33203125" bestFit="1" customWidth="1"/>
    <col min="1051" max="1051" width="17" bestFit="1" customWidth="1"/>
    <col min="1052" max="1052" width="15.33203125" bestFit="1" customWidth="1"/>
    <col min="1053" max="1053" width="18" bestFit="1" customWidth="1"/>
    <col min="1054" max="1054" width="15.33203125" bestFit="1" customWidth="1"/>
    <col min="1055" max="1055" width="18" bestFit="1" customWidth="1"/>
    <col min="1056" max="1056" width="15.33203125" bestFit="1" customWidth="1"/>
    <col min="1057" max="1057" width="18" bestFit="1" customWidth="1"/>
    <col min="1058" max="1058" width="15.33203125" bestFit="1" customWidth="1"/>
    <col min="1059" max="1059" width="18" bestFit="1" customWidth="1"/>
    <col min="1060" max="1060" width="14.33203125" bestFit="1" customWidth="1"/>
    <col min="1061" max="1061" width="17" bestFit="1" customWidth="1"/>
    <col min="1062" max="1062" width="15.33203125" bestFit="1" customWidth="1"/>
    <col min="1063" max="1063" width="18" bestFit="1" customWidth="1"/>
    <col min="1064" max="1064" width="15.33203125" bestFit="1" customWidth="1"/>
    <col min="1065" max="1065" width="18" bestFit="1" customWidth="1"/>
    <col min="1066" max="1066" width="13.33203125" bestFit="1" customWidth="1"/>
    <col min="1067" max="1067" width="15.83203125" bestFit="1" customWidth="1"/>
    <col min="1068" max="1068" width="12.33203125" bestFit="1" customWidth="1"/>
    <col min="1069" max="1069" width="14.83203125" bestFit="1" customWidth="1"/>
    <col min="1070" max="1070" width="13.33203125" bestFit="1" customWidth="1"/>
    <col min="1071" max="1071" width="15.83203125" bestFit="1" customWidth="1"/>
    <col min="1072" max="1072" width="13.33203125" bestFit="1" customWidth="1"/>
    <col min="1073" max="1073" width="15.83203125" bestFit="1" customWidth="1"/>
    <col min="1074" max="1074" width="13.33203125" bestFit="1" customWidth="1"/>
    <col min="1075" max="1075" width="15.83203125" bestFit="1" customWidth="1"/>
    <col min="1076" max="1076" width="13.33203125" bestFit="1" customWidth="1"/>
    <col min="1077" max="1077" width="15.83203125" bestFit="1" customWidth="1"/>
    <col min="1078" max="1078" width="14.33203125" bestFit="1" customWidth="1"/>
    <col min="1079" max="1079" width="17" bestFit="1" customWidth="1"/>
    <col min="1080" max="1080" width="14.33203125" bestFit="1" customWidth="1"/>
    <col min="1081" max="1081" width="17" bestFit="1" customWidth="1"/>
    <col min="1082" max="1082" width="14.33203125" bestFit="1" customWidth="1"/>
    <col min="1083" max="1083" width="17" bestFit="1" customWidth="1"/>
    <col min="1084" max="1084" width="13.33203125" bestFit="1" customWidth="1"/>
    <col min="1085" max="1085" width="15.83203125" bestFit="1" customWidth="1"/>
    <col min="1086" max="1086" width="14.33203125" bestFit="1" customWidth="1"/>
    <col min="1087" max="1087" width="17" bestFit="1" customWidth="1"/>
    <col min="1088" max="1088" width="13.33203125" bestFit="1" customWidth="1"/>
    <col min="1089" max="1089" width="15.83203125" bestFit="1" customWidth="1"/>
    <col min="1090" max="1090" width="13.33203125" bestFit="1" customWidth="1"/>
    <col min="1091" max="1091" width="15.83203125" bestFit="1" customWidth="1"/>
    <col min="1092" max="1092" width="14.33203125" bestFit="1" customWidth="1"/>
    <col min="1093" max="1093" width="17" bestFit="1" customWidth="1"/>
    <col min="1094" max="1094" width="14.33203125" bestFit="1" customWidth="1"/>
    <col min="1095" max="1095" width="17" bestFit="1" customWidth="1"/>
    <col min="1096" max="1096" width="14.33203125" bestFit="1" customWidth="1"/>
    <col min="1097" max="1097" width="17" bestFit="1" customWidth="1"/>
    <col min="1098" max="1098" width="14.33203125" bestFit="1" customWidth="1"/>
    <col min="1099" max="1099" width="17" bestFit="1" customWidth="1"/>
    <col min="1100" max="1100" width="13.33203125" bestFit="1" customWidth="1"/>
    <col min="1101" max="1101" width="15.83203125" bestFit="1" customWidth="1"/>
    <col min="1102" max="1102" width="14.33203125" bestFit="1" customWidth="1"/>
    <col min="1103" max="1103" width="17" bestFit="1" customWidth="1"/>
    <col min="1104" max="1104" width="14.33203125" bestFit="1" customWidth="1"/>
    <col min="1105" max="1105" width="17" bestFit="1" customWidth="1"/>
    <col min="1106" max="1106" width="14.33203125" bestFit="1" customWidth="1"/>
    <col min="1107" max="1107" width="17" bestFit="1" customWidth="1"/>
    <col min="1108" max="1108" width="14.33203125" bestFit="1" customWidth="1"/>
    <col min="1109" max="1109" width="17" bestFit="1" customWidth="1"/>
    <col min="1110" max="1110" width="13.33203125" bestFit="1" customWidth="1"/>
    <col min="1111" max="1111" width="15.83203125" bestFit="1" customWidth="1"/>
    <col min="1112" max="1112" width="13.33203125" bestFit="1" customWidth="1"/>
    <col min="1113" max="1113" width="15.83203125" bestFit="1" customWidth="1"/>
    <col min="1114" max="1114" width="13.33203125" bestFit="1" customWidth="1"/>
    <col min="1115" max="1115" width="15.83203125" bestFit="1" customWidth="1"/>
    <col min="1116" max="1116" width="13.33203125" bestFit="1" customWidth="1"/>
    <col min="1117" max="1117" width="15.83203125" bestFit="1" customWidth="1"/>
    <col min="1118" max="1118" width="13.33203125" bestFit="1" customWidth="1"/>
    <col min="1119" max="1119" width="15.83203125" bestFit="1" customWidth="1"/>
    <col min="1120" max="1120" width="12.33203125" bestFit="1" customWidth="1"/>
    <col min="1121" max="1121" width="14.83203125" bestFit="1" customWidth="1"/>
    <col min="1122" max="1122" width="13.33203125" bestFit="1" customWidth="1"/>
    <col min="1123" max="1123" width="15.83203125" bestFit="1" customWidth="1"/>
    <col min="1124" max="1124" width="13.33203125" bestFit="1" customWidth="1"/>
    <col min="1125" max="1125" width="15.83203125" bestFit="1" customWidth="1"/>
    <col min="1126" max="1126" width="13.33203125" bestFit="1" customWidth="1"/>
    <col min="1127" max="1127" width="15.83203125" bestFit="1" customWidth="1"/>
    <col min="1128" max="1128" width="13.33203125" bestFit="1" customWidth="1"/>
    <col min="1129" max="1129" width="15.83203125" bestFit="1" customWidth="1"/>
    <col min="1130" max="1130" width="13.33203125" bestFit="1" customWidth="1"/>
    <col min="1131" max="1131" width="15.83203125" bestFit="1" customWidth="1"/>
    <col min="1132" max="1132" width="14.33203125" bestFit="1" customWidth="1"/>
    <col min="1133" max="1133" width="17" bestFit="1" customWidth="1"/>
    <col min="1134" max="1134" width="13.33203125" bestFit="1" customWidth="1"/>
    <col min="1135" max="1135" width="15.83203125" bestFit="1" customWidth="1"/>
    <col min="1136" max="1136" width="14.33203125" bestFit="1" customWidth="1"/>
    <col min="1137" max="1137" width="17" bestFit="1" customWidth="1"/>
    <col min="1138" max="1138" width="14.33203125" bestFit="1" customWidth="1"/>
    <col min="1139" max="1139" width="17" bestFit="1" customWidth="1"/>
    <col min="1140" max="1140" width="13.33203125" bestFit="1" customWidth="1"/>
    <col min="1141" max="1141" width="15.83203125" bestFit="1" customWidth="1"/>
    <col min="1142" max="1142" width="14.33203125" bestFit="1" customWidth="1"/>
    <col min="1143" max="1143" width="17" bestFit="1" customWidth="1"/>
    <col min="1144" max="1144" width="13.33203125" bestFit="1" customWidth="1"/>
    <col min="1145" max="1145" width="15.83203125" bestFit="1" customWidth="1"/>
    <col min="1146" max="1146" width="14.33203125" bestFit="1" customWidth="1"/>
    <col min="1147" max="1147" width="17" bestFit="1" customWidth="1"/>
    <col min="1148" max="1148" width="13.33203125" bestFit="1" customWidth="1"/>
    <col min="1149" max="1149" width="15.83203125" bestFit="1" customWidth="1"/>
    <col min="1150" max="1150" width="14.33203125" bestFit="1" customWidth="1"/>
    <col min="1151" max="1151" width="17" bestFit="1" customWidth="1"/>
    <col min="1152" max="1152" width="14.33203125" bestFit="1" customWidth="1"/>
    <col min="1153" max="1153" width="17" bestFit="1" customWidth="1"/>
    <col min="1154" max="1154" width="14.33203125" bestFit="1" customWidth="1"/>
    <col min="1155" max="1155" width="17" bestFit="1" customWidth="1"/>
    <col min="1156" max="1156" width="14.33203125" bestFit="1" customWidth="1"/>
    <col min="1157" max="1157" width="17" bestFit="1" customWidth="1"/>
    <col min="1158" max="1158" width="13.33203125" bestFit="1" customWidth="1"/>
    <col min="1159" max="1159" width="15.83203125" bestFit="1" customWidth="1"/>
    <col min="1160" max="1160" width="13.33203125" bestFit="1" customWidth="1"/>
    <col min="1161" max="1161" width="15.83203125" bestFit="1" customWidth="1"/>
    <col min="1162" max="1162" width="14.33203125" bestFit="1" customWidth="1"/>
    <col min="1163" max="1163" width="17" bestFit="1" customWidth="1"/>
    <col min="1164" max="1164" width="13.33203125" bestFit="1" customWidth="1"/>
    <col min="1165" max="1165" width="15.83203125" bestFit="1" customWidth="1"/>
    <col min="1166" max="1166" width="12.33203125" bestFit="1" customWidth="1"/>
    <col min="1167" max="1167" width="14.83203125" bestFit="1" customWidth="1"/>
    <col min="1168" max="1168" width="13.33203125" bestFit="1" customWidth="1"/>
    <col min="1169" max="1169" width="15.83203125" bestFit="1" customWidth="1"/>
    <col min="1170" max="1170" width="13.33203125" bestFit="1" customWidth="1"/>
    <col min="1171" max="1171" width="15.83203125" bestFit="1" customWidth="1"/>
    <col min="1172" max="1172" width="13.33203125" bestFit="1" customWidth="1"/>
    <col min="1173" max="1173" width="15.83203125" bestFit="1" customWidth="1"/>
    <col min="1174" max="1174" width="14.33203125" bestFit="1" customWidth="1"/>
    <col min="1175" max="1175" width="17" bestFit="1" customWidth="1"/>
    <col min="1176" max="1176" width="14.33203125" bestFit="1" customWidth="1"/>
    <col min="1177" max="1177" width="17" bestFit="1" customWidth="1"/>
    <col min="1178" max="1178" width="14.33203125" bestFit="1" customWidth="1"/>
    <col min="1179" max="1179" width="17" bestFit="1" customWidth="1"/>
    <col min="1180" max="1180" width="14.33203125" bestFit="1" customWidth="1"/>
    <col min="1181" max="1181" width="17" bestFit="1" customWidth="1"/>
    <col min="1182" max="1182" width="13.33203125" bestFit="1" customWidth="1"/>
    <col min="1183" max="1183" width="15.83203125" bestFit="1" customWidth="1"/>
    <col min="1184" max="1184" width="14.33203125" bestFit="1" customWidth="1"/>
    <col min="1185" max="1185" width="17" bestFit="1" customWidth="1"/>
    <col min="1186" max="1186" width="14.33203125" bestFit="1" customWidth="1"/>
    <col min="1187" max="1187" width="17" bestFit="1" customWidth="1"/>
    <col min="1188" max="1188" width="13.33203125" bestFit="1" customWidth="1"/>
    <col min="1189" max="1189" width="15.83203125" bestFit="1" customWidth="1"/>
    <col min="1190" max="1190" width="14.33203125" bestFit="1" customWidth="1"/>
    <col min="1191" max="1191" width="17" bestFit="1" customWidth="1"/>
    <col min="1192" max="1192" width="13.33203125" bestFit="1" customWidth="1"/>
    <col min="1193" max="1193" width="15.83203125" bestFit="1" customWidth="1"/>
    <col min="1194" max="1194" width="14.33203125" bestFit="1" customWidth="1"/>
    <col min="1195" max="1195" width="17" bestFit="1" customWidth="1"/>
    <col min="1196" max="1196" width="14.33203125" bestFit="1" customWidth="1"/>
    <col min="1197" max="1197" width="17" bestFit="1" customWidth="1"/>
    <col min="1198" max="1198" width="12.33203125" bestFit="1" customWidth="1"/>
    <col min="1199" max="1199" width="14.83203125" bestFit="1" customWidth="1"/>
    <col min="1200" max="1200" width="13.33203125" bestFit="1" customWidth="1"/>
    <col min="1201" max="1201" width="15.83203125" bestFit="1" customWidth="1"/>
    <col min="1202" max="1202" width="13.33203125" bestFit="1" customWidth="1"/>
    <col min="1203" max="1203" width="15.83203125" bestFit="1" customWidth="1"/>
    <col min="1204" max="1204" width="12.33203125" bestFit="1" customWidth="1"/>
    <col min="1205" max="1205" width="14.83203125" bestFit="1" customWidth="1"/>
    <col min="1206" max="1206" width="12.33203125" bestFit="1" customWidth="1"/>
    <col min="1207" max="1207" width="14.83203125" bestFit="1" customWidth="1"/>
    <col min="1208" max="1208" width="12.33203125" bestFit="1" customWidth="1"/>
    <col min="1209" max="1209" width="14.83203125" bestFit="1" customWidth="1"/>
    <col min="1210" max="1210" width="12.33203125" bestFit="1" customWidth="1"/>
    <col min="1211" max="1211" width="14.83203125" bestFit="1" customWidth="1"/>
    <col min="1212" max="1212" width="13.33203125" bestFit="1" customWidth="1"/>
    <col min="1213" max="1213" width="15.83203125" bestFit="1" customWidth="1"/>
    <col min="1214" max="1214" width="13.33203125" bestFit="1" customWidth="1"/>
    <col min="1215" max="1215" width="15.83203125" bestFit="1" customWidth="1"/>
    <col min="1216" max="1216" width="13.33203125" bestFit="1" customWidth="1"/>
    <col min="1217" max="1217" width="15.83203125" bestFit="1" customWidth="1"/>
    <col min="1218" max="1218" width="12.33203125" bestFit="1" customWidth="1"/>
    <col min="1219" max="1219" width="14.83203125" bestFit="1" customWidth="1"/>
    <col min="1220" max="1220" width="13.33203125" bestFit="1" customWidth="1"/>
    <col min="1221" max="1221" width="15.83203125" bestFit="1" customWidth="1"/>
    <col min="1222" max="1222" width="14.33203125" bestFit="1" customWidth="1"/>
    <col min="1223" max="1223" width="17" bestFit="1" customWidth="1"/>
    <col min="1224" max="1224" width="14.33203125" bestFit="1" customWidth="1"/>
    <col min="1225" max="1225" width="17" bestFit="1" customWidth="1"/>
    <col min="1226" max="1226" width="14.33203125" bestFit="1" customWidth="1"/>
    <col min="1227" max="1227" width="17" bestFit="1" customWidth="1"/>
    <col min="1228" max="1228" width="14.33203125" bestFit="1" customWidth="1"/>
    <col min="1229" max="1229" width="17" bestFit="1" customWidth="1"/>
    <col min="1230" max="1230" width="13.33203125" bestFit="1" customWidth="1"/>
    <col min="1231" max="1231" width="15.83203125" bestFit="1" customWidth="1"/>
    <col min="1232" max="1232" width="13.33203125" bestFit="1" customWidth="1"/>
    <col min="1233" max="1233" width="15.83203125" bestFit="1" customWidth="1"/>
    <col min="1234" max="1234" width="14.33203125" bestFit="1" customWidth="1"/>
    <col min="1235" max="1235" width="17" bestFit="1" customWidth="1"/>
    <col min="1236" max="1236" width="13.33203125" bestFit="1" customWidth="1"/>
    <col min="1237" max="1237" width="15.83203125" bestFit="1" customWidth="1"/>
    <col min="1238" max="1238" width="14.33203125" bestFit="1" customWidth="1"/>
    <col min="1239" max="1239" width="17" bestFit="1" customWidth="1"/>
    <col min="1240" max="1240" width="14.33203125" bestFit="1" customWidth="1"/>
    <col min="1241" max="1241" width="17" bestFit="1" customWidth="1"/>
    <col min="1242" max="1242" width="14.33203125" bestFit="1" customWidth="1"/>
    <col min="1243" max="1243" width="17" bestFit="1" customWidth="1"/>
    <col min="1244" max="1244" width="13.33203125" bestFit="1" customWidth="1"/>
    <col min="1245" max="1245" width="15.83203125" bestFit="1" customWidth="1"/>
    <col min="1246" max="1246" width="14.33203125" bestFit="1" customWidth="1"/>
    <col min="1247" max="1247" width="17" bestFit="1" customWidth="1"/>
    <col min="1248" max="1248" width="14.33203125" bestFit="1" customWidth="1"/>
    <col min="1249" max="1249" width="17" bestFit="1" customWidth="1"/>
    <col min="1250" max="1250" width="14.33203125" bestFit="1" customWidth="1"/>
    <col min="1251" max="1251" width="17" bestFit="1" customWidth="1"/>
    <col min="1252" max="1252" width="14.33203125" bestFit="1" customWidth="1"/>
    <col min="1253" max="1253" width="17" bestFit="1" customWidth="1"/>
    <col min="1254" max="1254" width="14.33203125" bestFit="1" customWidth="1"/>
    <col min="1255" max="1255" width="17" bestFit="1" customWidth="1"/>
    <col min="1256" max="1256" width="14.33203125" bestFit="1" customWidth="1"/>
    <col min="1257" max="1257" width="17" bestFit="1" customWidth="1"/>
    <col min="1258" max="1258" width="14.33203125" bestFit="1" customWidth="1"/>
    <col min="1259" max="1259" width="17" bestFit="1" customWidth="1"/>
    <col min="1260" max="1260" width="13.33203125" bestFit="1" customWidth="1"/>
    <col min="1261" max="1261" width="15.83203125" bestFit="1" customWidth="1"/>
    <col min="1262" max="1262" width="13.33203125" bestFit="1" customWidth="1"/>
    <col min="1263" max="1263" width="15.83203125" bestFit="1" customWidth="1"/>
    <col min="1264" max="1264" width="12.33203125" bestFit="1" customWidth="1"/>
    <col min="1265" max="1265" width="14.83203125" bestFit="1" customWidth="1"/>
    <col min="1266" max="1266" width="13.33203125" bestFit="1" customWidth="1"/>
    <col min="1267" max="1267" width="15.83203125" bestFit="1" customWidth="1"/>
    <col min="1268" max="1268" width="12.33203125" bestFit="1" customWidth="1"/>
    <col min="1269" max="1269" width="14.83203125" bestFit="1" customWidth="1"/>
    <col min="1270" max="1270" width="13.33203125" bestFit="1" customWidth="1"/>
    <col min="1271" max="1271" width="15.83203125" bestFit="1" customWidth="1"/>
    <col min="1272" max="1272" width="13.33203125" bestFit="1" customWidth="1"/>
    <col min="1273" max="1273" width="15.83203125" bestFit="1" customWidth="1"/>
    <col min="1274" max="1274" width="14.33203125" bestFit="1" customWidth="1"/>
    <col min="1275" max="1275" width="17" bestFit="1" customWidth="1"/>
    <col min="1276" max="1276" width="14.33203125" bestFit="1" customWidth="1"/>
    <col min="1277" max="1277" width="17" bestFit="1" customWidth="1"/>
    <col min="1278" max="1278" width="14.33203125" bestFit="1" customWidth="1"/>
    <col min="1279" max="1279" width="17" bestFit="1" customWidth="1"/>
    <col min="1280" max="1280" width="14.33203125" bestFit="1" customWidth="1"/>
    <col min="1281" max="1281" width="17" bestFit="1" customWidth="1"/>
    <col min="1282" max="1282" width="14.33203125" bestFit="1" customWidth="1"/>
    <col min="1283" max="1283" width="17" bestFit="1" customWidth="1"/>
    <col min="1284" max="1284" width="14.33203125" bestFit="1" customWidth="1"/>
    <col min="1285" max="1285" width="17" bestFit="1" customWidth="1"/>
    <col min="1286" max="1286" width="13.33203125" bestFit="1" customWidth="1"/>
    <col min="1287" max="1287" width="15.83203125" bestFit="1" customWidth="1"/>
    <col min="1288" max="1288" width="14.33203125" bestFit="1" customWidth="1"/>
    <col min="1289" max="1289" width="17" bestFit="1" customWidth="1"/>
    <col min="1290" max="1290" width="14.33203125" bestFit="1" customWidth="1"/>
    <col min="1291" max="1291" width="17" bestFit="1" customWidth="1"/>
    <col min="1292" max="1292" width="13.33203125" bestFit="1" customWidth="1"/>
    <col min="1293" max="1293" width="15.83203125" bestFit="1" customWidth="1"/>
    <col min="1294" max="1294" width="14.33203125" bestFit="1" customWidth="1"/>
    <col min="1295" max="1295" width="17" bestFit="1" customWidth="1"/>
    <col min="1296" max="1296" width="14.33203125" bestFit="1" customWidth="1"/>
    <col min="1297" max="1297" width="17" bestFit="1" customWidth="1"/>
    <col min="1298" max="1298" width="14.33203125" bestFit="1" customWidth="1"/>
    <col min="1299" max="1299" width="17" bestFit="1" customWidth="1"/>
    <col min="1300" max="1300" width="13.33203125" bestFit="1" customWidth="1"/>
    <col min="1301" max="1301" width="15.83203125" bestFit="1" customWidth="1"/>
    <col min="1302" max="1302" width="12.33203125" bestFit="1" customWidth="1"/>
    <col min="1303" max="1303" width="14.83203125" bestFit="1" customWidth="1"/>
    <col min="1304" max="1304" width="13.33203125" bestFit="1" customWidth="1"/>
    <col min="1305" max="1305" width="15.83203125" bestFit="1" customWidth="1"/>
    <col min="1306" max="1306" width="13.33203125" bestFit="1" customWidth="1"/>
    <col min="1307" max="1307" width="15.83203125" bestFit="1" customWidth="1"/>
    <col min="1308" max="1308" width="13.33203125" bestFit="1" customWidth="1"/>
    <col min="1309" max="1309" width="15.83203125" bestFit="1" customWidth="1"/>
    <col min="1310" max="1310" width="14.33203125" bestFit="1" customWidth="1"/>
    <col min="1311" max="1311" width="17" bestFit="1" customWidth="1"/>
    <col min="1312" max="1312" width="14.33203125" bestFit="1" customWidth="1"/>
    <col min="1313" max="1313" width="17" bestFit="1" customWidth="1"/>
    <col min="1314" max="1314" width="14.33203125" bestFit="1" customWidth="1"/>
    <col min="1315" max="1315" width="17" bestFit="1" customWidth="1"/>
    <col min="1316" max="1316" width="14.33203125" bestFit="1" customWidth="1"/>
    <col min="1317" max="1317" width="17" bestFit="1" customWidth="1"/>
    <col min="1318" max="1318" width="14.33203125" bestFit="1" customWidth="1"/>
    <col min="1319" max="1319" width="17" bestFit="1" customWidth="1"/>
    <col min="1320" max="1320" width="13.33203125" bestFit="1" customWidth="1"/>
    <col min="1321" max="1321" width="15.83203125" bestFit="1" customWidth="1"/>
    <col min="1322" max="1322" width="14.33203125" bestFit="1" customWidth="1"/>
    <col min="1323" max="1323" width="17" bestFit="1" customWidth="1"/>
    <col min="1324" max="1324" width="14.33203125" bestFit="1" customWidth="1"/>
    <col min="1325" max="1325" width="17" bestFit="1" customWidth="1"/>
    <col min="1326" max="1326" width="13.33203125" bestFit="1" customWidth="1"/>
    <col min="1327" max="1327" width="15.83203125" bestFit="1" customWidth="1"/>
    <col min="1328" max="1328" width="14.33203125" bestFit="1" customWidth="1"/>
    <col min="1329" max="1329" width="17" bestFit="1" customWidth="1"/>
    <col min="1330" max="1330" width="14.33203125" bestFit="1" customWidth="1"/>
    <col min="1331" max="1331" width="17" bestFit="1" customWidth="1"/>
    <col min="1332" max="1332" width="14.33203125" bestFit="1" customWidth="1"/>
    <col min="1333" max="1333" width="17" bestFit="1" customWidth="1"/>
    <col min="1334" max="1334" width="14.33203125" bestFit="1" customWidth="1"/>
    <col min="1335" max="1335" width="17" bestFit="1" customWidth="1"/>
    <col min="1336" max="1336" width="14.33203125" bestFit="1" customWidth="1"/>
    <col min="1337" max="1337" width="17" bestFit="1" customWidth="1"/>
    <col min="1338" max="1338" width="12.33203125" bestFit="1" customWidth="1"/>
    <col min="1339" max="1339" width="14.83203125" bestFit="1" customWidth="1"/>
    <col min="1340" max="1340" width="13.33203125" bestFit="1" customWidth="1"/>
    <col min="1341" max="1341" width="15.83203125" bestFit="1" customWidth="1"/>
    <col min="1342" max="1342" width="13.33203125" bestFit="1" customWidth="1"/>
    <col min="1343" max="1343" width="15.83203125" bestFit="1" customWidth="1"/>
    <col min="1344" max="1344" width="13.33203125" bestFit="1" customWidth="1"/>
    <col min="1345" max="1345" width="15.83203125" bestFit="1" customWidth="1"/>
    <col min="1346" max="1346" width="13.33203125" bestFit="1" customWidth="1"/>
    <col min="1347" max="1347" width="15.83203125" bestFit="1" customWidth="1"/>
    <col min="1348" max="1348" width="13.33203125" bestFit="1" customWidth="1"/>
    <col min="1349" max="1349" width="15.83203125" bestFit="1" customWidth="1"/>
    <col min="1350" max="1350" width="13.33203125" bestFit="1" customWidth="1"/>
    <col min="1351" max="1351" width="15.83203125" bestFit="1" customWidth="1"/>
    <col min="1352" max="1352" width="13.33203125" bestFit="1" customWidth="1"/>
    <col min="1353" max="1353" width="15.83203125" bestFit="1" customWidth="1"/>
    <col min="1354" max="1354" width="13.33203125" bestFit="1" customWidth="1"/>
    <col min="1355" max="1355" width="15.83203125" bestFit="1" customWidth="1"/>
    <col min="1356" max="1356" width="14.33203125" bestFit="1" customWidth="1"/>
    <col min="1357" max="1357" width="17" bestFit="1" customWidth="1"/>
    <col min="1358" max="1358" width="13.33203125" bestFit="1" customWidth="1"/>
    <col min="1359" max="1359" width="15.83203125" bestFit="1" customWidth="1"/>
    <col min="1360" max="1360" width="14.33203125" bestFit="1" customWidth="1"/>
    <col min="1361" max="1361" width="17" bestFit="1" customWidth="1"/>
    <col min="1362" max="1362" width="14.33203125" bestFit="1" customWidth="1"/>
    <col min="1363" max="1363" width="17" bestFit="1" customWidth="1"/>
    <col min="1364" max="1364" width="13.33203125" bestFit="1" customWidth="1"/>
    <col min="1365" max="1365" width="15.83203125" bestFit="1" customWidth="1"/>
    <col min="1366" max="1366" width="14.33203125" bestFit="1" customWidth="1"/>
    <col min="1367" max="1367" width="17" bestFit="1" customWidth="1"/>
    <col min="1368" max="1368" width="13.33203125" bestFit="1" customWidth="1"/>
    <col min="1369" max="1369" width="15.83203125" bestFit="1" customWidth="1"/>
    <col min="1370" max="1370" width="13.33203125" bestFit="1" customWidth="1"/>
    <col min="1371" max="1371" width="15.83203125" bestFit="1" customWidth="1"/>
    <col min="1372" max="1372" width="12.33203125" bestFit="1" customWidth="1"/>
    <col min="1373" max="1373" width="14.83203125" bestFit="1" customWidth="1"/>
    <col min="1374" max="1374" width="13.33203125" bestFit="1" customWidth="1"/>
    <col min="1375" max="1375" width="15.83203125" bestFit="1" customWidth="1"/>
    <col min="1376" max="1376" width="13.33203125" bestFit="1" customWidth="1"/>
    <col min="1377" max="1377" width="15.83203125" bestFit="1" customWidth="1"/>
    <col min="1378" max="1378" width="13.33203125" bestFit="1" customWidth="1"/>
    <col min="1379" max="1379" width="15.83203125" bestFit="1" customWidth="1"/>
    <col min="1380" max="1380" width="12.33203125" bestFit="1" customWidth="1"/>
    <col min="1381" max="1381" width="14.83203125" bestFit="1" customWidth="1"/>
    <col min="1382" max="1382" width="13.33203125" bestFit="1" customWidth="1"/>
    <col min="1383" max="1383" width="15.83203125" bestFit="1" customWidth="1"/>
    <col min="1384" max="1384" width="13.33203125" bestFit="1" customWidth="1"/>
    <col min="1385" max="1385" width="15.83203125" bestFit="1" customWidth="1"/>
    <col min="1386" max="1386" width="13.33203125" bestFit="1" customWidth="1"/>
    <col min="1387" max="1387" width="15.83203125" bestFit="1" customWidth="1"/>
    <col min="1388" max="1388" width="14.33203125" bestFit="1" customWidth="1"/>
    <col min="1389" max="1389" width="17" bestFit="1" customWidth="1"/>
    <col min="1390" max="1390" width="14.33203125" bestFit="1" customWidth="1"/>
    <col min="1391" max="1391" width="17" bestFit="1" customWidth="1"/>
    <col min="1392" max="1392" width="14.33203125" bestFit="1" customWidth="1"/>
    <col min="1393" max="1393" width="17" bestFit="1" customWidth="1"/>
    <col min="1394" max="1394" width="14.33203125" bestFit="1" customWidth="1"/>
    <col min="1395" max="1395" width="17" bestFit="1" customWidth="1"/>
    <col min="1396" max="1396" width="14.33203125" bestFit="1" customWidth="1"/>
    <col min="1397" max="1397" width="17" bestFit="1" customWidth="1"/>
    <col min="1398" max="1398" width="14.33203125" bestFit="1" customWidth="1"/>
    <col min="1399" max="1399" width="17" bestFit="1" customWidth="1"/>
    <col min="1400" max="1400" width="13.33203125" bestFit="1" customWidth="1"/>
    <col min="1401" max="1401" width="15.83203125" bestFit="1" customWidth="1"/>
    <col min="1402" max="1402" width="14.33203125" bestFit="1" customWidth="1"/>
    <col min="1403" max="1403" width="17" bestFit="1" customWidth="1"/>
    <col min="1404" max="1404" width="14.33203125" bestFit="1" customWidth="1"/>
    <col min="1405" max="1405" width="17" bestFit="1" customWidth="1"/>
    <col min="1406" max="1406" width="13.33203125" bestFit="1" customWidth="1"/>
    <col min="1407" max="1407" width="15.83203125" bestFit="1" customWidth="1"/>
    <col min="1408" max="1408" width="12.33203125" bestFit="1" customWidth="1"/>
    <col min="1409" max="1409" width="14.83203125" bestFit="1" customWidth="1"/>
    <col min="1410" max="1410" width="12.33203125" bestFit="1" customWidth="1"/>
    <col min="1411" max="1411" width="14.83203125" bestFit="1" customWidth="1"/>
    <col min="1412" max="1412" width="13.33203125" bestFit="1" customWidth="1"/>
    <col min="1413" max="1413" width="15.83203125" bestFit="1" customWidth="1"/>
    <col min="1414" max="1414" width="13.33203125" bestFit="1" customWidth="1"/>
    <col min="1415" max="1415" width="15.83203125" bestFit="1" customWidth="1"/>
    <col min="1416" max="1416" width="12.33203125" bestFit="1" customWidth="1"/>
    <col min="1417" max="1417" width="14.83203125" bestFit="1" customWidth="1"/>
    <col min="1418" max="1418" width="12.33203125" bestFit="1" customWidth="1"/>
    <col min="1419" max="1419" width="14.83203125" bestFit="1" customWidth="1"/>
    <col min="1420" max="1420" width="12.33203125" bestFit="1" customWidth="1"/>
    <col min="1421" max="1421" width="14.83203125" bestFit="1" customWidth="1"/>
    <col min="1422" max="1422" width="12.33203125" bestFit="1" customWidth="1"/>
    <col min="1423" max="1423" width="14.83203125" bestFit="1" customWidth="1"/>
    <col min="1424" max="1424" width="13.33203125" bestFit="1" customWidth="1"/>
    <col min="1425" max="1425" width="15.83203125" bestFit="1" customWidth="1"/>
    <col min="1426" max="1426" width="14.33203125" bestFit="1" customWidth="1"/>
    <col min="1427" max="1427" width="17" bestFit="1" customWidth="1"/>
    <col min="1428" max="1428" width="13.33203125" bestFit="1" customWidth="1"/>
    <col min="1429" max="1429" width="15.83203125" bestFit="1" customWidth="1"/>
    <col min="1430" max="1430" width="13.33203125" bestFit="1" customWidth="1"/>
    <col min="1431" max="1431" width="15.83203125" bestFit="1" customWidth="1"/>
    <col min="1432" max="1432" width="14.33203125" bestFit="1" customWidth="1"/>
    <col min="1433" max="1433" width="17" bestFit="1" customWidth="1"/>
    <col min="1434" max="1434" width="14.33203125" bestFit="1" customWidth="1"/>
    <col min="1435" max="1435" width="17" bestFit="1" customWidth="1"/>
    <col min="1436" max="1436" width="13.33203125" bestFit="1" customWidth="1"/>
    <col min="1437" max="1437" width="15.83203125" bestFit="1" customWidth="1"/>
    <col min="1438" max="1438" width="14.33203125" bestFit="1" customWidth="1"/>
    <col min="1439" max="1439" width="17" bestFit="1" customWidth="1"/>
    <col min="1440" max="1440" width="14.33203125" bestFit="1" customWidth="1"/>
    <col min="1441" max="1441" width="17" bestFit="1" customWidth="1"/>
    <col min="1442" max="1442" width="14.33203125" bestFit="1" customWidth="1"/>
    <col min="1443" max="1443" width="17" bestFit="1" customWidth="1"/>
    <col min="1444" max="1444" width="14.33203125" bestFit="1" customWidth="1"/>
    <col min="1445" max="1445" width="17" bestFit="1" customWidth="1"/>
    <col min="1446" max="1446" width="14.33203125" bestFit="1" customWidth="1"/>
    <col min="1447" max="1447" width="17" bestFit="1" customWidth="1"/>
    <col min="1448" max="1448" width="14.33203125" bestFit="1" customWidth="1"/>
    <col min="1449" max="1449" width="17" bestFit="1" customWidth="1"/>
    <col min="1450" max="1450" width="14.33203125" bestFit="1" customWidth="1"/>
    <col min="1451" max="1451" width="17" bestFit="1" customWidth="1"/>
    <col min="1452" max="1452" width="14.33203125" bestFit="1" customWidth="1"/>
    <col min="1453" max="1453" width="17" bestFit="1" customWidth="1"/>
    <col min="1454" max="1454" width="14.33203125" bestFit="1" customWidth="1"/>
    <col min="1455" max="1455" width="17" bestFit="1" customWidth="1"/>
    <col min="1456" max="1456" width="14.33203125" bestFit="1" customWidth="1"/>
    <col min="1457" max="1457" width="17" bestFit="1" customWidth="1"/>
    <col min="1458" max="1458" width="14.33203125" bestFit="1" customWidth="1"/>
    <col min="1459" max="1459" width="17" bestFit="1" customWidth="1"/>
    <col min="1460" max="1460" width="14.33203125" bestFit="1" customWidth="1"/>
    <col min="1461" max="1461" width="17" bestFit="1" customWidth="1"/>
    <col min="1462" max="1462" width="13.33203125" bestFit="1" customWidth="1"/>
    <col min="1463" max="1463" width="15.83203125" bestFit="1" customWidth="1"/>
    <col min="1464" max="1464" width="14.33203125" bestFit="1" customWidth="1"/>
    <col min="1465" max="1465" width="17" bestFit="1" customWidth="1"/>
    <col min="1466" max="1466" width="14.33203125" bestFit="1" customWidth="1"/>
    <col min="1467" max="1467" width="17" bestFit="1" customWidth="1"/>
    <col min="1468" max="1468" width="14.33203125" bestFit="1" customWidth="1"/>
    <col min="1469" max="1469" width="17" bestFit="1" customWidth="1"/>
    <col min="1470" max="1470" width="14.33203125" bestFit="1" customWidth="1"/>
    <col min="1471" max="1471" width="17" bestFit="1" customWidth="1"/>
    <col min="1472" max="1472" width="14.33203125" bestFit="1" customWidth="1"/>
    <col min="1473" max="1473" width="17" bestFit="1" customWidth="1"/>
    <col min="1474" max="1474" width="14.33203125" bestFit="1" customWidth="1"/>
    <col min="1475" max="1475" width="17" bestFit="1" customWidth="1"/>
    <col min="1476" max="1476" width="14.33203125" bestFit="1" customWidth="1"/>
    <col min="1477" max="1477" width="17" bestFit="1" customWidth="1"/>
    <col min="1478" max="1478" width="15.33203125" bestFit="1" customWidth="1"/>
    <col min="1479" max="1479" width="18" bestFit="1" customWidth="1"/>
    <col min="1480" max="1480" width="15.33203125" bestFit="1" customWidth="1"/>
    <col min="1481" max="1481" width="18" bestFit="1" customWidth="1"/>
    <col min="1482" max="1482" width="14.33203125" bestFit="1" customWidth="1"/>
    <col min="1483" max="1483" width="17" bestFit="1" customWidth="1"/>
    <col min="1484" max="1484" width="14.33203125" bestFit="1" customWidth="1"/>
    <col min="1485" max="1485" width="17" bestFit="1" customWidth="1"/>
    <col min="1486" max="1486" width="15.33203125" bestFit="1" customWidth="1"/>
    <col min="1487" max="1487" width="18" bestFit="1" customWidth="1"/>
    <col min="1488" max="1488" width="15.33203125" bestFit="1" customWidth="1"/>
    <col min="1489" max="1489" width="18" bestFit="1" customWidth="1"/>
    <col min="1490" max="1490" width="15.33203125" bestFit="1" customWidth="1"/>
    <col min="1491" max="1491" width="18" bestFit="1" customWidth="1"/>
    <col min="1492" max="1492" width="14.33203125" bestFit="1" customWidth="1"/>
    <col min="1493" max="1493" width="17" bestFit="1" customWidth="1"/>
    <col min="1494" max="1494" width="15.33203125" bestFit="1" customWidth="1"/>
    <col min="1495" max="1495" width="18" bestFit="1" customWidth="1"/>
    <col min="1496" max="1496" width="14.33203125" bestFit="1" customWidth="1"/>
    <col min="1497" max="1497" width="17" bestFit="1" customWidth="1"/>
    <col min="1498" max="1498" width="15.33203125" bestFit="1" customWidth="1"/>
    <col min="1499" max="1499" width="18" bestFit="1" customWidth="1"/>
    <col min="1500" max="1500" width="14.33203125" bestFit="1" customWidth="1"/>
    <col min="1501" max="1501" width="17" bestFit="1" customWidth="1"/>
    <col min="1502" max="1502" width="15.33203125" bestFit="1" customWidth="1"/>
    <col min="1503" max="1503" width="18" bestFit="1" customWidth="1"/>
    <col min="1504" max="1504" width="14.33203125" bestFit="1" customWidth="1"/>
    <col min="1505" max="1505" width="17" bestFit="1" customWidth="1"/>
    <col min="1506" max="1506" width="14.33203125" bestFit="1" customWidth="1"/>
    <col min="1507" max="1507" width="17" bestFit="1" customWidth="1"/>
    <col min="1508" max="1508" width="15.33203125" bestFit="1" customWidth="1"/>
    <col min="1509" max="1509" width="18" bestFit="1" customWidth="1"/>
    <col min="1510" max="1510" width="14.33203125" bestFit="1" customWidth="1"/>
    <col min="1511" max="1511" width="17" bestFit="1" customWidth="1"/>
    <col min="1512" max="1512" width="14.33203125" bestFit="1" customWidth="1"/>
    <col min="1513" max="1513" width="17" bestFit="1" customWidth="1"/>
    <col min="1514" max="1514" width="15.33203125" bestFit="1" customWidth="1"/>
    <col min="1515" max="1515" width="18" bestFit="1" customWidth="1"/>
    <col min="1516" max="1516" width="15.33203125" bestFit="1" customWidth="1"/>
    <col min="1517" max="1517" width="18" bestFit="1" customWidth="1"/>
    <col min="1518" max="1518" width="15.33203125" bestFit="1" customWidth="1"/>
    <col min="1519" max="1519" width="18" bestFit="1" customWidth="1"/>
    <col min="1520" max="1520" width="14.33203125" bestFit="1" customWidth="1"/>
    <col min="1521" max="1521" width="17" bestFit="1" customWidth="1"/>
    <col min="1522" max="1522" width="14.33203125" bestFit="1" customWidth="1"/>
    <col min="1523" max="1523" width="17" bestFit="1" customWidth="1"/>
    <col min="1524" max="1524" width="15.33203125" bestFit="1" customWidth="1"/>
    <col min="1525" max="1525" width="18" bestFit="1" customWidth="1"/>
    <col min="1526" max="1526" width="14.33203125" bestFit="1" customWidth="1"/>
    <col min="1527" max="1527" width="17" bestFit="1" customWidth="1"/>
    <col min="1528" max="1528" width="14.33203125" bestFit="1" customWidth="1"/>
    <col min="1529" max="1529" width="17" bestFit="1" customWidth="1"/>
    <col min="1530" max="1530" width="14.33203125" bestFit="1" customWidth="1"/>
    <col min="1531" max="1531" width="17" bestFit="1" customWidth="1"/>
    <col min="1532" max="1532" width="14.33203125" bestFit="1" customWidth="1"/>
    <col min="1533" max="1533" width="17" bestFit="1" customWidth="1"/>
    <col min="1534" max="1534" width="14.33203125" bestFit="1" customWidth="1"/>
    <col min="1535" max="1535" width="17" bestFit="1" customWidth="1"/>
    <col min="1536" max="1536" width="13.33203125" bestFit="1" customWidth="1"/>
    <col min="1537" max="1537" width="15.83203125" bestFit="1" customWidth="1"/>
    <col min="1538" max="1538" width="15.33203125" bestFit="1" customWidth="1"/>
    <col min="1539" max="1539" width="18" bestFit="1" customWidth="1"/>
    <col min="1540" max="1540" width="14.33203125" bestFit="1" customWidth="1"/>
    <col min="1541" max="1541" width="17" bestFit="1" customWidth="1"/>
    <col min="1542" max="1542" width="15.33203125" bestFit="1" customWidth="1"/>
    <col min="1543" max="1543" width="18" bestFit="1" customWidth="1"/>
    <col min="1544" max="1544" width="15.33203125" bestFit="1" customWidth="1"/>
    <col min="1545" max="1545" width="18" bestFit="1" customWidth="1"/>
    <col min="1546" max="1546" width="15.33203125" bestFit="1" customWidth="1"/>
    <col min="1547" max="1547" width="18" bestFit="1" customWidth="1"/>
    <col min="1548" max="1548" width="15.33203125" bestFit="1" customWidth="1"/>
    <col min="1549" max="1549" width="18" bestFit="1" customWidth="1"/>
    <col min="1550" max="1550" width="15.33203125" bestFit="1" customWidth="1"/>
    <col min="1551" max="1551" width="18" bestFit="1" customWidth="1"/>
    <col min="1552" max="1552" width="15.33203125" bestFit="1" customWidth="1"/>
    <col min="1553" max="1553" width="18" bestFit="1" customWidth="1"/>
    <col min="1554" max="1554" width="15.33203125" bestFit="1" customWidth="1"/>
    <col min="1555" max="1555" width="18" bestFit="1" customWidth="1"/>
    <col min="1556" max="1556" width="14.33203125" bestFit="1" customWidth="1"/>
    <col min="1557" max="1557" width="17" bestFit="1" customWidth="1"/>
    <col min="1558" max="1558" width="15.33203125" bestFit="1" customWidth="1"/>
    <col min="1559" max="1559" width="18" bestFit="1" customWidth="1"/>
    <col min="1560" max="1560" width="14.33203125" bestFit="1" customWidth="1"/>
    <col min="1561" max="1561" width="17" bestFit="1" customWidth="1"/>
    <col min="1562" max="1562" width="14.33203125" bestFit="1" customWidth="1"/>
    <col min="1563" max="1563" width="17" bestFit="1" customWidth="1"/>
    <col min="1564" max="1564" width="15.33203125" bestFit="1" customWidth="1"/>
    <col min="1565" max="1565" width="18" bestFit="1" customWidth="1"/>
    <col min="1566" max="1566" width="15.33203125" bestFit="1" customWidth="1"/>
    <col min="1567" max="1567" width="18" bestFit="1" customWidth="1"/>
    <col min="1568" max="1568" width="15.33203125" bestFit="1" customWidth="1"/>
    <col min="1569" max="1569" width="18" bestFit="1" customWidth="1"/>
    <col min="1570" max="1570" width="15.33203125" bestFit="1" customWidth="1"/>
    <col min="1571" max="1571" width="18" bestFit="1" customWidth="1"/>
    <col min="1572" max="1572" width="15.33203125" bestFit="1" customWidth="1"/>
    <col min="1573" max="1573" width="18" bestFit="1" customWidth="1"/>
    <col min="1574" max="1574" width="14.33203125" bestFit="1" customWidth="1"/>
    <col min="1575" max="1575" width="17" bestFit="1" customWidth="1"/>
    <col min="1576" max="1576" width="14.33203125" bestFit="1" customWidth="1"/>
    <col min="1577" max="1577" width="17" bestFit="1" customWidth="1"/>
    <col min="1578" max="1578" width="14.33203125" bestFit="1" customWidth="1"/>
    <col min="1579" max="1579" width="17" bestFit="1" customWidth="1"/>
    <col min="1580" max="1580" width="14.33203125" bestFit="1" customWidth="1"/>
    <col min="1581" max="1581" width="17" bestFit="1" customWidth="1"/>
    <col min="1582" max="1582" width="14.33203125" bestFit="1" customWidth="1"/>
    <col min="1583" max="1583" width="17" bestFit="1" customWidth="1"/>
    <col min="1584" max="1584" width="13.33203125" bestFit="1" customWidth="1"/>
    <col min="1585" max="1585" width="15.83203125" bestFit="1" customWidth="1"/>
    <col min="1586" max="1586" width="14.33203125" bestFit="1" customWidth="1"/>
    <col min="1587" max="1587" width="17" bestFit="1" customWidth="1"/>
    <col min="1588" max="1588" width="14.33203125" bestFit="1" customWidth="1"/>
    <col min="1589" max="1589" width="17" bestFit="1" customWidth="1"/>
    <col min="1590" max="1590" width="14.33203125" bestFit="1" customWidth="1"/>
    <col min="1591" max="1591" width="17" bestFit="1" customWidth="1"/>
    <col min="1592" max="1592" width="15.33203125" bestFit="1" customWidth="1"/>
    <col min="1593" max="1593" width="18" bestFit="1" customWidth="1"/>
    <col min="1594" max="1594" width="15.33203125" bestFit="1" customWidth="1"/>
    <col min="1595" max="1595" width="18" bestFit="1" customWidth="1"/>
    <col min="1596" max="1596" width="15.33203125" bestFit="1" customWidth="1"/>
    <col min="1597" max="1597" width="18" bestFit="1" customWidth="1"/>
    <col min="1598" max="1598" width="15.33203125" bestFit="1" customWidth="1"/>
    <col min="1599" max="1599" width="18" bestFit="1" customWidth="1"/>
    <col min="1600" max="1600" width="15.33203125" bestFit="1" customWidth="1"/>
    <col min="1601" max="1601" width="18" bestFit="1" customWidth="1"/>
    <col min="1602" max="1602" width="15.33203125" bestFit="1" customWidth="1"/>
    <col min="1603" max="1603" width="18" bestFit="1" customWidth="1"/>
    <col min="1604" max="1604" width="15.33203125" bestFit="1" customWidth="1"/>
    <col min="1605" max="1605" width="18" bestFit="1" customWidth="1"/>
    <col min="1606" max="1606" width="15.33203125" bestFit="1" customWidth="1"/>
    <col min="1607" max="1607" width="18" bestFit="1" customWidth="1"/>
    <col min="1608" max="1608" width="15.33203125" bestFit="1" customWidth="1"/>
    <col min="1609" max="1609" width="18" bestFit="1" customWidth="1"/>
    <col min="1610" max="1610" width="15.33203125" bestFit="1" customWidth="1"/>
    <col min="1611" max="1611" width="18" bestFit="1" customWidth="1"/>
    <col min="1612" max="1612" width="14.33203125" bestFit="1" customWidth="1"/>
    <col min="1613" max="1613" width="17" bestFit="1" customWidth="1"/>
    <col min="1614" max="1614" width="13.33203125" bestFit="1" customWidth="1"/>
    <col min="1615" max="1615" width="15.83203125" bestFit="1" customWidth="1"/>
    <col min="1616" max="1616" width="13.33203125" bestFit="1" customWidth="1"/>
    <col min="1617" max="1617" width="15.83203125" bestFit="1" customWidth="1"/>
    <col min="1618" max="1618" width="12.33203125" bestFit="1" customWidth="1"/>
    <col min="1619" max="1619" width="14.83203125" bestFit="1" customWidth="1"/>
    <col min="1620" max="1620" width="13.33203125" bestFit="1" customWidth="1"/>
    <col min="1621" max="1621" width="15.83203125" bestFit="1" customWidth="1"/>
    <col min="1622" max="1622" width="13.33203125" bestFit="1" customWidth="1"/>
    <col min="1623" max="1623" width="15.83203125" bestFit="1" customWidth="1"/>
    <col min="1624" max="1624" width="13.33203125" bestFit="1" customWidth="1"/>
    <col min="1625" max="1625" width="15.83203125" bestFit="1" customWidth="1"/>
    <col min="1626" max="1626" width="13.33203125" bestFit="1" customWidth="1"/>
    <col min="1627" max="1627" width="15.83203125" bestFit="1" customWidth="1"/>
    <col min="1628" max="1628" width="13.33203125" bestFit="1" customWidth="1"/>
    <col min="1629" max="1629" width="15.83203125" bestFit="1" customWidth="1"/>
    <col min="1630" max="1630" width="12.33203125" bestFit="1" customWidth="1"/>
    <col min="1631" max="1631" width="14.83203125" bestFit="1" customWidth="1"/>
    <col min="1632" max="1632" width="14.33203125" bestFit="1" customWidth="1"/>
    <col min="1633" max="1633" width="17" bestFit="1" customWidth="1"/>
    <col min="1634" max="1634" width="14.33203125" bestFit="1" customWidth="1"/>
    <col min="1635" max="1635" width="17" bestFit="1" customWidth="1"/>
    <col min="1636" max="1636" width="14.33203125" bestFit="1" customWidth="1"/>
    <col min="1637" max="1637" width="17" bestFit="1" customWidth="1"/>
    <col min="1638" max="1638" width="14.33203125" bestFit="1" customWidth="1"/>
    <col min="1639" max="1639" width="17" bestFit="1" customWidth="1"/>
    <col min="1640" max="1640" width="14.33203125" bestFit="1" customWidth="1"/>
    <col min="1641" max="1641" width="17" bestFit="1" customWidth="1"/>
    <col min="1642" max="1642" width="14.33203125" bestFit="1" customWidth="1"/>
    <col min="1643" max="1643" width="17" bestFit="1" customWidth="1"/>
    <col min="1644" max="1644" width="14.33203125" bestFit="1" customWidth="1"/>
    <col min="1645" max="1645" width="17" bestFit="1" customWidth="1"/>
    <col min="1646" max="1646" width="14.33203125" bestFit="1" customWidth="1"/>
    <col min="1647" max="1647" width="17" bestFit="1" customWidth="1"/>
    <col min="1648" max="1648" width="14.33203125" bestFit="1" customWidth="1"/>
    <col min="1649" max="1649" width="17" bestFit="1" customWidth="1"/>
    <col min="1650" max="1650" width="13.33203125" bestFit="1" customWidth="1"/>
    <col min="1651" max="1651" width="15.83203125" bestFit="1" customWidth="1"/>
    <col min="1652" max="1652" width="14.33203125" bestFit="1" customWidth="1"/>
    <col min="1653" max="1653" width="17" bestFit="1" customWidth="1"/>
    <col min="1654" max="1654" width="14.33203125" bestFit="1" customWidth="1"/>
    <col min="1655" max="1655" width="17" bestFit="1" customWidth="1"/>
    <col min="1656" max="1656" width="13.33203125" bestFit="1" customWidth="1"/>
    <col min="1657" max="1657" width="15.83203125" bestFit="1" customWidth="1"/>
    <col min="1658" max="1658" width="13.33203125" bestFit="1" customWidth="1"/>
    <col min="1659" max="1659" width="15.83203125" bestFit="1" customWidth="1"/>
    <col min="1660" max="1660" width="14.33203125" bestFit="1" customWidth="1"/>
    <col min="1661" max="1661" width="17" bestFit="1" customWidth="1"/>
    <col min="1662" max="1662" width="14.33203125" bestFit="1" customWidth="1"/>
    <col min="1663" max="1663" width="17" bestFit="1" customWidth="1"/>
    <col min="1664" max="1664" width="14.33203125" bestFit="1" customWidth="1"/>
    <col min="1665" max="1665" width="17" bestFit="1" customWidth="1"/>
    <col min="1666" max="1666" width="14.33203125" bestFit="1" customWidth="1"/>
    <col min="1667" max="1667" width="17" bestFit="1" customWidth="1"/>
    <col min="1668" max="1668" width="13.33203125" bestFit="1" customWidth="1"/>
    <col min="1669" max="1669" width="15.83203125" bestFit="1" customWidth="1"/>
    <col min="1670" max="1670" width="14.33203125" bestFit="1" customWidth="1"/>
    <col min="1671" max="1671" width="17" bestFit="1" customWidth="1"/>
    <col min="1672" max="1672" width="13.33203125" bestFit="1" customWidth="1"/>
    <col min="1673" max="1673" width="15.83203125" bestFit="1" customWidth="1"/>
    <col min="1674" max="1674" width="13.33203125" bestFit="1" customWidth="1"/>
    <col min="1675" max="1675" width="15.83203125" bestFit="1" customWidth="1"/>
    <col min="1676" max="1676" width="13.33203125" bestFit="1" customWidth="1"/>
    <col min="1677" max="1677" width="15.83203125" bestFit="1" customWidth="1"/>
    <col min="1678" max="1678" width="13.33203125" bestFit="1" customWidth="1"/>
    <col min="1679" max="1679" width="15.83203125" bestFit="1" customWidth="1"/>
    <col min="1680" max="1680" width="13.33203125" bestFit="1" customWidth="1"/>
    <col min="1681" max="1681" width="15.83203125" bestFit="1" customWidth="1"/>
    <col min="1682" max="1682" width="13.33203125" bestFit="1" customWidth="1"/>
    <col min="1683" max="1683" width="15.83203125" bestFit="1" customWidth="1"/>
    <col min="1684" max="1684" width="13.33203125" bestFit="1" customWidth="1"/>
    <col min="1685" max="1685" width="15.83203125" bestFit="1" customWidth="1"/>
    <col min="1686" max="1686" width="14.33203125" bestFit="1" customWidth="1"/>
    <col min="1687" max="1687" width="17" bestFit="1" customWidth="1"/>
    <col min="1688" max="1688" width="14.33203125" bestFit="1" customWidth="1"/>
    <col min="1689" max="1689" width="17" bestFit="1" customWidth="1"/>
    <col min="1690" max="1690" width="14.33203125" bestFit="1" customWidth="1"/>
    <col min="1691" max="1691" width="17" bestFit="1" customWidth="1"/>
    <col min="1692" max="1692" width="13.33203125" bestFit="1" customWidth="1"/>
    <col min="1693" max="1693" width="15.83203125" bestFit="1" customWidth="1"/>
    <col min="1694" max="1694" width="14.33203125" bestFit="1" customWidth="1"/>
    <col min="1695" max="1695" width="17" bestFit="1" customWidth="1"/>
    <col min="1696" max="1696" width="14.33203125" bestFit="1" customWidth="1"/>
    <col min="1697" max="1697" width="17" bestFit="1" customWidth="1"/>
    <col min="1698" max="1698" width="14.33203125" bestFit="1" customWidth="1"/>
    <col min="1699" max="1699" width="17" bestFit="1" customWidth="1"/>
    <col min="1700" max="1700" width="14.33203125" bestFit="1" customWidth="1"/>
    <col min="1701" max="1701" width="17" bestFit="1" customWidth="1"/>
    <col min="1702" max="1702" width="14.33203125" bestFit="1" customWidth="1"/>
    <col min="1703" max="1703" width="17" bestFit="1" customWidth="1"/>
    <col min="1704" max="1704" width="14.33203125" bestFit="1" customWidth="1"/>
    <col min="1705" max="1705" width="17" bestFit="1" customWidth="1"/>
    <col min="1706" max="1706" width="14.33203125" bestFit="1" customWidth="1"/>
    <col min="1707" max="1707" width="17" bestFit="1" customWidth="1"/>
    <col min="1708" max="1708" width="13.33203125" bestFit="1" customWidth="1"/>
    <col min="1709" max="1709" width="15.83203125" bestFit="1" customWidth="1"/>
    <col min="1710" max="1710" width="14.33203125" bestFit="1" customWidth="1"/>
    <col min="1711" max="1711" width="17" bestFit="1" customWidth="1"/>
    <col min="1712" max="1712" width="14.33203125" bestFit="1" customWidth="1"/>
    <col min="1713" max="1713" width="17" bestFit="1" customWidth="1"/>
    <col min="1714" max="1714" width="14.33203125" bestFit="1" customWidth="1"/>
    <col min="1715" max="1715" width="17" bestFit="1" customWidth="1"/>
    <col min="1716" max="1716" width="13.33203125" bestFit="1" customWidth="1"/>
    <col min="1717" max="1717" width="15.83203125" bestFit="1" customWidth="1"/>
    <col min="1718" max="1718" width="13.33203125" bestFit="1" customWidth="1"/>
    <col min="1719" max="1719" width="15.83203125" bestFit="1" customWidth="1"/>
    <col min="1720" max="1720" width="13.33203125" bestFit="1" customWidth="1"/>
    <col min="1721" max="1721" width="15.83203125" bestFit="1" customWidth="1"/>
    <col min="1722" max="1722" width="13.33203125" bestFit="1" customWidth="1"/>
    <col min="1723" max="1723" width="15.83203125" bestFit="1" customWidth="1"/>
    <col min="1724" max="1724" width="13.33203125" bestFit="1" customWidth="1"/>
    <col min="1725" max="1725" width="15.83203125" bestFit="1" customWidth="1"/>
    <col min="1726" max="1726" width="13.33203125" bestFit="1" customWidth="1"/>
    <col min="1727" max="1727" width="15.83203125" bestFit="1" customWidth="1"/>
    <col min="1728" max="1728" width="14.33203125" bestFit="1" customWidth="1"/>
    <col min="1729" max="1729" width="17" bestFit="1" customWidth="1"/>
    <col min="1730" max="1730" width="14.33203125" bestFit="1" customWidth="1"/>
    <col min="1731" max="1731" width="17" bestFit="1" customWidth="1"/>
    <col min="1732" max="1732" width="14.33203125" bestFit="1" customWidth="1"/>
    <col min="1733" max="1733" width="17" bestFit="1" customWidth="1"/>
    <col min="1734" max="1734" width="14.33203125" bestFit="1" customWidth="1"/>
    <col min="1735" max="1735" width="17" bestFit="1" customWidth="1"/>
    <col min="1736" max="1736" width="14.33203125" bestFit="1" customWidth="1"/>
    <col min="1737" max="1737" width="17" bestFit="1" customWidth="1"/>
    <col min="1738" max="1738" width="14.33203125" bestFit="1" customWidth="1"/>
    <col min="1739" max="1739" width="17" bestFit="1" customWidth="1"/>
    <col min="1740" max="1740" width="14.33203125" bestFit="1" customWidth="1"/>
    <col min="1741" max="1741" width="17" bestFit="1" customWidth="1"/>
    <col min="1742" max="1742" width="13.33203125" bestFit="1" customWidth="1"/>
    <col min="1743" max="1743" width="15.83203125" bestFit="1" customWidth="1"/>
    <col min="1744" max="1744" width="14.33203125" bestFit="1" customWidth="1"/>
    <col min="1745" max="1745" width="17" bestFit="1" customWidth="1"/>
    <col min="1746" max="1746" width="13.33203125" bestFit="1" customWidth="1"/>
    <col min="1747" max="1747" width="15.83203125" bestFit="1" customWidth="1"/>
    <col min="1748" max="1748" width="14.33203125" bestFit="1" customWidth="1"/>
    <col min="1749" max="1749" width="17" bestFit="1" customWidth="1"/>
    <col min="1750" max="1750" width="14.33203125" bestFit="1" customWidth="1"/>
    <col min="1751" max="1751" width="17" bestFit="1" customWidth="1"/>
    <col min="1752" max="1752" width="14.33203125" bestFit="1" customWidth="1"/>
    <col min="1753" max="1753" width="17" bestFit="1" customWidth="1"/>
    <col min="1754" max="1754" width="14.33203125" bestFit="1" customWidth="1"/>
    <col min="1755" max="1755" width="17" bestFit="1" customWidth="1"/>
    <col min="1756" max="1756" width="14.33203125" bestFit="1" customWidth="1"/>
    <col min="1757" max="1757" width="17" bestFit="1" customWidth="1"/>
    <col min="1758" max="1758" width="14.33203125" bestFit="1" customWidth="1"/>
    <col min="1759" max="1759" width="17" bestFit="1" customWidth="1"/>
    <col min="1760" max="1760" width="14.33203125" bestFit="1" customWidth="1"/>
    <col min="1761" max="1761" width="17" bestFit="1" customWidth="1"/>
    <col min="1762" max="1762" width="14.33203125" bestFit="1" customWidth="1"/>
    <col min="1763" max="1763" width="17" bestFit="1" customWidth="1"/>
    <col min="1764" max="1764" width="14.33203125" bestFit="1" customWidth="1"/>
    <col min="1765" max="1765" width="17" bestFit="1" customWidth="1"/>
    <col min="1766" max="1766" width="14.33203125" bestFit="1" customWidth="1"/>
    <col min="1767" max="1767" width="17" bestFit="1" customWidth="1"/>
    <col min="1768" max="1768" width="14.33203125" bestFit="1" customWidth="1"/>
    <col min="1769" max="1769" width="17" bestFit="1" customWidth="1"/>
    <col min="1770" max="1770" width="12.33203125" bestFit="1" customWidth="1"/>
    <col min="1771" max="1771" width="14.83203125" bestFit="1" customWidth="1"/>
    <col min="1772" max="1772" width="12.33203125" bestFit="1" customWidth="1"/>
    <col min="1773" max="1773" width="14.83203125" bestFit="1" customWidth="1"/>
    <col min="1774" max="1774" width="13.33203125" bestFit="1" customWidth="1"/>
    <col min="1775" max="1775" width="15.83203125" bestFit="1" customWidth="1"/>
    <col min="1776" max="1776" width="13.33203125" bestFit="1" customWidth="1"/>
    <col min="1777" max="1777" width="15.83203125" bestFit="1" customWidth="1"/>
    <col min="1778" max="1778" width="13.33203125" bestFit="1" customWidth="1"/>
    <col min="1779" max="1779" width="15.83203125" bestFit="1" customWidth="1"/>
    <col min="1780" max="1780" width="12.33203125" bestFit="1" customWidth="1"/>
    <col min="1781" max="1781" width="14.83203125" bestFit="1" customWidth="1"/>
    <col min="1782" max="1782" width="13.33203125" bestFit="1" customWidth="1"/>
    <col min="1783" max="1783" width="15.83203125" bestFit="1" customWidth="1"/>
    <col min="1784" max="1784" width="12.33203125" bestFit="1" customWidth="1"/>
    <col min="1785" max="1785" width="14.83203125" bestFit="1" customWidth="1"/>
    <col min="1786" max="1786" width="13.33203125" bestFit="1" customWidth="1"/>
    <col min="1787" max="1787" width="15.83203125" bestFit="1" customWidth="1"/>
    <col min="1788" max="1788" width="13.33203125" bestFit="1" customWidth="1"/>
    <col min="1789" max="1789" width="15.83203125" bestFit="1" customWidth="1"/>
    <col min="1790" max="1790" width="13.33203125" bestFit="1" customWidth="1"/>
    <col min="1791" max="1791" width="15.83203125" bestFit="1" customWidth="1"/>
    <col min="1792" max="1792" width="12.33203125" bestFit="1" customWidth="1"/>
    <col min="1793" max="1793" width="14.83203125" bestFit="1" customWidth="1"/>
    <col min="1794" max="1794" width="13.33203125" bestFit="1" customWidth="1"/>
    <col min="1795" max="1795" width="15.83203125" bestFit="1" customWidth="1"/>
    <col min="1796" max="1796" width="13.33203125" bestFit="1" customWidth="1"/>
    <col min="1797" max="1797" width="15.83203125" bestFit="1" customWidth="1"/>
    <col min="1798" max="1798" width="13.33203125" bestFit="1" customWidth="1"/>
    <col min="1799" max="1799" width="15.83203125" bestFit="1" customWidth="1"/>
    <col min="1800" max="1800" width="13.33203125" bestFit="1" customWidth="1"/>
    <col min="1801" max="1801" width="15.83203125" bestFit="1" customWidth="1"/>
    <col min="1802" max="1802" width="13.33203125" bestFit="1" customWidth="1"/>
    <col min="1803" max="1803" width="15.83203125" bestFit="1" customWidth="1"/>
    <col min="1804" max="1804" width="14.33203125" bestFit="1" customWidth="1"/>
    <col min="1805" max="1805" width="17" bestFit="1" customWidth="1"/>
    <col min="1806" max="1806" width="13.33203125" bestFit="1" customWidth="1"/>
    <col min="1807" max="1807" width="15.83203125" bestFit="1" customWidth="1"/>
    <col min="1808" max="1808" width="14.33203125" bestFit="1" customWidth="1"/>
    <col min="1809" max="1809" width="17" bestFit="1" customWidth="1"/>
    <col min="1810" max="1810" width="13.33203125" bestFit="1" customWidth="1"/>
    <col min="1811" max="1811" width="15.83203125" bestFit="1" customWidth="1"/>
    <col min="1812" max="1812" width="13.33203125" bestFit="1" customWidth="1"/>
    <col min="1813" max="1813" width="15.83203125" bestFit="1" customWidth="1"/>
    <col min="1814" max="1814" width="14.33203125" bestFit="1" customWidth="1"/>
    <col min="1815" max="1815" width="17" bestFit="1" customWidth="1"/>
    <col min="1816" max="1816" width="14.33203125" bestFit="1" customWidth="1"/>
    <col min="1817" max="1817" width="17" bestFit="1" customWidth="1"/>
    <col min="1818" max="1818" width="14.33203125" bestFit="1" customWidth="1"/>
    <col min="1819" max="1819" width="17" bestFit="1" customWidth="1"/>
    <col min="1820" max="1820" width="14.33203125" bestFit="1" customWidth="1"/>
    <col min="1821" max="1821" width="17" bestFit="1" customWidth="1"/>
    <col min="1822" max="1822" width="14.33203125" bestFit="1" customWidth="1"/>
    <col min="1823" max="1823" width="17" bestFit="1" customWidth="1"/>
    <col min="1824" max="1824" width="14.33203125" bestFit="1" customWidth="1"/>
    <col min="1825" max="1825" width="17" bestFit="1" customWidth="1"/>
    <col min="1826" max="1826" width="13.33203125" bestFit="1" customWidth="1"/>
    <col min="1827" max="1827" width="15.83203125" bestFit="1" customWidth="1"/>
    <col min="1828" max="1828" width="14.33203125" bestFit="1" customWidth="1"/>
    <col min="1829" max="1829" width="17" bestFit="1" customWidth="1"/>
    <col min="1830" max="1830" width="14.33203125" bestFit="1" customWidth="1"/>
    <col min="1831" max="1831" width="17" bestFit="1" customWidth="1"/>
    <col min="1832" max="1832" width="14.33203125" bestFit="1" customWidth="1"/>
    <col min="1833" max="1833" width="17" bestFit="1" customWidth="1"/>
    <col min="1834" max="1834" width="13.33203125" bestFit="1" customWidth="1"/>
    <col min="1835" max="1835" width="15.83203125" bestFit="1" customWidth="1"/>
    <col min="1836" max="1836" width="13.33203125" bestFit="1" customWidth="1"/>
    <col min="1837" max="1837" width="15.83203125" bestFit="1" customWidth="1"/>
    <col min="1838" max="1838" width="14.33203125" bestFit="1" customWidth="1"/>
    <col min="1839" max="1839" width="17" bestFit="1" customWidth="1"/>
    <col min="1840" max="1840" width="14.33203125" bestFit="1" customWidth="1"/>
    <col min="1841" max="1841" width="17" bestFit="1" customWidth="1"/>
    <col min="1842" max="1842" width="14.33203125" bestFit="1" customWidth="1"/>
    <col min="1843" max="1843" width="17" bestFit="1" customWidth="1"/>
    <col min="1844" max="1844" width="13.33203125" bestFit="1" customWidth="1"/>
    <col min="1845" max="1845" width="15.83203125" bestFit="1" customWidth="1"/>
    <col min="1846" max="1846" width="14.33203125" bestFit="1" customWidth="1"/>
    <col min="1847" max="1847" width="17" bestFit="1" customWidth="1"/>
    <col min="1848" max="1848" width="14.33203125" bestFit="1" customWidth="1"/>
    <col min="1849" max="1849" width="17" bestFit="1" customWidth="1"/>
    <col min="1850" max="1850" width="13.33203125" bestFit="1" customWidth="1"/>
    <col min="1851" max="1851" width="15.83203125" bestFit="1" customWidth="1"/>
    <col min="1852" max="1852" width="14.33203125" bestFit="1" customWidth="1"/>
    <col min="1853" max="1853" width="17" bestFit="1" customWidth="1"/>
    <col min="1854" max="1854" width="14.33203125" bestFit="1" customWidth="1"/>
    <col min="1855" max="1855" width="17" bestFit="1" customWidth="1"/>
    <col min="1856" max="1856" width="14.33203125" bestFit="1" customWidth="1"/>
    <col min="1857" max="1857" width="17" bestFit="1" customWidth="1"/>
    <col min="1858" max="1858" width="14.33203125" bestFit="1" customWidth="1"/>
    <col min="1859" max="1859" width="17" bestFit="1" customWidth="1"/>
    <col min="1860" max="1860" width="13.33203125" bestFit="1" customWidth="1"/>
    <col min="1861" max="1861" width="15.83203125" bestFit="1" customWidth="1"/>
    <col min="1862" max="1862" width="14.33203125" bestFit="1" customWidth="1"/>
    <col min="1863" max="1863" width="17" bestFit="1" customWidth="1"/>
    <col min="1864" max="1864" width="14.33203125" bestFit="1" customWidth="1"/>
    <col min="1865" max="1865" width="17" bestFit="1" customWidth="1"/>
    <col min="1866" max="1866" width="14.33203125" bestFit="1" customWidth="1"/>
    <col min="1867" max="1867" width="17" bestFit="1" customWidth="1"/>
    <col min="1868" max="1868" width="13.33203125" bestFit="1" customWidth="1"/>
    <col min="1869" max="1869" width="15.83203125" bestFit="1" customWidth="1"/>
    <col min="1870" max="1870" width="13.33203125" bestFit="1" customWidth="1"/>
    <col min="1871" max="1871" width="15.83203125" bestFit="1" customWidth="1"/>
    <col min="1872" max="1872" width="13.33203125" bestFit="1" customWidth="1"/>
    <col min="1873" max="1873" width="15.83203125" bestFit="1" customWidth="1"/>
    <col min="1874" max="1874" width="13.33203125" bestFit="1" customWidth="1"/>
    <col min="1875" max="1875" width="15.83203125" bestFit="1" customWidth="1"/>
    <col min="1876" max="1876" width="12.33203125" bestFit="1" customWidth="1"/>
    <col min="1877" max="1877" width="14.83203125" bestFit="1" customWidth="1"/>
    <col min="1878" max="1878" width="13.33203125" bestFit="1" customWidth="1"/>
    <col min="1879" max="1879" width="15.83203125" bestFit="1" customWidth="1"/>
    <col min="1880" max="1880" width="13.33203125" bestFit="1" customWidth="1"/>
    <col min="1881" max="1881" width="15.83203125" bestFit="1" customWidth="1"/>
    <col min="1882" max="1882" width="12.33203125" bestFit="1" customWidth="1"/>
    <col min="1883" max="1883" width="14.83203125" bestFit="1" customWidth="1"/>
    <col min="1884" max="1884" width="12.33203125" bestFit="1" customWidth="1"/>
    <col min="1885" max="1885" width="14.83203125" bestFit="1" customWidth="1"/>
    <col min="1886" max="1886" width="13.33203125" bestFit="1" customWidth="1"/>
    <col min="1887" max="1887" width="15.83203125" bestFit="1" customWidth="1"/>
    <col min="1888" max="1888" width="13.33203125" bestFit="1" customWidth="1"/>
    <col min="1889" max="1889" width="15.83203125" bestFit="1" customWidth="1"/>
    <col min="1890" max="1890" width="13.33203125" bestFit="1" customWidth="1"/>
    <col min="1891" max="1891" width="15.83203125" bestFit="1" customWidth="1"/>
    <col min="1892" max="1892" width="12.33203125" bestFit="1" customWidth="1"/>
    <col min="1893" max="1893" width="14.83203125" bestFit="1" customWidth="1"/>
    <col min="1894" max="1894" width="13.33203125" bestFit="1" customWidth="1"/>
    <col min="1895" max="1895" width="15.83203125" bestFit="1" customWidth="1"/>
    <col min="1896" max="1896" width="13.33203125" bestFit="1" customWidth="1"/>
    <col min="1897" max="1897" width="15.83203125" bestFit="1" customWidth="1"/>
    <col min="1898" max="1898" width="13.33203125" bestFit="1" customWidth="1"/>
    <col min="1899" max="1899" width="15.83203125" bestFit="1" customWidth="1"/>
    <col min="1900" max="1900" width="13.33203125" bestFit="1" customWidth="1"/>
    <col min="1901" max="1901" width="15.83203125" bestFit="1" customWidth="1"/>
    <col min="1902" max="1902" width="12.33203125" bestFit="1" customWidth="1"/>
    <col min="1903" max="1903" width="14.83203125" bestFit="1" customWidth="1"/>
    <col min="1904" max="1904" width="13.33203125" bestFit="1" customWidth="1"/>
    <col min="1905" max="1905" width="15.83203125" bestFit="1" customWidth="1"/>
    <col min="1906" max="1906" width="13.33203125" bestFit="1" customWidth="1"/>
    <col min="1907" max="1907" width="15.83203125" bestFit="1" customWidth="1"/>
    <col min="1908" max="1908" width="13.33203125" bestFit="1" customWidth="1"/>
    <col min="1909" max="1909" width="15.83203125" bestFit="1" customWidth="1"/>
    <col min="1910" max="1910" width="13.33203125" bestFit="1" customWidth="1"/>
    <col min="1911" max="1911" width="15.83203125" bestFit="1" customWidth="1"/>
    <col min="1912" max="1912" width="13.33203125" bestFit="1" customWidth="1"/>
    <col min="1913" max="1913" width="15.83203125" bestFit="1" customWidth="1"/>
    <col min="1914" max="1914" width="14.33203125" bestFit="1" customWidth="1"/>
    <col min="1915" max="1915" width="17" bestFit="1" customWidth="1"/>
    <col min="1916" max="1916" width="14.33203125" bestFit="1" customWidth="1"/>
    <col min="1917" max="1917" width="17" bestFit="1" customWidth="1"/>
    <col min="1918" max="1918" width="14.33203125" bestFit="1" customWidth="1"/>
    <col min="1919" max="1919" width="17" bestFit="1" customWidth="1"/>
    <col min="1920" max="1920" width="14.33203125" bestFit="1" customWidth="1"/>
    <col min="1921" max="1921" width="17" bestFit="1" customWidth="1"/>
    <col min="1922" max="1922" width="14.33203125" bestFit="1" customWidth="1"/>
    <col min="1923" max="1923" width="17" bestFit="1" customWidth="1"/>
    <col min="1924" max="1924" width="14.33203125" bestFit="1" customWidth="1"/>
    <col min="1925" max="1925" width="17" bestFit="1" customWidth="1"/>
    <col min="1926" max="1926" width="14.33203125" bestFit="1" customWidth="1"/>
    <col min="1927" max="1927" width="17" bestFit="1" customWidth="1"/>
    <col min="1928" max="1928" width="14.33203125" bestFit="1" customWidth="1"/>
    <col min="1929" max="1929" width="17" bestFit="1" customWidth="1"/>
    <col min="1930" max="1930" width="13.33203125" bestFit="1" customWidth="1"/>
    <col min="1931" max="1931" width="15.83203125" bestFit="1" customWidth="1"/>
    <col min="1932" max="1932" width="14.33203125" bestFit="1" customWidth="1"/>
    <col min="1933" max="1933" width="17" bestFit="1" customWidth="1"/>
    <col min="1934" max="1934" width="13.33203125" bestFit="1" customWidth="1"/>
    <col min="1935" max="1935" width="15.83203125" bestFit="1" customWidth="1"/>
    <col min="1936" max="1936" width="14.33203125" bestFit="1" customWidth="1"/>
    <col min="1937" max="1937" width="17" bestFit="1" customWidth="1"/>
    <col min="1938" max="1938" width="14.33203125" bestFit="1" customWidth="1"/>
    <col min="1939" max="1939" width="17" bestFit="1" customWidth="1"/>
    <col min="1940" max="1940" width="14.33203125" bestFit="1" customWidth="1"/>
    <col min="1941" max="1941" width="17" bestFit="1" customWidth="1"/>
    <col min="1942" max="1942" width="14.33203125" bestFit="1" customWidth="1"/>
    <col min="1943" max="1943" width="17" bestFit="1" customWidth="1"/>
    <col min="1944" max="1944" width="14.33203125" bestFit="1" customWidth="1"/>
    <col min="1945" max="1945" width="17" bestFit="1" customWidth="1"/>
    <col min="1946" max="1946" width="14.33203125" bestFit="1" customWidth="1"/>
    <col min="1947" max="1947" width="17" bestFit="1" customWidth="1"/>
    <col min="1948" max="1948" width="14.33203125" bestFit="1" customWidth="1"/>
    <col min="1949" max="1949" width="17" bestFit="1" customWidth="1"/>
    <col min="1950" max="1950" width="13.33203125" bestFit="1" customWidth="1"/>
    <col min="1951" max="1951" width="15.83203125" bestFit="1" customWidth="1"/>
    <col min="1952" max="1952" width="14.33203125" bestFit="1" customWidth="1"/>
    <col min="1953" max="1953" width="17" bestFit="1" customWidth="1"/>
    <col min="1954" max="1954" width="13.33203125" bestFit="1" customWidth="1"/>
    <col min="1955" max="1955" width="15.83203125" bestFit="1" customWidth="1"/>
    <col min="1956" max="1956" width="14.33203125" bestFit="1" customWidth="1"/>
    <col min="1957" max="1957" width="17" bestFit="1" customWidth="1"/>
    <col min="1958" max="1958" width="14.33203125" bestFit="1" customWidth="1"/>
    <col min="1959" max="1959" width="17" bestFit="1" customWidth="1"/>
    <col min="1960" max="1960" width="14.33203125" bestFit="1" customWidth="1"/>
    <col min="1961" max="1961" width="17" bestFit="1" customWidth="1"/>
    <col min="1962" max="1962" width="14.33203125" bestFit="1" customWidth="1"/>
    <col min="1963" max="1963" width="17" bestFit="1" customWidth="1"/>
    <col min="1964" max="1964" width="13.33203125" bestFit="1" customWidth="1"/>
    <col min="1965" max="1965" width="15.83203125" bestFit="1" customWidth="1"/>
    <col min="1966" max="1966" width="14.33203125" bestFit="1" customWidth="1"/>
    <col min="1967" max="1967" width="17" bestFit="1" customWidth="1"/>
    <col min="1968" max="1968" width="14.33203125" bestFit="1" customWidth="1"/>
    <col min="1969" max="1969" width="17" bestFit="1" customWidth="1"/>
    <col min="1970" max="1970" width="14.33203125" bestFit="1" customWidth="1"/>
    <col min="1971" max="1971" width="17" bestFit="1" customWidth="1"/>
    <col min="1972" max="1972" width="14.33203125" bestFit="1" customWidth="1"/>
    <col min="1973" max="1973" width="17" bestFit="1" customWidth="1"/>
    <col min="1974" max="1974" width="14.33203125" bestFit="1" customWidth="1"/>
    <col min="1975" max="1975" width="17" bestFit="1" customWidth="1"/>
    <col min="1976" max="1976" width="14.33203125" bestFit="1" customWidth="1"/>
    <col min="1977" max="1977" width="17" bestFit="1" customWidth="1"/>
    <col min="1978" max="1978" width="14.33203125" bestFit="1" customWidth="1"/>
    <col min="1979" max="1979" width="17" bestFit="1" customWidth="1"/>
    <col min="1980" max="1980" width="13.33203125" bestFit="1" customWidth="1"/>
    <col min="1981" max="1981" width="15.83203125" bestFit="1" customWidth="1"/>
    <col min="1982" max="1982" width="13.33203125" bestFit="1" customWidth="1"/>
    <col min="1983" max="1983" width="15.83203125" bestFit="1" customWidth="1"/>
    <col min="1984" max="1984" width="14.33203125" bestFit="1" customWidth="1"/>
    <col min="1985" max="1985" width="17" bestFit="1" customWidth="1"/>
    <col min="1986" max="1986" width="14.33203125" bestFit="1" customWidth="1"/>
    <col min="1987" max="1987" width="17" bestFit="1" customWidth="1"/>
    <col min="1988" max="1988" width="14.33203125" bestFit="1" customWidth="1"/>
    <col min="1989" max="1989" width="17" bestFit="1" customWidth="1"/>
    <col min="1990" max="1990" width="14.33203125" bestFit="1" customWidth="1"/>
    <col min="1991" max="1991" width="17" bestFit="1" customWidth="1"/>
    <col min="1992" max="1992" width="14.33203125" bestFit="1" customWidth="1"/>
    <col min="1993" max="1993" width="17" bestFit="1" customWidth="1"/>
    <col min="1994" max="1994" width="14.33203125" bestFit="1" customWidth="1"/>
    <col min="1995" max="1995" width="17" bestFit="1" customWidth="1"/>
    <col min="1996" max="1996" width="14.33203125" bestFit="1" customWidth="1"/>
    <col min="1997" max="1997" width="17" bestFit="1" customWidth="1"/>
    <col min="1998" max="1998" width="14.33203125" bestFit="1" customWidth="1"/>
    <col min="1999" max="1999" width="17" bestFit="1" customWidth="1"/>
    <col min="2000" max="2000" width="14.33203125" bestFit="1" customWidth="1"/>
    <col min="2001" max="2001" width="17" bestFit="1" customWidth="1"/>
    <col min="2002" max="2002" width="14.33203125" bestFit="1" customWidth="1"/>
    <col min="2003" max="2003" width="17" bestFit="1" customWidth="1"/>
    <col min="2004" max="2004" width="14.33203125" bestFit="1" customWidth="1"/>
    <col min="2005" max="2005" width="17" bestFit="1" customWidth="1"/>
    <col min="2006" max="2006" width="14.33203125" bestFit="1" customWidth="1"/>
    <col min="2007" max="2007" width="17" bestFit="1" customWidth="1"/>
    <col min="2008" max="2008" width="14.33203125" bestFit="1" customWidth="1"/>
    <col min="2009" max="2009" width="17" bestFit="1" customWidth="1"/>
    <col min="2010" max="2010" width="14.33203125" bestFit="1" customWidth="1"/>
    <col min="2011" max="2011" width="17" bestFit="1" customWidth="1"/>
    <col min="2012" max="2012" width="13.33203125" bestFit="1" customWidth="1"/>
    <col min="2013" max="2013" width="15.83203125" bestFit="1" customWidth="1"/>
    <col min="2014" max="2014" width="14.33203125" bestFit="1" customWidth="1"/>
    <col min="2015" max="2015" width="17" bestFit="1" customWidth="1"/>
    <col min="2016" max="2016" width="14.33203125" bestFit="1" customWidth="1"/>
    <col min="2017" max="2017" width="17" bestFit="1" customWidth="1"/>
    <col min="2018" max="2018" width="13.33203125" bestFit="1" customWidth="1"/>
    <col min="2019" max="2019" width="15.83203125" bestFit="1" customWidth="1"/>
    <col min="2020" max="2020" width="13.33203125" bestFit="1" customWidth="1"/>
    <col min="2021" max="2021" width="15.83203125" bestFit="1" customWidth="1"/>
    <col min="2022" max="2022" width="14.33203125" bestFit="1" customWidth="1"/>
    <col min="2023" max="2023" width="17" bestFit="1" customWidth="1"/>
    <col min="2024" max="2024" width="14.33203125" bestFit="1" customWidth="1"/>
    <col min="2025" max="2025" width="17" bestFit="1" customWidth="1"/>
    <col min="2026" max="2026" width="14.33203125" bestFit="1" customWidth="1"/>
    <col min="2027" max="2027" width="17" bestFit="1" customWidth="1"/>
    <col min="2028" max="2028" width="14.33203125" bestFit="1" customWidth="1"/>
    <col min="2029" max="2029" width="17" bestFit="1" customWidth="1"/>
    <col min="2030" max="2030" width="13.33203125" bestFit="1" customWidth="1"/>
    <col min="2031" max="2031" width="15.83203125" bestFit="1" customWidth="1"/>
    <col min="2032" max="2032" width="14.33203125" bestFit="1" customWidth="1"/>
    <col min="2033" max="2033" width="17" bestFit="1" customWidth="1"/>
    <col min="2034" max="2034" width="14.33203125" bestFit="1" customWidth="1"/>
    <col min="2035" max="2035" width="17" bestFit="1" customWidth="1"/>
    <col min="2036" max="2036" width="14.33203125" bestFit="1" customWidth="1"/>
    <col min="2037" max="2037" width="17" bestFit="1" customWidth="1"/>
    <col min="2038" max="2038" width="13.33203125" bestFit="1" customWidth="1"/>
    <col min="2039" max="2039" width="15.83203125" bestFit="1" customWidth="1"/>
    <col min="2040" max="2040" width="13.33203125" bestFit="1" customWidth="1"/>
    <col min="2041" max="2041" width="15.83203125" bestFit="1" customWidth="1"/>
    <col min="2042" max="2042" width="13.33203125" bestFit="1" customWidth="1"/>
    <col min="2043" max="2043" width="15.83203125" bestFit="1" customWidth="1"/>
    <col min="2044" max="2044" width="14.33203125" bestFit="1" customWidth="1"/>
    <col min="2045" max="2045" width="17" bestFit="1" customWidth="1"/>
    <col min="2046" max="2046" width="14.33203125" bestFit="1" customWidth="1"/>
    <col min="2047" max="2047" width="17" bestFit="1" customWidth="1"/>
    <col min="2048" max="2048" width="13.33203125" bestFit="1" customWidth="1"/>
    <col min="2049" max="2049" width="15.83203125" bestFit="1" customWidth="1"/>
    <col min="2050" max="2050" width="13.33203125" bestFit="1" customWidth="1"/>
    <col min="2051" max="2051" width="15.83203125" bestFit="1" customWidth="1"/>
    <col min="2052" max="2052" width="14.33203125" bestFit="1" customWidth="1"/>
    <col min="2053" max="2053" width="17" bestFit="1" customWidth="1"/>
    <col min="2054" max="2054" width="14.33203125" bestFit="1" customWidth="1"/>
    <col min="2055" max="2055" width="17" bestFit="1" customWidth="1"/>
    <col min="2056" max="2056" width="14.33203125" bestFit="1" customWidth="1"/>
    <col min="2057" max="2057" width="17" bestFit="1" customWidth="1"/>
    <col min="2058" max="2058" width="14.33203125" bestFit="1" customWidth="1"/>
    <col min="2059" max="2059" width="17" bestFit="1" customWidth="1"/>
    <col min="2060" max="2060" width="12.33203125" bestFit="1" customWidth="1"/>
    <col min="2061" max="2061" width="14.83203125" bestFit="1" customWidth="1"/>
    <col min="2062" max="2062" width="13.33203125" bestFit="1" customWidth="1"/>
    <col min="2063" max="2063" width="15.83203125" bestFit="1" customWidth="1"/>
    <col min="2064" max="2064" width="13.33203125" bestFit="1" customWidth="1"/>
    <col min="2065" max="2065" width="15.83203125" bestFit="1" customWidth="1"/>
    <col min="2066" max="2066" width="12.33203125" bestFit="1" customWidth="1"/>
    <col min="2067" max="2067" width="14.83203125" bestFit="1" customWidth="1"/>
    <col min="2068" max="2068" width="12.33203125" bestFit="1" customWidth="1"/>
    <col min="2069" max="2069" width="14.83203125" bestFit="1" customWidth="1"/>
    <col min="2070" max="2070" width="13.33203125" bestFit="1" customWidth="1"/>
    <col min="2071" max="2071" width="15.83203125" bestFit="1" customWidth="1"/>
    <col min="2072" max="2072" width="13.33203125" bestFit="1" customWidth="1"/>
    <col min="2073" max="2073" width="15.83203125" bestFit="1" customWidth="1"/>
    <col min="2074" max="2074" width="13.33203125" bestFit="1" customWidth="1"/>
    <col min="2075" max="2075" width="15.83203125" bestFit="1" customWidth="1"/>
    <col min="2076" max="2076" width="13.33203125" bestFit="1" customWidth="1"/>
    <col min="2077" max="2077" width="15.83203125" bestFit="1" customWidth="1"/>
    <col min="2078" max="2078" width="13.33203125" bestFit="1" customWidth="1"/>
    <col min="2079" max="2079" width="15.83203125" bestFit="1" customWidth="1"/>
    <col min="2080" max="2080" width="13.33203125" bestFit="1" customWidth="1"/>
    <col min="2081" max="2081" width="15.83203125" bestFit="1" customWidth="1"/>
    <col min="2082" max="2082" width="13.33203125" bestFit="1" customWidth="1"/>
    <col min="2083" max="2083" width="15.83203125" bestFit="1" customWidth="1"/>
    <col min="2084" max="2084" width="13.33203125" bestFit="1" customWidth="1"/>
    <col min="2085" max="2085" width="15.83203125" bestFit="1" customWidth="1"/>
    <col min="2086" max="2086" width="13.33203125" bestFit="1" customWidth="1"/>
    <col min="2087" max="2087" width="15.83203125" bestFit="1" customWidth="1"/>
    <col min="2088" max="2088" width="13.33203125" bestFit="1" customWidth="1"/>
    <col min="2089" max="2089" width="15.83203125" bestFit="1" customWidth="1"/>
    <col min="2090" max="2090" width="13.33203125" bestFit="1" customWidth="1"/>
    <col min="2091" max="2091" width="15.83203125" bestFit="1" customWidth="1"/>
    <col min="2092" max="2092" width="13.33203125" bestFit="1" customWidth="1"/>
    <col min="2093" max="2093" width="15.83203125" bestFit="1" customWidth="1"/>
    <col min="2094" max="2094" width="13.33203125" bestFit="1" customWidth="1"/>
    <col min="2095" max="2095" width="15.83203125" bestFit="1" customWidth="1"/>
    <col min="2096" max="2096" width="13.33203125" bestFit="1" customWidth="1"/>
    <col min="2097" max="2097" width="15.83203125" bestFit="1" customWidth="1"/>
    <col min="2098" max="2098" width="12.33203125" bestFit="1" customWidth="1"/>
    <col min="2099" max="2099" width="14.83203125" bestFit="1" customWidth="1"/>
    <col min="2100" max="2100" width="12.33203125" bestFit="1" customWidth="1"/>
    <col min="2101" max="2101" width="14.83203125" bestFit="1" customWidth="1"/>
    <col min="2102" max="2102" width="13.33203125" bestFit="1" customWidth="1"/>
    <col min="2103" max="2103" width="15.83203125" bestFit="1" customWidth="1"/>
    <col min="2104" max="2104" width="12.33203125" bestFit="1" customWidth="1"/>
    <col min="2105" max="2105" width="14.83203125" bestFit="1" customWidth="1"/>
    <col min="2106" max="2106" width="12.33203125" bestFit="1" customWidth="1"/>
    <col min="2107" max="2107" width="14.83203125" bestFit="1" customWidth="1"/>
    <col min="2108" max="2108" width="13.33203125" bestFit="1" customWidth="1"/>
    <col min="2109" max="2109" width="15.83203125" bestFit="1" customWidth="1"/>
    <col min="2110" max="2110" width="13.33203125" bestFit="1" customWidth="1"/>
    <col min="2111" max="2111" width="15.83203125" bestFit="1" customWidth="1"/>
    <col min="2112" max="2112" width="12.33203125" bestFit="1" customWidth="1"/>
    <col min="2113" max="2113" width="14.83203125" bestFit="1" customWidth="1"/>
    <col min="2114" max="2114" width="12.33203125" bestFit="1" customWidth="1"/>
    <col min="2115" max="2115" width="14.83203125" bestFit="1" customWidth="1"/>
    <col min="2116" max="2116" width="13.33203125" bestFit="1" customWidth="1"/>
    <col min="2117" max="2117" width="15.83203125" bestFit="1" customWidth="1"/>
    <col min="2118" max="2118" width="13.33203125" bestFit="1" customWidth="1"/>
    <col min="2119" max="2119" width="15.83203125" bestFit="1" customWidth="1"/>
    <col min="2120" max="2120" width="13.33203125" bestFit="1" customWidth="1"/>
    <col min="2121" max="2121" width="15.83203125" bestFit="1" customWidth="1"/>
    <col min="2122" max="2122" width="13.33203125" bestFit="1" customWidth="1"/>
    <col min="2123" max="2123" width="15.83203125" bestFit="1" customWidth="1"/>
    <col min="2124" max="2124" width="13.33203125" bestFit="1" customWidth="1"/>
    <col min="2125" max="2125" width="15.83203125" bestFit="1" customWidth="1"/>
    <col min="2126" max="2126" width="13.33203125" bestFit="1" customWidth="1"/>
    <col min="2127" max="2127" width="15.83203125" bestFit="1" customWidth="1"/>
    <col min="2128" max="2128" width="13.33203125" bestFit="1" customWidth="1"/>
    <col min="2129" max="2129" width="15.83203125" bestFit="1" customWidth="1"/>
    <col min="2130" max="2130" width="13.33203125" bestFit="1" customWidth="1"/>
    <col min="2131" max="2131" width="15.83203125" bestFit="1" customWidth="1"/>
    <col min="2132" max="2132" width="14.33203125" bestFit="1" customWidth="1"/>
    <col min="2133" max="2133" width="17" bestFit="1" customWidth="1"/>
    <col min="2134" max="2134" width="14.33203125" bestFit="1" customWidth="1"/>
    <col min="2135" max="2135" width="17" bestFit="1" customWidth="1"/>
    <col min="2136" max="2136" width="14.33203125" bestFit="1" customWidth="1"/>
    <col min="2137" max="2137" width="17" bestFit="1" customWidth="1"/>
    <col min="2138" max="2138" width="14.33203125" bestFit="1" customWidth="1"/>
    <col min="2139" max="2139" width="17" bestFit="1" customWidth="1"/>
    <col min="2140" max="2140" width="13.33203125" bestFit="1" customWidth="1"/>
    <col min="2141" max="2141" width="15.83203125" bestFit="1" customWidth="1"/>
    <col min="2142" max="2142" width="13.33203125" bestFit="1" customWidth="1"/>
    <col min="2143" max="2143" width="15.83203125" bestFit="1" customWidth="1"/>
    <col min="2144" max="2144" width="14.33203125" bestFit="1" customWidth="1"/>
    <col min="2145" max="2145" width="17" bestFit="1" customWidth="1"/>
    <col min="2146" max="2146" width="14.33203125" bestFit="1" customWidth="1"/>
    <col min="2147" max="2147" width="17" bestFit="1" customWidth="1"/>
    <col min="2148" max="2148" width="14.33203125" bestFit="1" customWidth="1"/>
    <col min="2149" max="2149" width="17" bestFit="1" customWidth="1"/>
    <col min="2150" max="2150" width="14.33203125" bestFit="1" customWidth="1"/>
    <col min="2151" max="2151" width="17" bestFit="1" customWidth="1"/>
    <col min="2152" max="2152" width="13.33203125" bestFit="1" customWidth="1"/>
    <col min="2153" max="2153" width="15.83203125" bestFit="1" customWidth="1"/>
    <col min="2154" max="2154" width="14.33203125" bestFit="1" customWidth="1"/>
    <col min="2155" max="2155" width="17" bestFit="1" customWidth="1"/>
    <col min="2156" max="2156" width="14.33203125" bestFit="1" customWidth="1"/>
    <col min="2157" max="2157" width="17" bestFit="1" customWidth="1"/>
    <col min="2158" max="2158" width="14.33203125" bestFit="1" customWidth="1"/>
    <col min="2159" max="2159" width="17" bestFit="1" customWidth="1"/>
    <col min="2160" max="2160" width="14.33203125" bestFit="1" customWidth="1"/>
    <col min="2161" max="2161" width="17" bestFit="1" customWidth="1"/>
    <col min="2162" max="2162" width="14.33203125" bestFit="1" customWidth="1"/>
    <col min="2163" max="2163" width="17" bestFit="1" customWidth="1"/>
    <col min="2164" max="2164" width="13.33203125" bestFit="1" customWidth="1"/>
    <col min="2165" max="2165" width="15.83203125" bestFit="1" customWidth="1"/>
    <col min="2166" max="2166" width="13.33203125" bestFit="1" customWidth="1"/>
    <col min="2167" max="2167" width="15.83203125" bestFit="1" customWidth="1"/>
    <col min="2168" max="2168" width="14.33203125" bestFit="1" customWidth="1"/>
    <col min="2169" max="2169" width="17" bestFit="1" customWidth="1"/>
    <col min="2170" max="2170" width="14.33203125" bestFit="1" customWidth="1"/>
    <col min="2171" max="2171" width="17" bestFit="1" customWidth="1"/>
    <col min="2172" max="2172" width="14.33203125" bestFit="1" customWidth="1"/>
    <col min="2173" max="2173" width="17" bestFit="1" customWidth="1"/>
    <col min="2174" max="2174" width="14.33203125" bestFit="1" customWidth="1"/>
    <col min="2175" max="2175" width="17" bestFit="1" customWidth="1"/>
    <col min="2176" max="2176" width="13.33203125" bestFit="1" customWidth="1"/>
    <col min="2177" max="2177" width="15.83203125" bestFit="1" customWidth="1"/>
    <col min="2178" max="2178" width="13.33203125" bestFit="1" customWidth="1"/>
    <col min="2179" max="2179" width="15.83203125" bestFit="1" customWidth="1"/>
    <col min="2180" max="2180" width="14.33203125" bestFit="1" customWidth="1"/>
    <col min="2181" max="2181" width="17" bestFit="1" customWidth="1"/>
    <col min="2182" max="2182" width="14.33203125" bestFit="1" customWidth="1"/>
    <col min="2183" max="2183" width="17" bestFit="1" customWidth="1"/>
    <col min="2184" max="2184" width="14.33203125" bestFit="1" customWidth="1"/>
    <col min="2185" max="2185" width="17" bestFit="1" customWidth="1"/>
    <col min="2186" max="2186" width="14.33203125" bestFit="1" customWidth="1"/>
    <col min="2187" max="2187" width="17" bestFit="1" customWidth="1"/>
    <col min="2188" max="2188" width="14.33203125" bestFit="1" customWidth="1"/>
    <col min="2189" max="2189" width="17" bestFit="1" customWidth="1"/>
    <col min="2190" max="2190" width="14.33203125" bestFit="1" customWidth="1"/>
    <col min="2191" max="2191" width="17" bestFit="1" customWidth="1"/>
    <col min="2192" max="2192" width="14.33203125" bestFit="1" customWidth="1"/>
    <col min="2193" max="2193" width="17" bestFit="1" customWidth="1"/>
    <col min="2194" max="2194" width="14.33203125" bestFit="1" customWidth="1"/>
    <col min="2195" max="2195" width="17" bestFit="1" customWidth="1"/>
    <col min="2196" max="2196" width="14.33203125" bestFit="1" customWidth="1"/>
    <col min="2197" max="2197" width="17" bestFit="1" customWidth="1"/>
    <col min="2198" max="2198" width="14.33203125" bestFit="1" customWidth="1"/>
    <col min="2199" max="2199" width="17" bestFit="1" customWidth="1"/>
    <col min="2200" max="2200" width="13.33203125" bestFit="1" customWidth="1"/>
    <col min="2201" max="2201" width="15.83203125" bestFit="1" customWidth="1"/>
    <col min="2202" max="2202" width="13.33203125" bestFit="1" customWidth="1"/>
    <col min="2203" max="2203" width="15.83203125" bestFit="1" customWidth="1"/>
    <col min="2204" max="2204" width="13.33203125" bestFit="1" customWidth="1"/>
    <col min="2205" max="2205" width="15.83203125" bestFit="1" customWidth="1"/>
    <col min="2206" max="2206" width="14.33203125" bestFit="1" customWidth="1"/>
    <col min="2207" max="2207" width="17" bestFit="1" customWidth="1"/>
    <col min="2208" max="2208" width="14.33203125" bestFit="1" customWidth="1"/>
    <col min="2209" max="2209" width="17" bestFit="1" customWidth="1"/>
    <col min="2210" max="2210" width="14.33203125" bestFit="1" customWidth="1"/>
    <col min="2211" max="2211" width="17" bestFit="1" customWidth="1"/>
    <col min="2212" max="2212" width="13.33203125" bestFit="1" customWidth="1"/>
    <col min="2213" max="2213" width="15.83203125" bestFit="1" customWidth="1"/>
    <col min="2214" max="2214" width="13.33203125" bestFit="1" customWidth="1"/>
    <col min="2215" max="2215" width="15.83203125" bestFit="1" customWidth="1"/>
    <col min="2216" max="2216" width="14.33203125" bestFit="1" customWidth="1"/>
    <col min="2217" max="2217" width="17" bestFit="1" customWidth="1"/>
    <col min="2218" max="2218" width="14.33203125" bestFit="1" customWidth="1"/>
    <col min="2219" max="2219" width="17" bestFit="1" customWidth="1"/>
    <col min="2220" max="2220" width="14.33203125" bestFit="1" customWidth="1"/>
    <col min="2221" max="2221" width="17" bestFit="1" customWidth="1"/>
    <col min="2222" max="2222" width="14.33203125" bestFit="1" customWidth="1"/>
    <col min="2223" max="2223" width="17" bestFit="1" customWidth="1"/>
    <col min="2224" max="2224" width="14.33203125" bestFit="1" customWidth="1"/>
    <col min="2225" max="2225" width="17" bestFit="1" customWidth="1"/>
    <col min="2226" max="2226" width="14.33203125" bestFit="1" customWidth="1"/>
    <col min="2227" max="2227" width="17" bestFit="1" customWidth="1"/>
    <col min="2228" max="2228" width="13.33203125" bestFit="1" customWidth="1"/>
    <col min="2229" max="2229" width="15.83203125" bestFit="1" customWidth="1"/>
    <col min="2230" max="2230" width="14.33203125" bestFit="1" customWidth="1"/>
    <col min="2231" max="2231" width="17" bestFit="1" customWidth="1"/>
    <col min="2232" max="2232" width="13.33203125" bestFit="1" customWidth="1"/>
    <col min="2233" max="2233" width="15.83203125" bestFit="1" customWidth="1"/>
    <col min="2234" max="2234" width="14.33203125" bestFit="1" customWidth="1"/>
    <col min="2235" max="2235" width="17" bestFit="1" customWidth="1"/>
    <col min="2236" max="2236" width="14.33203125" bestFit="1" customWidth="1"/>
    <col min="2237" max="2237" width="17" bestFit="1" customWidth="1"/>
    <col min="2238" max="2238" width="14.33203125" bestFit="1" customWidth="1"/>
    <col min="2239" max="2239" width="17" bestFit="1" customWidth="1"/>
    <col min="2240" max="2240" width="14.33203125" bestFit="1" customWidth="1"/>
    <col min="2241" max="2241" width="17" bestFit="1" customWidth="1"/>
    <col min="2242" max="2242" width="14.33203125" bestFit="1" customWidth="1"/>
    <col min="2243" max="2243" width="17" bestFit="1" customWidth="1"/>
    <col min="2244" max="2244" width="13.33203125" bestFit="1" customWidth="1"/>
    <col min="2245" max="2245" width="15.83203125" bestFit="1" customWidth="1"/>
    <col min="2246" max="2246" width="14.33203125" bestFit="1" customWidth="1"/>
    <col min="2247" max="2247" width="17" bestFit="1" customWidth="1"/>
    <col min="2248" max="2248" width="14.33203125" bestFit="1" customWidth="1"/>
    <col min="2249" max="2249" width="17" bestFit="1" customWidth="1"/>
    <col min="2250" max="2250" width="14.33203125" bestFit="1" customWidth="1"/>
    <col min="2251" max="2251" width="17" bestFit="1" customWidth="1"/>
    <col min="2252" max="2252" width="14.33203125" bestFit="1" customWidth="1"/>
    <col min="2253" max="2253" width="17" bestFit="1" customWidth="1"/>
    <col min="2254" max="2254" width="14.33203125" bestFit="1" customWidth="1"/>
    <col min="2255" max="2255" width="17" bestFit="1" customWidth="1"/>
    <col min="2256" max="2256" width="14.33203125" bestFit="1" customWidth="1"/>
    <col min="2257" max="2257" width="17" bestFit="1" customWidth="1"/>
    <col min="2258" max="2258" width="14.33203125" bestFit="1" customWidth="1"/>
    <col min="2259" max="2259" width="17" bestFit="1" customWidth="1"/>
    <col min="2260" max="2260" width="14.33203125" bestFit="1" customWidth="1"/>
    <col min="2261" max="2261" width="17" bestFit="1" customWidth="1"/>
    <col min="2262" max="2262" width="14.33203125" bestFit="1" customWidth="1"/>
    <col min="2263" max="2263" width="17" bestFit="1" customWidth="1"/>
    <col min="2264" max="2264" width="14.33203125" bestFit="1" customWidth="1"/>
    <col min="2265" max="2265" width="17" bestFit="1" customWidth="1"/>
    <col min="2266" max="2266" width="14.33203125" bestFit="1" customWidth="1"/>
    <col min="2267" max="2267" width="17" bestFit="1" customWidth="1"/>
    <col min="2268" max="2268" width="14.33203125" bestFit="1" customWidth="1"/>
    <col min="2269" max="2269" width="17" bestFit="1" customWidth="1"/>
    <col min="2270" max="2270" width="12.33203125" bestFit="1" customWidth="1"/>
    <col min="2271" max="2271" width="14.83203125" bestFit="1" customWidth="1"/>
    <col min="2272" max="2272" width="13.33203125" bestFit="1" customWidth="1"/>
    <col min="2273" max="2273" width="15.83203125" bestFit="1" customWidth="1"/>
    <col min="2274" max="2274" width="13.33203125" bestFit="1" customWidth="1"/>
    <col min="2275" max="2275" width="15.83203125" bestFit="1" customWidth="1"/>
    <col min="2276" max="2276" width="12.33203125" bestFit="1" customWidth="1"/>
    <col min="2277" max="2277" width="14.83203125" bestFit="1" customWidth="1"/>
    <col min="2278" max="2278" width="12.33203125" bestFit="1" customWidth="1"/>
    <col min="2279" max="2279" width="14.83203125" bestFit="1" customWidth="1"/>
    <col min="2280" max="2280" width="13.33203125" bestFit="1" customWidth="1"/>
    <col min="2281" max="2281" width="15.83203125" bestFit="1" customWidth="1"/>
    <col min="2282" max="2282" width="13.33203125" bestFit="1" customWidth="1"/>
    <col min="2283" max="2283" width="15.83203125" bestFit="1" customWidth="1"/>
    <col min="2284" max="2284" width="13.33203125" bestFit="1" customWidth="1"/>
    <col min="2285" max="2285" width="15.83203125" bestFit="1" customWidth="1"/>
    <col min="2286" max="2286" width="12.33203125" bestFit="1" customWidth="1"/>
    <col min="2287" max="2287" width="14.83203125" bestFit="1" customWidth="1"/>
    <col min="2288" max="2288" width="13.33203125" bestFit="1" customWidth="1"/>
    <col min="2289" max="2289" width="15.83203125" bestFit="1" customWidth="1"/>
    <col min="2290" max="2290" width="12.33203125" bestFit="1" customWidth="1"/>
    <col min="2291" max="2291" width="14.83203125" bestFit="1" customWidth="1"/>
    <col min="2292" max="2292" width="13.33203125" bestFit="1" customWidth="1"/>
    <col min="2293" max="2293" width="15.83203125" bestFit="1" customWidth="1"/>
    <col min="2294" max="2294" width="12.33203125" bestFit="1" customWidth="1"/>
    <col min="2295" max="2295" width="14.83203125" bestFit="1" customWidth="1"/>
    <col min="2296" max="2296" width="13.33203125" bestFit="1" customWidth="1"/>
    <col min="2297" max="2297" width="15.83203125" bestFit="1" customWidth="1"/>
    <col min="2298" max="2298" width="13.33203125" bestFit="1" customWidth="1"/>
    <col min="2299" max="2299" width="15.83203125" bestFit="1" customWidth="1"/>
    <col min="2300" max="2300" width="13.33203125" bestFit="1" customWidth="1"/>
    <col min="2301" max="2301" width="15.83203125" bestFit="1" customWidth="1"/>
    <col min="2302" max="2302" width="13.33203125" bestFit="1" customWidth="1"/>
    <col min="2303" max="2303" width="15.83203125" bestFit="1" customWidth="1"/>
    <col min="2304" max="2304" width="13.33203125" bestFit="1" customWidth="1"/>
    <col min="2305" max="2305" width="15.83203125" bestFit="1" customWidth="1"/>
    <col min="2306" max="2306" width="12.33203125" bestFit="1" customWidth="1"/>
    <col min="2307" max="2307" width="14.83203125" bestFit="1" customWidth="1"/>
    <col min="2308" max="2308" width="12.33203125" bestFit="1" customWidth="1"/>
    <col min="2309" max="2309" width="14.83203125" bestFit="1" customWidth="1"/>
    <col min="2310" max="2310" width="12.33203125" bestFit="1" customWidth="1"/>
    <col min="2311" max="2311" width="14.83203125" bestFit="1" customWidth="1"/>
    <col min="2312" max="2312" width="13.33203125" bestFit="1" customWidth="1"/>
    <col min="2313" max="2313" width="15.83203125" bestFit="1" customWidth="1"/>
    <col min="2314" max="2314" width="13.33203125" bestFit="1" customWidth="1"/>
    <col min="2315" max="2315" width="15.83203125" bestFit="1" customWidth="1"/>
    <col min="2316" max="2316" width="13.33203125" bestFit="1" customWidth="1"/>
    <col min="2317" max="2317" width="15.83203125" bestFit="1" customWidth="1"/>
    <col min="2318" max="2318" width="13.33203125" bestFit="1" customWidth="1"/>
    <col min="2319" max="2319" width="15.83203125" bestFit="1" customWidth="1"/>
    <col min="2320" max="2320" width="13.33203125" bestFit="1" customWidth="1"/>
    <col min="2321" max="2321" width="15.83203125" bestFit="1" customWidth="1"/>
    <col min="2322" max="2322" width="13.33203125" bestFit="1" customWidth="1"/>
    <col min="2323" max="2323" width="15.83203125" bestFit="1" customWidth="1"/>
    <col min="2324" max="2324" width="13.33203125" bestFit="1" customWidth="1"/>
    <col min="2325" max="2325" width="15.83203125" bestFit="1" customWidth="1"/>
    <col min="2326" max="2326" width="12.33203125" bestFit="1" customWidth="1"/>
    <col min="2327" max="2327" width="14.83203125" bestFit="1" customWidth="1"/>
    <col min="2328" max="2328" width="12.33203125" bestFit="1" customWidth="1"/>
    <col min="2329" max="2329" width="14.83203125" bestFit="1" customWidth="1"/>
    <col min="2330" max="2330" width="12.33203125" bestFit="1" customWidth="1"/>
    <col min="2331" max="2331" width="14.83203125" bestFit="1" customWidth="1"/>
    <col min="2332" max="2332" width="12.33203125" bestFit="1" customWidth="1"/>
    <col min="2333" max="2333" width="14.83203125" bestFit="1" customWidth="1"/>
    <col min="2334" max="2334" width="13.33203125" bestFit="1" customWidth="1"/>
    <col min="2335" max="2335" width="15.83203125" bestFit="1" customWidth="1"/>
    <col min="2336" max="2336" width="13.33203125" bestFit="1" customWidth="1"/>
    <col min="2337" max="2337" width="15.83203125" bestFit="1" customWidth="1"/>
    <col min="2338" max="2338" width="13.33203125" bestFit="1" customWidth="1"/>
    <col min="2339" max="2339" width="15.83203125" bestFit="1" customWidth="1"/>
    <col min="2340" max="2340" width="13.33203125" bestFit="1" customWidth="1"/>
    <col min="2341" max="2341" width="15.83203125" bestFit="1" customWidth="1"/>
    <col min="2342" max="2342" width="13.33203125" bestFit="1" customWidth="1"/>
    <col min="2343" max="2343" width="15.83203125" bestFit="1" customWidth="1"/>
    <col min="2344" max="2344" width="13.33203125" bestFit="1" customWidth="1"/>
    <col min="2345" max="2345" width="15.83203125" bestFit="1" customWidth="1"/>
    <col min="2346" max="2346" width="13.33203125" bestFit="1" customWidth="1"/>
    <col min="2347" max="2347" width="15.83203125" bestFit="1" customWidth="1"/>
    <col min="2348" max="2348" width="13.33203125" bestFit="1" customWidth="1"/>
    <col min="2349" max="2349" width="15.83203125" bestFit="1" customWidth="1"/>
    <col min="2350" max="2350" width="13.33203125" bestFit="1" customWidth="1"/>
    <col min="2351" max="2351" width="15.83203125" bestFit="1" customWidth="1"/>
    <col min="2352" max="2352" width="13.33203125" bestFit="1" customWidth="1"/>
    <col min="2353" max="2353" width="15.83203125" bestFit="1" customWidth="1"/>
    <col min="2354" max="2354" width="13.33203125" bestFit="1" customWidth="1"/>
    <col min="2355" max="2355" width="15.83203125" bestFit="1" customWidth="1"/>
    <col min="2356" max="2356" width="13.33203125" bestFit="1" customWidth="1"/>
    <col min="2357" max="2357" width="15.83203125" bestFit="1" customWidth="1"/>
    <col min="2358" max="2358" width="13.33203125" bestFit="1" customWidth="1"/>
    <col min="2359" max="2359" width="15.83203125" bestFit="1" customWidth="1"/>
    <col min="2360" max="2360" width="13.33203125" bestFit="1" customWidth="1"/>
    <col min="2361" max="2361" width="15.83203125" bestFit="1" customWidth="1"/>
    <col min="2362" max="2362" width="13.33203125" bestFit="1" customWidth="1"/>
    <col min="2363" max="2363" width="15.83203125" bestFit="1" customWidth="1"/>
    <col min="2364" max="2364" width="13.33203125" bestFit="1" customWidth="1"/>
    <col min="2365" max="2365" width="15.83203125" bestFit="1" customWidth="1"/>
    <col min="2366" max="2366" width="14.33203125" bestFit="1" customWidth="1"/>
    <col min="2367" max="2367" width="17" bestFit="1" customWidth="1"/>
    <col min="2368" max="2368" width="14.33203125" bestFit="1" customWidth="1"/>
    <col min="2369" max="2369" width="17" bestFit="1" customWidth="1"/>
    <col min="2370" max="2370" width="14.33203125" bestFit="1" customWidth="1"/>
    <col min="2371" max="2371" width="17" bestFit="1" customWidth="1"/>
    <col min="2372" max="2372" width="14.33203125" bestFit="1" customWidth="1"/>
    <col min="2373" max="2373" width="17" bestFit="1" customWidth="1"/>
    <col min="2374" max="2374" width="14.33203125" bestFit="1" customWidth="1"/>
    <col min="2375" max="2375" width="17" bestFit="1" customWidth="1"/>
    <col min="2376" max="2376" width="14.33203125" bestFit="1" customWidth="1"/>
    <col min="2377" max="2377" width="17" bestFit="1" customWidth="1"/>
    <col min="2378" max="2378" width="14.33203125" bestFit="1" customWidth="1"/>
    <col min="2379" max="2379" width="17" bestFit="1" customWidth="1"/>
    <col min="2380" max="2380" width="14.33203125" bestFit="1" customWidth="1"/>
    <col min="2381" max="2381" width="17" bestFit="1" customWidth="1"/>
    <col min="2382" max="2382" width="14.33203125" bestFit="1" customWidth="1"/>
    <col min="2383" max="2383" width="17" bestFit="1" customWidth="1"/>
    <col min="2384" max="2384" width="14.33203125" bestFit="1" customWidth="1"/>
    <col min="2385" max="2385" width="17" bestFit="1" customWidth="1"/>
    <col min="2386" max="2386" width="14.33203125" bestFit="1" customWidth="1"/>
    <col min="2387" max="2387" width="17" bestFit="1" customWidth="1"/>
    <col min="2388" max="2388" width="14.33203125" bestFit="1" customWidth="1"/>
    <col min="2389" max="2389" width="17" bestFit="1" customWidth="1"/>
    <col min="2390" max="2390" width="14.33203125" bestFit="1" customWidth="1"/>
    <col min="2391" max="2391" width="17" bestFit="1" customWidth="1"/>
    <col min="2392" max="2392" width="14.33203125" bestFit="1" customWidth="1"/>
    <col min="2393" max="2393" width="17" bestFit="1" customWidth="1"/>
    <col min="2394" max="2394" width="14.33203125" bestFit="1" customWidth="1"/>
    <col min="2395" max="2395" width="17" bestFit="1" customWidth="1"/>
    <col min="2396" max="2396" width="14.33203125" bestFit="1" customWidth="1"/>
    <col min="2397" max="2397" width="17" bestFit="1" customWidth="1"/>
    <col min="2398" max="2398" width="14.33203125" bestFit="1" customWidth="1"/>
    <col min="2399" max="2399" width="17" bestFit="1" customWidth="1"/>
    <col min="2400" max="2400" width="14.33203125" bestFit="1" customWidth="1"/>
    <col min="2401" max="2401" width="17" bestFit="1" customWidth="1"/>
    <col min="2402" max="2402" width="13.33203125" bestFit="1" customWidth="1"/>
    <col min="2403" max="2403" width="15.83203125" bestFit="1" customWidth="1"/>
    <col min="2404" max="2404" width="14.33203125" bestFit="1" customWidth="1"/>
    <col min="2405" max="2405" width="17" bestFit="1" customWidth="1"/>
    <col min="2406" max="2406" width="14.33203125" bestFit="1" customWidth="1"/>
    <col min="2407" max="2407" width="17" bestFit="1" customWidth="1"/>
    <col min="2408" max="2408" width="14.33203125" bestFit="1" customWidth="1"/>
    <col min="2409" max="2409" width="17" bestFit="1" customWidth="1"/>
    <col min="2410" max="2410" width="14.33203125" bestFit="1" customWidth="1"/>
    <col min="2411" max="2411" width="17" bestFit="1" customWidth="1"/>
    <col min="2412" max="2412" width="13.33203125" bestFit="1" customWidth="1"/>
    <col min="2413" max="2413" width="15.83203125" bestFit="1" customWidth="1"/>
    <col min="2414" max="2414" width="14.33203125" bestFit="1" customWidth="1"/>
    <col min="2415" max="2415" width="17" bestFit="1" customWidth="1"/>
    <col min="2416" max="2416" width="14.33203125" bestFit="1" customWidth="1"/>
    <col min="2417" max="2417" width="17" bestFit="1" customWidth="1"/>
    <col min="2418" max="2418" width="14.33203125" bestFit="1" customWidth="1"/>
    <col min="2419" max="2419" width="17" bestFit="1" customWidth="1"/>
    <col min="2420" max="2420" width="14.33203125" bestFit="1" customWidth="1"/>
    <col min="2421" max="2421" width="17" bestFit="1" customWidth="1"/>
    <col min="2422" max="2422" width="14.33203125" bestFit="1" customWidth="1"/>
    <col min="2423" max="2423" width="17" bestFit="1" customWidth="1"/>
    <col min="2424" max="2424" width="13.33203125" bestFit="1" customWidth="1"/>
    <col min="2425" max="2425" width="15.83203125" bestFit="1" customWidth="1"/>
    <col min="2426" max="2426" width="13.33203125" bestFit="1" customWidth="1"/>
    <col min="2427" max="2427" width="15.83203125" bestFit="1" customWidth="1"/>
    <col min="2428" max="2428" width="14.33203125" bestFit="1" customWidth="1"/>
    <col min="2429" max="2429" width="17" bestFit="1" customWidth="1"/>
    <col min="2430" max="2430" width="14.33203125" bestFit="1" customWidth="1"/>
    <col min="2431" max="2431" width="17" bestFit="1" customWidth="1"/>
    <col min="2432" max="2432" width="14.33203125" bestFit="1" customWidth="1"/>
    <col min="2433" max="2433" width="17" bestFit="1" customWidth="1"/>
    <col min="2434" max="2434" width="14.33203125" bestFit="1" customWidth="1"/>
    <col min="2435" max="2435" width="17" bestFit="1" customWidth="1"/>
    <col min="2436" max="2436" width="14.33203125" bestFit="1" customWidth="1"/>
    <col min="2437" max="2437" width="17" bestFit="1" customWidth="1"/>
    <col min="2438" max="2438" width="14.33203125" bestFit="1" customWidth="1"/>
    <col min="2439" max="2439" width="17" bestFit="1" customWidth="1"/>
    <col min="2440" max="2440" width="14.33203125" bestFit="1" customWidth="1"/>
    <col min="2441" max="2441" width="17" bestFit="1" customWidth="1"/>
    <col min="2442" max="2442" width="13.33203125" bestFit="1" customWidth="1"/>
    <col min="2443" max="2443" width="15.83203125" bestFit="1" customWidth="1"/>
    <col min="2444" max="2444" width="13.33203125" bestFit="1" customWidth="1"/>
    <col min="2445" max="2445" width="15.83203125" bestFit="1" customWidth="1"/>
    <col min="2446" max="2446" width="14.33203125" bestFit="1" customWidth="1"/>
    <col min="2447" max="2447" width="17" bestFit="1" customWidth="1"/>
    <col min="2448" max="2448" width="14.33203125" bestFit="1" customWidth="1"/>
    <col min="2449" max="2449" width="17" bestFit="1" customWidth="1"/>
    <col min="2450" max="2450" width="13.33203125" bestFit="1" customWidth="1"/>
    <col min="2451" max="2451" width="15.83203125" bestFit="1" customWidth="1"/>
    <col min="2452" max="2452" width="13.33203125" bestFit="1" customWidth="1"/>
    <col min="2453" max="2453" width="15.83203125" bestFit="1" customWidth="1"/>
    <col min="2454" max="2454" width="14.33203125" bestFit="1" customWidth="1"/>
    <col min="2455" max="2455" width="17" bestFit="1" customWidth="1"/>
    <col min="2456" max="2456" width="14.33203125" bestFit="1" customWidth="1"/>
    <col min="2457" max="2457" width="17" bestFit="1" customWidth="1"/>
    <col min="2458" max="2458" width="14.33203125" bestFit="1" customWidth="1"/>
    <col min="2459" max="2459" width="17" bestFit="1" customWidth="1"/>
    <col min="2460" max="2460" width="14.33203125" bestFit="1" customWidth="1"/>
    <col min="2461" max="2461" width="17" bestFit="1" customWidth="1"/>
    <col min="2462" max="2462" width="13.33203125" bestFit="1" customWidth="1"/>
    <col min="2463" max="2463" width="15.83203125" bestFit="1" customWidth="1"/>
    <col min="2464" max="2464" width="13.33203125" bestFit="1" customWidth="1"/>
    <col min="2465" max="2465" width="15.83203125" bestFit="1" customWidth="1"/>
    <col min="2466" max="2466" width="13.33203125" bestFit="1" customWidth="1"/>
    <col min="2467" max="2467" width="15.83203125" bestFit="1" customWidth="1"/>
    <col min="2468" max="2468" width="14.33203125" bestFit="1" customWidth="1"/>
    <col min="2469" max="2469" width="17" bestFit="1" customWidth="1"/>
    <col min="2470" max="2470" width="14.33203125" bestFit="1" customWidth="1"/>
    <col min="2471" max="2471" width="17" bestFit="1" customWidth="1"/>
    <col min="2472" max="2472" width="14.33203125" bestFit="1" customWidth="1"/>
    <col min="2473" max="2473" width="17" bestFit="1" customWidth="1"/>
    <col min="2474" max="2474" width="14.33203125" bestFit="1" customWidth="1"/>
    <col min="2475" max="2475" width="17" bestFit="1" customWidth="1"/>
    <col min="2476" max="2476" width="13.33203125" bestFit="1" customWidth="1"/>
    <col min="2477" max="2477" width="15.83203125" bestFit="1" customWidth="1"/>
    <col min="2478" max="2478" width="14.33203125" bestFit="1" customWidth="1"/>
    <col min="2479" max="2479" width="17" bestFit="1" customWidth="1"/>
    <col min="2480" max="2480" width="14.33203125" bestFit="1" customWidth="1"/>
    <col min="2481" max="2481" width="17" bestFit="1" customWidth="1"/>
    <col min="2482" max="2482" width="13.33203125" bestFit="1" customWidth="1"/>
    <col min="2483" max="2483" width="15.83203125" bestFit="1" customWidth="1"/>
    <col min="2484" max="2484" width="13.33203125" bestFit="1" customWidth="1"/>
    <col min="2485" max="2485" width="15.83203125" bestFit="1" customWidth="1"/>
    <col min="2486" max="2486" width="13.33203125" bestFit="1" customWidth="1"/>
    <col min="2487" max="2487" width="15.83203125" bestFit="1" customWidth="1"/>
    <col min="2488" max="2488" width="14.33203125" bestFit="1" customWidth="1"/>
    <col min="2489" max="2489" width="17" bestFit="1" customWidth="1"/>
    <col min="2490" max="2490" width="14.33203125" bestFit="1" customWidth="1"/>
    <col min="2491" max="2491" width="17" bestFit="1" customWidth="1"/>
    <col min="2492" max="2492" width="14.33203125" bestFit="1" customWidth="1"/>
    <col min="2493" max="2493" width="17" bestFit="1" customWidth="1"/>
    <col min="2494" max="2494" width="14.33203125" bestFit="1" customWidth="1"/>
    <col min="2495" max="2495" width="17" bestFit="1" customWidth="1"/>
    <col min="2496" max="2496" width="14.33203125" bestFit="1" customWidth="1"/>
    <col min="2497" max="2497" width="17" bestFit="1" customWidth="1"/>
    <col min="2498" max="2498" width="14.33203125" bestFit="1" customWidth="1"/>
    <col min="2499" max="2499" width="17" bestFit="1" customWidth="1"/>
    <col min="2500" max="2500" width="14.33203125" bestFit="1" customWidth="1"/>
    <col min="2501" max="2501" width="17" bestFit="1" customWidth="1"/>
    <col min="2502" max="2502" width="13.33203125" bestFit="1" customWidth="1"/>
    <col min="2503" max="2503" width="15.83203125" bestFit="1" customWidth="1"/>
    <col min="2504" max="2504" width="13.33203125" bestFit="1" customWidth="1"/>
    <col min="2505" max="2505" width="15.83203125" bestFit="1" customWidth="1"/>
    <col min="2506" max="2506" width="14.33203125" bestFit="1" customWidth="1"/>
    <col min="2507" max="2507" width="17" bestFit="1" customWidth="1"/>
    <col min="2508" max="2508" width="14.33203125" bestFit="1" customWidth="1"/>
    <col min="2509" max="2509" width="17" bestFit="1" customWidth="1"/>
    <col min="2510" max="2510" width="14.33203125" bestFit="1" customWidth="1"/>
    <col min="2511" max="2511" width="17" bestFit="1" customWidth="1"/>
    <col min="2512" max="2512" width="14.33203125" bestFit="1" customWidth="1"/>
    <col min="2513" max="2513" width="17" bestFit="1" customWidth="1"/>
    <col min="2514" max="2514" width="14.33203125" bestFit="1" customWidth="1"/>
    <col min="2515" max="2515" width="17" bestFit="1" customWidth="1"/>
    <col min="2516" max="2516" width="14.33203125" bestFit="1" customWidth="1"/>
    <col min="2517" max="2517" width="17" bestFit="1" customWidth="1"/>
    <col min="2518" max="2518" width="14.33203125" bestFit="1" customWidth="1"/>
    <col min="2519" max="2519" width="17" bestFit="1" customWidth="1"/>
    <col min="2520" max="2520" width="14.33203125" bestFit="1" customWidth="1"/>
    <col min="2521" max="2521" width="17" bestFit="1" customWidth="1"/>
    <col min="2522" max="2522" width="14.33203125" bestFit="1" customWidth="1"/>
    <col min="2523" max="2523" width="17" bestFit="1" customWidth="1"/>
    <col min="2524" max="2524" width="14.33203125" bestFit="1" customWidth="1"/>
    <col min="2525" max="2525" width="17" bestFit="1" customWidth="1"/>
    <col min="2526" max="2526" width="14.33203125" bestFit="1" customWidth="1"/>
    <col min="2527" max="2527" width="17" bestFit="1" customWidth="1"/>
    <col min="2528" max="2528" width="14.33203125" bestFit="1" customWidth="1"/>
    <col min="2529" max="2529" width="17" bestFit="1" customWidth="1"/>
    <col min="2530" max="2530" width="14.33203125" bestFit="1" customWidth="1"/>
    <col min="2531" max="2531" width="17" bestFit="1" customWidth="1"/>
    <col min="2532" max="2532" width="14.33203125" bestFit="1" customWidth="1"/>
    <col min="2533" max="2533" width="17" bestFit="1" customWidth="1"/>
    <col min="2534" max="2534" width="14.33203125" bestFit="1" customWidth="1"/>
    <col min="2535" max="2535" width="17" bestFit="1" customWidth="1"/>
    <col min="2536" max="2536" width="14.33203125" bestFit="1" customWidth="1"/>
    <col min="2537" max="2537" width="17" bestFit="1" customWidth="1"/>
    <col min="2538" max="2538" width="13.33203125" bestFit="1" customWidth="1"/>
    <col min="2539" max="2539" width="15.83203125" bestFit="1" customWidth="1"/>
    <col min="2540" max="2540" width="14.33203125" bestFit="1" customWidth="1"/>
    <col min="2541" max="2541" width="17" bestFit="1" customWidth="1"/>
    <col min="2542" max="2542" width="14.33203125" bestFit="1" customWidth="1"/>
    <col min="2543" max="2543" width="17" bestFit="1" customWidth="1"/>
    <col min="2544" max="2544" width="14.33203125" bestFit="1" customWidth="1"/>
    <col min="2545" max="2545" width="17" bestFit="1" customWidth="1"/>
    <col min="2546" max="2546" width="14.33203125" bestFit="1" customWidth="1"/>
    <col min="2547" max="2547" width="17" bestFit="1" customWidth="1"/>
    <col min="2548" max="2548" width="14.33203125" bestFit="1" customWidth="1"/>
    <col min="2549" max="2549" width="17" bestFit="1" customWidth="1"/>
    <col min="2550" max="2550" width="14.33203125" bestFit="1" customWidth="1"/>
    <col min="2551" max="2551" width="17" bestFit="1" customWidth="1"/>
    <col min="2552" max="2552" width="14.33203125" bestFit="1" customWidth="1"/>
    <col min="2553" max="2553" width="17" bestFit="1" customWidth="1"/>
    <col min="2554" max="2554" width="14.33203125" bestFit="1" customWidth="1"/>
    <col min="2555" max="2555" width="17" bestFit="1" customWidth="1"/>
    <col min="2556" max="2556" width="14.33203125" bestFit="1" customWidth="1"/>
    <col min="2557" max="2557" width="17" bestFit="1" customWidth="1"/>
    <col min="2558" max="2558" width="13.33203125" bestFit="1" customWidth="1"/>
    <col min="2559" max="2559" width="15.83203125" bestFit="1" customWidth="1"/>
    <col min="2560" max="2560" width="14.33203125" bestFit="1" customWidth="1"/>
    <col min="2561" max="2561" width="17" bestFit="1" customWidth="1"/>
    <col min="2562" max="2562" width="14.33203125" bestFit="1" customWidth="1"/>
    <col min="2563" max="2563" width="17" bestFit="1" customWidth="1"/>
    <col min="2564" max="2564" width="13.33203125" bestFit="1" customWidth="1"/>
    <col min="2565" max="2565" width="15.83203125" bestFit="1" customWidth="1"/>
    <col min="2566" max="2566" width="14.33203125" bestFit="1" customWidth="1"/>
    <col min="2567" max="2567" width="17" bestFit="1" customWidth="1"/>
    <col min="2568" max="2568" width="14.33203125" bestFit="1" customWidth="1"/>
    <col min="2569" max="2569" width="17" bestFit="1" customWidth="1"/>
    <col min="2570" max="2570" width="14.33203125" bestFit="1" customWidth="1"/>
    <col min="2571" max="2571" width="17" bestFit="1" customWidth="1"/>
    <col min="2572" max="2572" width="13.33203125" bestFit="1" customWidth="1"/>
    <col min="2573" max="2573" width="15.83203125" bestFit="1" customWidth="1"/>
    <col min="2574" max="2574" width="14.33203125" bestFit="1" customWidth="1"/>
    <col min="2575" max="2575" width="17" bestFit="1" customWidth="1"/>
    <col min="2576" max="2576" width="14.33203125" bestFit="1" customWidth="1"/>
    <col min="2577" max="2577" width="17" bestFit="1" customWidth="1"/>
    <col min="2578" max="2578" width="14.33203125" bestFit="1" customWidth="1"/>
    <col min="2579" max="2579" width="17" bestFit="1" customWidth="1"/>
    <col min="2580" max="2580" width="14.33203125" bestFit="1" customWidth="1"/>
    <col min="2581" max="2581" width="17" bestFit="1" customWidth="1"/>
    <col min="2582" max="2582" width="14.33203125" bestFit="1" customWidth="1"/>
    <col min="2583" max="2583" width="17" bestFit="1" customWidth="1"/>
    <col min="2584" max="2584" width="12.33203125" bestFit="1" customWidth="1"/>
    <col min="2585" max="2585" width="14.83203125" bestFit="1" customWidth="1"/>
    <col min="2586" max="2586" width="13.33203125" bestFit="1" customWidth="1"/>
    <col min="2587" max="2587" width="15.83203125" bestFit="1" customWidth="1"/>
    <col min="2588" max="2588" width="13.33203125" bestFit="1" customWidth="1"/>
    <col min="2589" max="2589" width="15.83203125" bestFit="1" customWidth="1"/>
    <col min="2590" max="2590" width="13.33203125" bestFit="1" customWidth="1"/>
    <col min="2591" max="2591" width="15.83203125" bestFit="1" customWidth="1"/>
    <col min="2592" max="2592" width="13.33203125" bestFit="1" customWidth="1"/>
    <col min="2593" max="2593" width="15.83203125" bestFit="1" customWidth="1"/>
    <col min="2594" max="2594" width="12.33203125" bestFit="1" customWidth="1"/>
    <col min="2595" max="2595" width="14.83203125" bestFit="1" customWidth="1"/>
    <col min="2596" max="2596" width="12.33203125" bestFit="1" customWidth="1"/>
    <col min="2597" max="2597" width="14.83203125" bestFit="1" customWidth="1"/>
    <col min="2598" max="2598" width="12.33203125" bestFit="1" customWidth="1"/>
    <col min="2599" max="2599" width="14.83203125" bestFit="1" customWidth="1"/>
    <col min="2600" max="2600" width="12.33203125" bestFit="1" customWidth="1"/>
    <col min="2601" max="2601" width="14.83203125" bestFit="1" customWidth="1"/>
    <col min="2602" max="2602" width="13.33203125" bestFit="1" customWidth="1"/>
    <col min="2603" max="2603" width="15.83203125" bestFit="1" customWidth="1"/>
    <col min="2604" max="2604" width="12.33203125" bestFit="1" customWidth="1"/>
    <col min="2605" max="2605" width="14.83203125" bestFit="1" customWidth="1"/>
    <col min="2606" max="2606" width="13.33203125" bestFit="1" customWidth="1"/>
    <col min="2607" max="2607" width="15.83203125" bestFit="1" customWidth="1"/>
    <col min="2608" max="2608" width="13.33203125" bestFit="1" customWidth="1"/>
    <col min="2609" max="2609" width="15.83203125" bestFit="1" customWidth="1"/>
    <col min="2610" max="2610" width="13.33203125" bestFit="1" customWidth="1"/>
    <col min="2611" max="2611" width="15.83203125" bestFit="1" customWidth="1"/>
    <col min="2612" max="2612" width="13.33203125" bestFit="1" customWidth="1"/>
    <col min="2613" max="2613" width="15.83203125" bestFit="1" customWidth="1"/>
    <col min="2614" max="2614" width="13.33203125" bestFit="1" customWidth="1"/>
    <col min="2615" max="2615" width="15.83203125" bestFit="1" customWidth="1"/>
    <col min="2616" max="2616" width="13.33203125" bestFit="1" customWidth="1"/>
    <col min="2617" max="2617" width="15.83203125" bestFit="1" customWidth="1"/>
    <col min="2618" max="2618" width="13.33203125" bestFit="1" customWidth="1"/>
    <col min="2619" max="2619" width="15.83203125" bestFit="1" customWidth="1"/>
    <col min="2620" max="2620" width="13.33203125" bestFit="1" customWidth="1"/>
    <col min="2621" max="2621" width="15.83203125" bestFit="1" customWidth="1"/>
    <col min="2622" max="2622" width="13.33203125" bestFit="1" customWidth="1"/>
    <col min="2623" max="2623" width="15.83203125" bestFit="1" customWidth="1"/>
    <col min="2624" max="2624" width="13.33203125" bestFit="1" customWidth="1"/>
    <col min="2625" max="2625" width="15.83203125" bestFit="1" customWidth="1"/>
    <col min="2626" max="2626" width="13.33203125" bestFit="1" customWidth="1"/>
    <col min="2627" max="2627" width="15.83203125" bestFit="1" customWidth="1"/>
    <col min="2628" max="2628" width="12.33203125" bestFit="1" customWidth="1"/>
    <col min="2629" max="2629" width="14.83203125" bestFit="1" customWidth="1"/>
    <col min="2630" max="2630" width="12.33203125" bestFit="1" customWidth="1"/>
    <col min="2631" max="2631" width="14.83203125" bestFit="1" customWidth="1"/>
    <col min="2632" max="2632" width="13.33203125" bestFit="1" customWidth="1"/>
    <col min="2633" max="2633" width="15.83203125" bestFit="1" customWidth="1"/>
    <col min="2634" max="2634" width="13.33203125" bestFit="1" customWidth="1"/>
    <col min="2635" max="2635" width="15.83203125" bestFit="1" customWidth="1"/>
    <col min="2636" max="2636" width="13.33203125" bestFit="1" customWidth="1"/>
    <col min="2637" max="2637" width="15.83203125" bestFit="1" customWidth="1"/>
    <col min="2638" max="2638" width="13.33203125" bestFit="1" customWidth="1"/>
    <col min="2639" max="2639" width="15.83203125" bestFit="1" customWidth="1"/>
    <col min="2640" max="2640" width="13.33203125" bestFit="1" customWidth="1"/>
    <col min="2641" max="2641" width="15.83203125" bestFit="1" customWidth="1"/>
    <col min="2642" max="2642" width="13.33203125" bestFit="1" customWidth="1"/>
    <col min="2643" max="2643" width="15.83203125" bestFit="1" customWidth="1"/>
    <col min="2644" max="2644" width="14.33203125" bestFit="1" customWidth="1"/>
    <col min="2645" max="2645" width="17" bestFit="1" customWidth="1"/>
    <col min="2646" max="2646" width="14.33203125" bestFit="1" customWidth="1"/>
    <col min="2647" max="2647" width="17" bestFit="1" customWidth="1"/>
    <col min="2648" max="2648" width="14.33203125" bestFit="1" customWidth="1"/>
    <col min="2649" max="2649" width="17" bestFit="1" customWidth="1"/>
    <col min="2650" max="2650" width="14.33203125" bestFit="1" customWidth="1"/>
    <col min="2651" max="2651" width="17" bestFit="1" customWidth="1"/>
    <col min="2652" max="2652" width="14.33203125" bestFit="1" customWidth="1"/>
    <col min="2653" max="2653" width="17" bestFit="1" customWidth="1"/>
    <col min="2654" max="2654" width="13.33203125" bestFit="1" customWidth="1"/>
    <col min="2655" max="2655" width="15.83203125" bestFit="1" customWidth="1"/>
    <col min="2656" max="2656" width="13.33203125" bestFit="1" customWidth="1"/>
    <col min="2657" max="2657" width="15.83203125" bestFit="1" customWidth="1"/>
    <col min="2658" max="2658" width="13.33203125" bestFit="1" customWidth="1"/>
    <col min="2659" max="2659" width="15.83203125" bestFit="1" customWidth="1"/>
    <col min="2660" max="2660" width="13.33203125" bestFit="1" customWidth="1"/>
    <col min="2661" max="2661" width="15.83203125" bestFit="1" customWidth="1"/>
    <col min="2662" max="2662" width="13.33203125" bestFit="1" customWidth="1"/>
    <col min="2663" max="2663" width="15.83203125" bestFit="1" customWidth="1"/>
    <col min="2664" max="2664" width="13.33203125" bestFit="1" customWidth="1"/>
    <col min="2665" max="2665" width="15.83203125" bestFit="1" customWidth="1"/>
    <col min="2666" max="2666" width="14.33203125" bestFit="1" customWidth="1"/>
    <col min="2667" max="2667" width="17" bestFit="1" customWidth="1"/>
    <col min="2668" max="2668" width="14.33203125" bestFit="1" customWidth="1"/>
    <col min="2669" max="2669" width="17" bestFit="1" customWidth="1"/>
    <col min="2670" max="2670" width="14.33203125" bestFit="1" customWidth="1"/>
    <col min="2671" max="2671" width="17" bestFit="1" customWidth="1"/>
    <col min="2672" max="2672" width="14.33203125" bestFit="1" customWidth="1"/>
    <col min="2673" max="2673" width="17" bestFit="1" customWidth="1"/>
    <col min="2674" max="2674" width="13.33203125" bestFit="1" customWidth="1"/>
    <col min="2675" max="2675" width="15.83203125" bestFit="1" customWidth="1"/>
    <col min="2676" max="2676" width="14.33203125" bestFit="1" customWidth="1"/>
    <col min="2677" max="2677" width="17" bestFit="1" customWidth="1"/>
    <col min="2678" max="2678" width="13.33203125" bestFit="1" customWidth="1"/>
    <col min="2679" max="2679" width="15.83203125" bestFit="1" customWidth="1"/>
    <col min="2680" max="2680" width="14.33203125" bestFit="1" customWidth="1"/>
    <col min="2681" max="2681" width="17" bestFit="1" customWidth="1"/>
    <col min="2682" max="2682" width="14.33203125" bestFit="1" customWidth="1"/>
    <col min="2683" max="2683" width="17" bestFit="1" customWidth="1"/>
    <col min="2684" max="2684" width="14.33203125" bestFit="1" customWidth="1"/>
    <col min="2685" max="2685" width="17" bestFit="1" customWidth="1"/>
    <col min="2686" max="2686" width="14.33203125" bestFit="1" customWidth="1"/>
    <col min="2687" max="2687" width="17" bestFit="1" customWidth="1"/>
    <col min="2688" max="2688" width="14.33203125" bestFit="1" customWidth="1"/>
    <col min="2689" max="2689" width="17" bestFit="1" customWidth="1"/>
    <col min="2690" max="2690" width="14.33203125" bestFit="1" customWidth="1"/>
    <col min="2691" max="2691" width="17" bestFit="1" customWidth="1"/>
    <col min="2692" max="2692" width="14.33203125" bestFit="1" customWidth="1"/>
    <col min="2693" max="2693" width="17" bestFit="1" customWidth="1"/>
    <col min="2694" max="2694" width="14.33203125" bestFit="1" customWidth="1"/>
    <col min="2695" max="2695" width="17" bestFit="1" customWidth="1"/>
    <col min="2696" max="2696" width="14.33203125" bestFit="1" customWidth="1"/>
    <col min="2697" max="2697" width="17" bestFit="1" customWidth="1"/>
    <col min="2698" max="2698" width="14.33203125" bestFit="1" customWidth="1"/>
    <col min="2699" max="2699" width="17" bestFit="1" customWidth="1"/>
    <col min="2700" max="2700" width="13.33203125" bestFit="1" customWidth="1"/>
    <col min="2701" max="2701" width="15.83203125" bestFit="1" customWidth="1"/>
    <col min="2702" max="2702" width="13.33203125" bestFit="1" customWidth="1"/>
    <col min="2703" max="2703" width="15.83203125" bestFit="1" customWidth="1"/>
    <col min="2704" max="2704" width="14.33203125" bestFit="1" customWidth="1"/>
    <col min="2705" max="2705" width="17" bestFit="1" customWidth="1"/>
    <col min="2706" max="2706" width="14.33203125" bestFit="1" customWidth="1"/>
    <col min="2707" max="2707" width="17" bestFit="1" customWidth="1"/>
    <col min="2708" max="2708" width="14.33203125" bestFit="1" customWidth="1"/>
    <col min="2709" max="2709" width="17" bestFit="1" customWidth="1"/>
    <col min="2710" max="2710" width="14.33203125" bestFit="1" customWidth="1"/>
    <col min="2711" max="2711" width="17" bestFit="1" customWidth="1"/>
    <col min="2712" max="2712" width="14.33203125" bestFit="1" customWidth="1"/>
    <col min="2713" max="2713" width="17" bestFit="1" customWidth="1"/>
    <col min="2714" max="2714" width="14.33203125" bestFit="1" customWidth="1"/>
    <col min="2715" max="2715" width="17" bestFit="1" customWidth="1"/>
    <col min="2716" max="2716" width="14.33203125" bestFit="1" customWidth="1"/>
    <col min="2717" max="2717" width="17" bestFit="1" customWidth="1"/>
    <col min="2718" max="2718" width="14.33203125" bestFit="1" customWidth="1"/>
    <col min="2719" max="2719" width="17" bestFit="1" customWidth="1"/>
    <col min="2720" max="2720" width="14.33203125" bestFit="1" customWidth="1"/>
    <col min="2721" max="2721" width="17" bestFit="1" customWidth="1"/>
    <col min="2722" max="2722" width="14.33203125" bestFit="1" customWidth="1"/>
    <col min="2723" max="2723" width="17" bestFit="1" customWidth="1"/>
    <col min="2724" max="2724" width="14.33203125" bestFit="1" customWidth="1"/>
    <col min="2725" max="2725" width="17" bestFit="1" customWidth="1"/>
    <col min="2726" max="2726" width="13.33203125" bestFit="1" customWidth="1"/>
    <col min="2727" max="2727" width="15.83203125" bestFit="1" customWidth="1"/>
    <col min="2728" max="2728" width="13.33203125" bestFit="1" customWidth="1"/>
    <col min="2729" max="2729" width="15.83203125" bestFit="1" customWidth="1"/>
    <col min="2730" max="2730" width="14.33203125" bestFit="1" customWidth="1"/>
    <col min="2731" max="2731" width="17" bestFit="1" customWidth="1"/>
    <col min="2732" max="2732" width="14.33203125" bestFit="1" customWidth="1"/>
    <col min="2733" max="2733" width="17" bestFit="1" customWidth="1"/>
    <col min="2734" max="2734" width="14.33203125" bestFit="1" customWidth="1"/>
    <col min="2735" max="2735" width="17" bestFit="1" customWidth="1"/>
    <col min="2736" max="2736" width="14.33203125" bestFit="1" customWidth="1"/>
    <col min="2737" max="2737" width="17" bestFit="1" customWidth="1"/>
    <col min="2738" max="2738" width="14.33203125" bestFit="1" customWidth="1"/>
    <col min="2739" max="2739" width="17" bestFit="1" customWidth="1"/>
    <col min="2740" max="2740" width="14.33203125" bestFit="1" customWidth="1"/>
    <col min="2741" max="2741" width="17" bestFit="1" customWidth="1"/>
    <col min="2742" max="2742" width="14.33203125" bestFit="1" customWidth="1"/>
    <col min="2743" max="2743" width="17" bestFit="1" customWidth="1"/>
    <col min="2744" max="2744" width="13.33203125" bestFit="1" customWidth="1"/>
    <col min="2745" max="2745" width="15.83203125" bestFit="1" customWidth="1"/>
    <col min="2746" max="2746" width="14.33203125" bestFit="1" customWidth="1"/>
    <col min="2747" max="2747" width="17" bestFit="1" customWidth="1"/>
    <col min="2748" max="2748" width="14.33203125" bestFit="1" customWidth="1"/>
    <col min="2749" max="2749" width="17" bestFit="1" customWidth="1"/>
    <col min="2750" max="2750" width="14.33203125" bestFit="1" customWidth="1"/>
    <col min="2751" max="2751" width="17" bestFit="1" customWidth="1"/>
    <col min="2752" max="2752" width="13.33203125" bestFit="1" customWidth="1"/>
    <col min="2753" max="2753" width="15.83203125" bestFit="1" customWidth="1"/>
    <col min="2754" max="2754" width="14.33203125" bestFit="1" customWidth="1"/>
    <col min="2755" max="2755" width="17" bestFit="1" customWidth="1"/>
    <col min="2756" max="2756" width="14.33203125" bestFit="1" customWidth="1"/>
    <col min="2757" max="2757" width="17" bestFit="1" customWidth="1"/>
    <col min="2758" max="2758" width="14.33203125" bestFit="1" customWidth="1"/>
    <col min="2759" max="2759" width="17" bestFit="1" customWidth="1"/>
    <col min="2760" max="2760" width="14.33203125" bestFit="1" customWidth="1"/>
    <col min="2761" max="2761" width="17" bestFit="1" customWidth="1"/>
    <col min="2762" max="2762" width="14.33203125" bestFit="1" customWidth="1"/>
    <col min="2763" max="2763" width="17" bestFit="1" customWidth="1"/>
    <col min="2764" max="2764" width="13.33203125" bestFit="1" customWidth="1"/>
    <col min="2765" max="2765" width="15.83203125" bestFit="1" customWidth="1"/>
    <col min="2766" max="2766" width="14.33203125" bestFit="1" customWidth="1"/>
    <col min="2767" max="2767" width="17" bestFit="1" customWidth="1"/>
    <col min="2768" max="2768" width="14.33203125" bestFit="1" customWidth="1"/>
    <col min="2769" max="2769" width="17" bestFit="1" customWidth="1"/>
    <col min="2770" max="2770" width="14.33203125" bestFit="1" customWidth="1"/>
    <col min="2771" max="2771" width="17" bestFit="1" customWidth="1"/>
    <col min="2772" max="2772" width="14.33203125" bestFit="1" customWidth="1"/>
    <col min="2773" max="2773" width="17" bestFit="1" customWidth="1"/>
    <col min="2774" max="2774" width="14.33203125" bestFit="1" customWidth="1"/>
    <col min="2775" max="2775" width="17" bestFit="1" customWidth="1"/>
    <col min="2776" max="2776" width="14.33203125" bestFit="1" customWidth="1"/>
    <col min="2777" max="2777" width="17" bestFit="1" customWidth="1"/>
    <col min="2778" max="2778" width="14.33203125" bestFit="1" customWidth="1"/>
    <col min="2779" max="2779" width="17" bestFit="1" customWidth="1"/>
    <col min="2780" max="2780" width="14.33203125" bestFit="1" customWidth="1"/>
    <col min="2781" max="2781" width="17" bestFit="1" customWidth="1"/>
    <col min="2782" max="2782" width="14.33203125" bestFit="1" customWidth="1"/>
    <col min="2783" max="2783" width="17" bestFit="1" customWidth="1"/>
    <col min="2784" max="2784" width="14.33203125" bestFit="1" customWidth="1"/>
    <col min="2785" max="2785" width="17" bestFit="1" customWidth="1"/>
    <col min="2786" max="2786" width="14.33203125" bestFit="1" customWidth="1"/>
    <col min="2787" max="2787" width="17" bestFit="1" customWidth="1"/>
    <col min="2788" max="2788" width="14.33203125" bestFit="1" customWidth="1"/>
    <col min="2789" max="2789" width="17" bestFit="1" customWidth="1"/>
    <col min="2790" max="2790" width="14.33203125" bestFit="1" customWidth="1"/>
    <col min="2791" max="2791" width="17" bestFit="1" customWidth="1"/>
    <col min="2792" max="2792" width="14.33203125" bestFit="1" customWidth="1"/>
    <col min="2793" max="2793" width="17" bestFit="1" customWidth="1"/>
    <col min="2794" max="2794" width="14.33203125" bestFit="1" customWidth="1"/>
    <col min="2795" max="2795" width="17" bestFit="1" customWidth="1"/>
    <col min="2796" max="2796" width="13.33203125" bestFit="1" customWidth="1"/>
    <col min="2797" max="2797" width="15.83203125" bestFit="1" customWidth="1"/>
    <col min="2798" max="2798" width="13.33203125" bestFit="1" customWidth="1"/>
    <col min="2799" max="2799" width="15.83203125" bestFit="1" customWidth="1"/>
    <col min="2800" max="2800" width="13.33203125" bestFit="1" customWidth="1"/>
    <col min="2801" max="2801" width="15.83203125" bestFit="1" customWidth="1"/>
    <col min="2802" max="2802" width="13.33203125" bestFit="1" customWidth="1"/>
    <col min="2803" max="2803" width="15.83203125" bestFit="1" customWidth="1"/>
    <col min="2804" max="2804" width="14.33203125" bestFit="1" customWidth="1"/>
    <col min="2805" max="2805" width="17" bestFit="1" customWidth="1"/>
    <col min="2806" max="2806" width="13.33203125" bestFit="1" customWidth="1"/>
    <col min="2807" max="2807" width="15.83203125" bestFit="1" customWidth="1"/>
    <col min="2808" max="2808" width="13.33203125" bestFit="1" customWidth="1"/>
    <col min="2809" max="2809" width="15.83203125" bestFit="1" customWidth="1"/>
    <col min="2810" max="2810" width="12.33203125" bestFit="1" customWidth="1"/>
    <col min="2811" max="2811" width="14.83203125" bestFit="1" customWidth="1"/>
    <col min="2812" max="2812" width="12.33203125" bestFit="1" customWidth="1"/>
    <col min="2813" max="2813" width="14.83203125" bestFit="1" customWidth="1"/>
    <col min="2814" max="2814" width="13.33203125" bestFit="1" customWidth="1"/>
    <col min="2815" max="2815" width="15.83203125" bestFit="1" customWidth="1"/>
    <col min="2816" max="2816" width="12.33203125" bestFit="1" customWidth="1"/>
    <col min="2817" max="2817" width="14.83203125" bestFit="1" customWidth="1"/>
    <col min="2818" max="2818" width="12.33203125" bestFit="1" customWidth="1"/>
    <col min="2819" max="2819" width="14.83203125" bestFit="1" customWidth="1"/>
    <col min="2820" max="2820" width="12.33203125" bestFit="1" customWidth="1"/>
    <col min="2821" max="2821" width="14.83203125" bestFit="1" customWidth="1"/>
    <col min="2822" max="2822" width="12.33203125" bestFit="1" customWidth="1"/>
    <col min="2823" max="2823" width="14.83203125" bestFit="1" customWidth="1"/>
    <col min="2824" max="2824" width="13.33203125" bestFit="1" customWidth="1"/>
    <col min="2825" max="2825" width="15.83203125" bestFit="1" customWidth="1"/>
    <col min="2826" max="2826" width="12.33203125" bestFit="1" customWidth="1"/>
    <col min="2827" max="2827" width="14.83203125" bestFit="1" customWidth="1"/>
    <col min="2828" max="2828" width="12.33203125" bestFit="1" customWidth="1"/>
    <col min="2829" max="2829" width="14.83203125" bestFit="1" customWidth="1"/>
    <col min="2830" max="2830" width="12.33203125" bestFit="1" customWidth="1"/>
    <col min="2831" max="2831" width="14.83203125" bestFit="1" customWidth="1"/>
    <col min="2832" max="2832" width="13.33203125" bestFit="1" customWidth="1"/>
    <col min="2833" max="2833" width="15.83203125" bestFit="1" customWidth="1"/>
    <col min="2834" max="2834" width="13.33203125" bestFit="1" customWidth="1"/>
    <col min="2835" max="2835" width="15.83203125" bestFit="1" customWidth="1"/>
    <col min="2836" max="2836" width="13.33203125" bestFit="1" customWidth="1"/>
    <col min="2837" max="2837" width="15.83203125" bestFit="1" customWidth="1"/>
    <col min="2838" max="2838" width="13.33203125" bestFit="1" customWidth="1"/>
    <col min="2839" max="2839" width="15.83203125" bestFit="1" customWidth="1"/>
    <col min="2840" max="2840" width="13.33203125" bestFit="1" customWidth="1"/>
    <col min="2841" max="2841" width="15.83203125" bestFit="1" customWidth="1"/>
    <col min="2842" max="2842" width="13.33203125" bestFit="1" customWidth="1"/>
    <col min="2843" max="2843" width="15.83203125" bestFit="1" customWidth="1"/>
    <col min="2844" max="2844" width="13.33203125" bestFit="1" customWidth="1"/>
    <col min="2845" max="2845" width="15.83203125" bestFit="1" customWidth="1"/>
    <col min="2846" max="2846" width="13.33203125" bestFit="1" customWidth="1"/>
    <col min="2847" max="2847" width="15.83203125" bestFit="1" customWidth="1"/>
    <col min="2848" max="2848" width="13.33203125" bestFit="1" customWidth="1"/>
    <col min="2849" max="2849" width="15.83203125" bestFit="1" customWidth="1"/>
    <col min="2850" max="2850" width="12.33203125" bestFit="1" customWidth="1"/>
    <col min="2851" max="2851" width="14.83203125" bestFit="1" customWidth="1"/>
    <col min="2852" max="2852" width="13.33203125" bestFit="1" customWidth="1"/>
    <col min="2853" max="2853" width="15.83203125" bestFit="1" customWidth="1"/>
    <col min="2854" max="2854" width="13.33203125" bestFit="1" customWidth="1"/>
    <col min="2855" max="2855" width="15.83203125" bestFit="1" customWidth="1"/>
    <col min="2856" max="2856" width="13.33203125" bestFit="1" customWidth="1"/>
    <col min="2857" max="2857" width="15.83203125" bestFit="1" customWidth="1"/>
    <col min="2858" max="2858" width="13.33203125" bestFit="1" customWidth="1"/>
    <col min="2859" max="2859" width="15.83203125" bestFit="1" customWidth="1"/>
    <col min="2860" max="2860" width="13.33203125" bestFit="1" customWidth="1"/>
    <col min="2861" max="2861" width="15.83203125" bestFit="1" customWidth="1"/>
    <col min="2862" max="2862" width="14.33203125" bestFit="1" customWidth="1"/>
    <col min="2863" max="2863" width="17" bestFit="1" customWidth="1"/>
    <col min="2864" max="2864" width="14.33203125" bestFit="1" customWidth="1"/>
    <col min="2865" max="2865" width="17" bestFit="1" customWidth="1"/>
    <col min="2866" max="2866" width="14.33203125" bestFit="1" customWidth="1"/>
    <col min="2867" max="2867" width="17" bestFit="1" customWidth="1"/>
    <col min="2868" max="2868" width="13.33203125" bestFit="1" customWidth="1"/>
    <col min="2869" max="2869" width="15.83203125" bestFit="1" customWidth="1"/>
    <col min="2870" max="2870" width="14.33203125" bestFit="1" customWidth="1"/>
    <col min="2871" max="2871" width="17" bestFit="1" customWidth="1"/>
    <col min="2872" max="2872" width="14.33203125" bestFit="1" customWidth="1"/>
    <col min="2873" max="2873" width="17" bestFit="1" customWidth="1"/>
    <col min="2874" max="2874" width="14.33203125" bestFit="1" customWidth="1"/>
    <col min="2875" max="2875" width="17" bestFit="1" customWidth="1"/>
    <col min="2876" max="2876" width="14.33203125" bestFit="1" customWidth="1"/>
    <col min="2877" max="2877" width="17" bestFit="1" customWidth="1"/>
    <col min="2878" max="2878" width="14.33203125" bestFit="1" customWidth="1"/>
    <col min="2879" max="2879" width="17" bestFit="1" customWidth="1"/>
    <col min="2880" max="2880" width="13.33203125" bestFit="1" customWidth="1"/>
    <col min="2881" max="2881" width="15.83203125" bestFit="1" customWidth="1"/>
    <col min="2882" max="2882" width="13.33203125" bestFit="1" customWidth="1"/>
    <col min="2883" max="2883" width="15.83203125" bestFit="1" customWidth="1"/>
    <col min="2884" max="2884" width="14.33203125" bestFit="1" customWidth="1"/>
    <col min="2885" max="2885" width="17" bestFit="1" customWidth="1"/>
    <col min="2886" max="2886" width="14.33203125" bestFit="1" customWidth="1"/>
    <col min="2887" max="2887" width="17" bestFit="1" customWidth="1"/>
    <col min="2888" max="2888" width="14.33203125" bestFit="1" customWidth="1"/>
    <col min="2889" max="2889" width="17" bestFit="1" customWidth="1"/>
    <col min="2890" max="2890" width="14.33203125" bestFit="1" customWidth="1"/>
    <col min="2891" max="2891" width="17" bestFit="1" customWidth="1"/>
    <col min="2892" max="2892" width="13.33203125" bestFit="1" customWidth="1"/>
    <col min="2893" max="2893" width="15.83203125" bestFit="1" customWidth="1"/>
    <col min="2894" max="2894" width="14.33203125" bestFit="1" customWidth="1"/>
    <col min="2895" max="2895" width="17" bestFit="1" customWidth="1"/>
    <col min="2896" max="2896" width="14.33203125" bestFit="1" customWidth="1"/>
    <col min="2897" max="2897" width="17" bestFit="1" customWidth="1"/>
    <col min="2898" max="2898" width="14.33203125" bestFit="1" customWidth="1"/>
    <col min="2899" max="2899" width="17" bestFit="1" customWidth="1"/>
    <col min="2900" max="2900" width="14.33203125" bestFit="1" customWidth="1"/>
    <col min="2901" max="2901" width="17" bestFit="1" customWidth="1"/>
    <col min="2902" max="2902" width="13.33203125" bestFit="1" customWidth="1"/>
    <col min="2903" max="2903" width="15.83203125" bestFit="1" customWidth="1"/>
    <col min="2904" max="2904" width="13.33203125" bestFit="1" customWidth="1"/>
    <col min="2905" max="2905" width="15.83203125" bestFit="1" customWidth="1"/>
    <col min="2906" max="2906" width="13.33203125" bestFit="1" customWidth="1"/>
    <col min="2907" max="2907" width="15.83203125" bestFit="1" customWidth="1"/>
    <col min="2908" max="2908" width="13.33203125" bestFit="1" customWidth="1"/>
    <col min="2909" max="2909" width="15.83203125" bestFit="1" customWidth="1"/>
    <col min="2910" max="2910" width="14.33203125" bestFit="1" customWidth="1"/>
    <col min="2911" max="2911" width="17" bestFit="1" customWidth="1"/>
    <col min="2912" max="2912" width="14.33203125" bestFit="1" customWidth="1"/>
    <col min="2913" max="2913" width="17" bestFit="1" customWidth="1"/>
    <col min="2914" max="2914" width="13.33203125" bestFit="1" customWidth="1"/>
    <col min="2915" max="2915" width="15.83203125" bestFit="1" customWidth="1"/>
    <col min="2916" max="2916" width="13.33203125" bestFit="1" customWidth="1"/>
    <col min="2917" max="2917" width="15.83203125" bestFit="1" customWidth="1"/>
    <col min="2918" max="2918" width="14.33203125" bestFit="1" customWidth="1"/>
    <col min="2919" max="2919" width="17" bestFit="1" customWidth="1"/>
    <col min="2920" max="2920" width="14.33203125" bestFit="1" customWidth="1"/>
    <col min="2921" max="2921" width="17" bestFit="1" customWidth="1"/>
    <col min="2922" max="2922" width="14.33203125" bestFit="1" customWidth="1"/>
    <col min="2923" max="2923" width="17" bestFit="1" customWidth="1"/>
    <col min="2924" max="2924" width="13.33203125" bestFit="1" customWidth="1"/>
    <col min="2925" max="2925" width="15.83203125" bestFit="1" customWidth="1"/>
    <col min="2926" max="2926" width="14.33203125" bestFit="1" customWidth="1"/>
    <col min="2927" max="2927" width="17" bestFit="1" customWidth="1"/>
    <col min="2928" max="2928" width="14.33203125" bestFit="1" customWidth="1"/>
    <col min="2929" max="2929" width="17" bestFit="1" customWidth="1"/>
    <col min="2930" max="2930" width="14.33203125" bestFit="1" customWidth="1"/>
    <col min="2931" max="2931" width="17" bestFit="1" customWidth="1"/>
    <col min="2932" max="2932" width="14.33203125" bestFit="1" customWidth="1"/>
    <col min="2933" max="2933" width="17" bestFit="1" customWidth="1"/>
    <col min="2934" max="2934" width="13.33203125" bestFit="1" customWidth="1"/>
    <col min="2935" max="2935" width="15.83203125" bestFit="1" customWidth="1"/>
    <col min="2936" max="2936" width="14.33203125" bestFit="1" customWidth="1"/>
    <col min="2937" max="2937" width="17" bestFit="1" customWidth="1"/>
    <col min="2938" max="2938" width="14.33203125" bestFit="1" customWidth="1"/>
    <col min="2939" max="2939" width="17" bestFit="1" customWidth="1"/>
    <col min="2940" max="2940" width="14.33203125" bestFit="1" customWidth="1"/>
    <col min="2941" max="2941" width="17" bestFit="1" customWidth="1"/>
    <col min="2942" max="2942" width="14.33203125" bestFit="1" customWidth="1"/>
    <col min="2943" max="2943" width="17" bestFit="1" customWidth="1"/>
    <col min="2944" max="2944" width="14.33203125" bestFit="1" customWidth="1"/>
    <col min="2945" max="2945" width="17" bestFit="1" customWidth="1"/>
    <col min="2946" max="2946" width="14.33203125" bestFit="1" customWidth="1"/>
    <col min="2947" max="2947" width="17" bestFit="1" customWidth="1"/>
    <col min="2948" max="2948" width="14.33203125" bestFit="1" customWidth="1"/>
    <col min="2949" max="2949" width="17" bestFit="1" customWidth="1"/>
    <col min="2950" max="2950" width="14.33203125" bestFit="1" customWidth="1"/>
    <col min="2951" max="2951" width="17" bestFit="1" customWidth="1"/>
    <col min="2952" max="2952" width="14.33203125" bestFit="1" customWidth="1"/>
    <col min="2953" max="2953" width="17" bestFit="1" customWidth="1"/>
    <col min="2954" max="2954" width="14.33203125" bestFit="1" customWidth="1"/>
    <col min="2955" max="2955" width="17" bestFit="1" customWidth="1"/>
    <col min="2956" max="2956" width="14.33203125" bestFit="1" customWidth="1"/>
    <col min="2957" max="2957" width="17" bestFit="1" customWidth="1"/>
    <col min="2958" max="2958" width="14.33203125" bestFit="1" customWidth="1"/>
    <col min="2959" max="2959" width="17" bestFit="1" customWidth="1"/>
    <col min="2960" max="2960" width="14.33203125" bestFit="1" customWidth="1"/>
    <col min="2961" max="2961" width="17" bestFit="1" customWidth="1"/>
    <col min="2962" max="2962" width="13.33203125" bestFit="1" customWidth="1"/>
    <col min="2963" max="2963" width="15.83203125" bestFit="1" customWidth="1"/>
    <col min="2964" max="2964" width="14.33203125" bestFit="1" customWidth="1"/>
    <col min="2965" max="2965" width="17" bestFit="1" customWidth="1"/>
    <col min="2966" max="2966" width="14.33203125" bestFit="1" customWidth="1"/>
    <col min="2967" max="2967" width="17" bestFit="1" customWidth="1"/>
    <col min="2968" max="2968" width="14.33203125" bestFit="1" customWidth="1"/>
    <col min="2969" max="2969" width="17" bestFit="1" customWidth="1"/>
    <col min="2970" max="2970" width="13.33203125" bestFit="1" customWidth="1"/>
    <col min="2971" max="2971" width="15.83203125" bestFit="1" customWidth="1"/>
    <col min="2972" max="2972" width="13.33203125" bestFit="1" customWidth="1"/>
    <col min="2973" max="2973" width="15.83203125" bestFit="1" customWidth="1"/>
    <col min="2974" max="2974" width="14.33203125" bestFit="1" customWidth="1"/>
    <col min="2975" max="2975" width="17" bestFit="1" customWidth="1"/>
    <col min="2976" max="2976" width="14.33203125" bestFit="1" customWidth="1"/>
    <col min="2977" max="2977" width="17" bestFit="1" customWidth="1"/>
    <col min="2978" max="2978" width="14.33203125" bestFit="1" customWidth="1"/>
    <col min="2979" max="2979" width="17" bestFit="1" customWidth="1"/>
    <col min="2980" max="2980" width="14.33203125" bestFit="1" customWidth="1"/>
    <col min="2981" max="2981" width="17" bestFit="1" customWidth="1"/>
    <col min="2982" max="2982" width="13.33203125" bestFit="1" customWidth="1"/>
    <col min="2983" max="2983" width="15.83203125" bestFit="1" customWidth="1"/>
    <col min="2984" max="2984" width="13.33203125" bestFit="1" customWidth="1"/>
    <col min="2985" max="2985" width="15.83203125" bestFit="1" customWidth="1"/>
    <col min="2986" max="2986" width="14.33203125" bestFit="1" customWidth="1"/>
    <col min="2987" max="2987" width="17" bestFit="1" customWidth="1"/>
    <col min="2988" max="2988" width="14.33203125" bestFit="1" customWidth="1"/>
    <col min="2989" max="2989" width="17" bestFit="1" customWidth="1"/>
    <col min="2990" max="2990" width="13.33203125" bestFit="1" customWidth="1"/>
    <col min="2991" max="2991" width="15.83203125" bestFit="1" customWidth="1"/>
    <col min="2992" max="2992" width="13.33203125" bestFit="1" customWidth="1"/>
    <col min="2993" max="2993" width="15.83203125" bestFit="1" customWidth="1"/>
    <col min="2994" max="2994" width="14.33203125" bestFit="1" customWidth="1"/>
    <col min="2995" max="2995" width="17" bestFit="1" customWidth="1"/>
    <col min="2996" max="2996" width="14.33203125" bestFit="1" customWidth="1"/>
    <col min="2997" max="2997" width="17" bestFit="1" customWidth="1"/>
    <col min="2998" max="2998" width="14.33203125" bestFit="1" customWidth="1"/>
    <col min="2999" max="2999" width="17" bestFit="1" customWidth="1"/>
    <col min="3000" max="3000" width="13.33203125" bestFit="1" customWidth="1"/>
    <col min="3001" max="3001" width="15.83203125" bestFit="1" customWidth="1"/>
    <col min="3002" max="3002" width="14.33203125" bestFit="1" customWidth="1"/>
    <col min="3003" max="3003" width="17" bestFit="1" customWidth="1"/>
    <col min="3004" max="3004" width="14.33203125" bestFit="1" customWidth="1"/>
    <col min="3005" max="3005" width="17" bestFit="1" customWidth="1"/>
    <col min="3006" max="3006" width="14.33203125" bestFit="1" customWidth="1"/>
    <col min="3007" max="3007" width="17" bestFit="1" customWidth="1"/>
    <col min="3008" max="3008" width="14.33203125" bestFit="1" customWidth="1"/>
    <col min="3009" max="3009" width="17" bestFit="1" customWidth="1"/>
    <col min="3010" max="3010" width="14.33203125" bestFit="1" customWidth="1"/>
    <col min="3011" max="3011" width="17" bestFit="1" customWidth="1"/>
    <col min="3012" max="3012" width="14.33203125" bestFit="1" customWidth="1"/>
    <col min="3013" max="3013" width="17" bestFit="1" customWidth="1"/>
    <col min="3014" max="3014" width="14.33203125" bestFit="1" customWidth="1"/>
    <col min="3015" max="3015" width="17" bestFit="1" customWidth="1"/>
    <col min="3016" max="3016" width="14.33203125" bestFit="1" customWidth="1"/>
    <col min="3017" max="3017" width="17" bestFit="1" customWidth="1"/>
    <col min="3018" max="3018" width="14.33203125" bestFit="1" customWidth="1"/>
    <col min="3019" max="3019" width="17" bestFit="1" customWidth="1"/>
    <col min="3020" max="3020" width="14.33203125" bestFit="1" customWidth="1"/>
    <col min="3021" max="3021" width="17" bestFit="1" customWidth="1"/>
    <col min="3022" max="3022" width="14.33203125" bestFit="1" customWidth="1"/>
    <col min="3023" max="3023" width="17" bestFit="1" customWidth="1"/>
    <col min="3024" max="3024" width="13.33203125" bestFit="1" customWidth="1"/>
    <col min="3025" max="3025" width="15.83203125" bestFit="1" customWidth="1"/>
    <col min="3026" max="3026" width="13.33203125" bestFit="1" customWidth="1"/>
    <col min="3027" max="3027" width="15.83203125" bestFit="1" customWidth="1"/>
    <col min="3028" max="3028" width="13.33203125" bestFit="1" customWidth="1"/>
    <col min="3029" max="3029" width="15.83203125" bestFit="1" customWidth="1"/>
    <col min="3030" max="3030" width="14.33203125" bestFit="1" customWidth="1"/>
    <col min="3031" max="3031" width="17" bestFit="1" customWidth="1"/>
    <col min="3032" max="3032" width="14.33203125" bestFit="1" customWidth="1"/>
    <col min="3033" max="3033" width="17" bestFit="1" customWidth="1"/>
    <col min="3034" max="3034" width="14.33203125" bestFit="1" customWidth="1"/>
    <col min="3035" max="3035" width="17" bestFit="1" customWidth="1"/>
    <col min="3036" max="3036" width="15.33203125" bestFit="1" customWidth="1"/>
    <col min="3037" max="3037" width="18" bestFit="1" customWidth="1"/>
    <col min="3038" max="3038" width="15.33203125" bestFit="1" customWidth="1"/>
    <col min="3039" max="3039" width="18" bestFit="1" customWidth="1"/>
    <col min="3040" max="3040" width="15.33203125" bestFit="1" customWidth="1"/>
    <col min="3041" max="3041" width="18" bestFit="1" customWidth="1"/>
    <col min="3042" max="3042" width="14.33203125" bestFit="1" customWidth="1"/>
    <col min="3043" max="3043" width="17" bestFit="1" customWidth="1"/>
    <col min="3044" max="3044" width="15.33203125" bestFit="1" customWidth="1"/>
    <col min="3045" max="3045" width="18" bestFit="1" customWidth="1"/>
    <col min="3046" max="3046" width="15.33203125" bestFit="1" customWidth="1"/>
    <col min="3047" max="3047" width="18" bestFit="1" customWidth="1"/>
    <col min="3048" max="3048" width="15.33203125" bestFit="1" customWidth="1"/>
    <col min="3049" max="3049" width="18" bestFit="1" customWidth="1"/>
    <col min="3050" max="3050" width="15.33203125" bestFit="1" customWidth="1"/>
    <col min="3051" max="3051" width="18" bestFit="1" customWidth="1"/>
    <col min="3052" max="3052" width="15.33203125" bestFit="1" customWidth="1"/>
    <col min="3053" max="3053" width="18" bestFit="1" customWidth="1"/>
    <col min="3054" max="3054" width="15.33203125" bestFit="1" customWidth="1"/>
    <col min="3055" max="3055" width="18" bestFit="1" customWidth="1"/>
    <col min="3056" max="3056" width="15.33203125" bestFit="1" customWidth="1"/>
    <col min="3057" max="3057" width="18" bestFit="1" customWidth="1"/>
    <col min="3058" max="3058" width="14.33203125" bestFit="1" customWidth="1"/>
    <col min="3059" max="3059" width="17" bestFit="1" customWidth="1"/>
    <col min="3060" max="3060" width="14.33203125" bestFit="1" customWidth="1"/>
    <col min="3061" max="3061" width="17" bestFit="1" customWidth="1"/>
    <col min="3062" max="3062" width="14.33203125" bestFit="1" customWidth="1"/>
    <col min="3063" max="3063" width="17" bestFit="1" customWidth="1"/>
    <col min="3064" max="3064" width="14.33203125" bestFit="1" customWidth="1"/>
    <col min="3065" max="3065" width="17" bestFit="1" customWidth="1"/>
    <col min="3066" max="3066" width="15.33203125" bestFit="1" customWidth="1"/>
    <col min="3067" max="3067" width="18" bestFit="1" customWidth="1"/>
    <col min="3068" max="3068" width="15.33203125" bestFit="1" customWidth="1"/>
    <col min="3069" max="3069" width="18" bestFit="1" customWidth="1"/>
    <col min="3070" max="3070" width="15.33203125" bestFit="1" customWidth="1"/>
    <col min="3071" max="3071" width="18" bestFit="1" customWidth="1"/>
    <col min="3072" max="3072" width="15.33203125" bestFit="1" customWidth="1"/>
    <col min="3073" max="3073" width="18" bestFit="1" customWidth="1"/>
    <col min="3074" max="3074" width="15.33203125" bestFit="1" customWidth="1"/>
    <col min="3075" max="3075" width="18" bestFit="1" customWidth="1"/>
    <col min="3076" max="3076" width="15.33203125" bestFit="1" customWidth="1"/>
    <col min="3077" max="3077" width="18" bestFit="1" customWidth="1"/>
    <col min="3078" max="3078" width="14.33203125" bestFit="1" customWidth="1"/>
    <col min="3079" max="3079" width="17" bestFit="1" customWidth="1"/>
    <col min="3080" max="3080" width="14.33203125" bestFit="1" customWidth="1"/>
    <col min="3081" max="3081" width="17" bestFit="1" customWidth="1"/>
    <col min="3082" max="3082" width="15.33203125" bestFit="1" customWidth="1"/>
    <col min="3083" max="3083" width="18" bestFit="1" customWidth="1"/>
    <col min="3084" max="3084" width="15.33203125" bestFit="1" customWidth="1"/>
    <col min="3085" max="3085" width="18" bestFit="1" customWidth="1"/>
    <col min="3086" max="3086" width="15.33203125" bestFit="1" customWidth="1"/>
    <col min="3087" max="3087" width="18" bestFit="1" customWidth="1"/>
    <col min="3088" max="3088" width="15.33203125" bestFit="1" customWidth="1"/>
    <col min="3089" max="3089" width="18" bestFit="1" customWidth="1"/>
    <col min="3090" max="3090" width="15.33203125" bestFit="1" customWidth="1"/>
    <col min="3091" max="3091" width="18" bestFit="1" customWidth="1"/>
    <col min="3092" max="3092" width="15.33203125" bestFit="1" customWidth="1"/>
    <col min="3093" max="3093" width="18" bestFit="1" customWidth="1"/>
    <col min="3094" max="3094" width="15.33203125" bestFit="1" customWidth="1"/>
    <col min="3095" max="3095" width="18" bestFit="1" customWidth="1"/>
    <col min="3096" max="3096" width="15.33203125" bestFit="1" customWidth="1"/>
    <col min="3097" max="3097" width="18" bestFit="1" customWidth="1"/>
    <col min="3098" max="3098" width="15.33203125" bestFit="1" customWidth="1"/>
    <col min="3099" max="3099" width="18" bestFit="1" customWidth="1"/>
    <col min="3100" max="3100" width="15.33203125" bestFit="1" customWidth="1"/>
    <col min="3101" max="3101" width="18" bestFit="1" customWidth="1"/>
    <col min="3102" max="3102" width="15.33203125" bestFit="1" customWidth="1"/>
    <col min="3103" max="3103" width="18" bestFit="1" customWidth="1"/>
    <col min="3104" max="3104" width="14.33203125" bestFit="1" customWidth="1"/>
    <col min="3105" max="3105" width="17" bestFit="1" customWidth="1"/>
    <col min="3106" max="3106" width="14.33203125" bestFit="1" customWidth="1"/>
    <col min="3107" max="3107" width="17" bestFit="1" customWidth="1"/>
    <col min="3108" max="3108" width="15.33203125" bestFit="1" customWidth="1"/>
    <col min="3109" max="3109" width="18" bestFit="1" customWidth="1"/>
    <col min="3110" max="3110" width="15.33203125" bestFit="1" customWidth="1"/>
    <col min="3111" max="3111" width="18" bestFit="1" customWidth="1"/>
    <col min="3112" max="3112" width="15.33203125" bestFit="1" customWidth="1"/>
    <col min="3113" max="3113" width="18" bestFit="1" customWidth="1"/>
    <col min="3114" max="3114" width="15.33203125" bestFit="1" customWidth="1"/>
    <col min="3115" max="3115" width="18" bestFit="1" customWidth="1"/>
    <col min="3116" max="3116" width="14.33203125" bestFit="1" customWidth="1"/>
    <col min="3117" max="3117" width="17" bestFit="1" customWidth="1"/>
    <col min="3118" max="3118" width="15.33203125" bestFit="1" customWidth="1"/>
    <col min="3119" max="3119" width="18" bestFit="1" customWidth="1"/>
    <col min="3120" max="3120" width="15.33203125" bestFit="1" customWidth="1"/>
    <col min="3121" max="3121" width="18" bestFit="1" customWidth="1"/>
    <col min="3122" max="3122" width="15.33203125" bestFit="1" customWidth="1"/>
    <col min="3123" max="3123" width="18" bestFit="1" customWidth="1"/>
    <col min="3124" max="3124" width="15.33203125" bestFit="1" customWidth="1"/>
    <col min="3125" max="3125" width="18" bestFit="1" customWidth="1"/>
    <col min="3126" max="3126" width="14.33203125" bestFit="1" customWidth="1"/>
    <col min="3127" max="3127" width="17" bestFit="1" customWidth="1"/>
    <col min="3128" max="3128" width="14.33203125" bestFit="1" customWidth="1"/>
    <col min="3129" max="3129" width="17" bestFit="1" customWidth="1"/>
    <col min="3130" max="3130" width="15.33203125" bestFit="1" customWidth="1"/>
    <col min="3131" max="3131" width="18" bestFit="1" customWidth="1"/>
    <col min="3132" max="3132" width="14.33203125" bestFit="1" customWidth="1"/>
    <col min="3133" max="3133" width="17" bestFit="1" customWidth="1"/>
    <col min="3134" max="3134" width="15.33203125" bestFit="1" customWidth="1"/>
    <col min="3135" max="3135" width="18" bestFit="1" customWidth="1"/>
    <col min="3136" max="3136" width="15.33203125" bestFit="1" customWidth="1"/>
    <col min="3137" max="3137" width="18" bestFit="1" customWidth="1"/>
    <col min="3138" max="3138" width="15.33203125" bestFit="1" customWidth="1"/>
    <col min="3139" max="3139" width="18" bestFit="1" customWidth="1"/>
    <col min="3140" max="3140" width="15.33203125" bestFit="1" customWidth="1"/>
    <col min="3141" max="3141" width="18" bestFit="1" customWidth="1"/>
    <col min="3142" max="3142" width="15.33203125" bestFit="1" customWidth="1"/>
    <col min="3143" max="3143" width="18" bestFit="1" customWidth="1"/>
    <col min="3144" max="3144" width="14.33203125" bestFit="1" customWidth="1"/>
    <col min="3145" max="3145" width="17" bestFit="1" customWidth="1"/>
    <col min="3146" max="3146" width="14.33203125" bestFit="1" customWidth="1"/>
    <col min="3147" max="3147" width="17" bestFit="1" customWidth="1"/>
    <col min="3148" max="3148" width="15.33203125" bestFit="1" customWidth="1"/>
    <col min="3149" max="3149" width="18" bestFit="1" customWidth="1"/>
    <col min="3150" max="3150" width="15.33203125" bestFit="1" customWidth="1"/>
    <col min="3151" max="3151" width="18" bestFit="1" customWidth="1"/>
    <col min="3152" max="3152" width="15.33203125" bestFit="1" customWidth="1"/>
    <col min="3153" max="3153" width="18" bestFit="1" customWidth="1"/>
    <col min="3154" max="3154" width="15.33203125" bestFit="1" customWidth="1"/>
    <col min="3155" max="3155" width="18" bestFit="1" customWidth="1"/>
    <col min="3156" max="3156" width="15.33203125" bestFit="1" customWidth="1"/>
    <col min="3157" max="3157" width="18" bestFit="1" customWidth="1"/>
    <col min="3158" max="3158" width="15.33203125" bestFit="1" customWidth="1"/>
    <col min="3159" max="3159" width="18" bestFit="1" customWidth="1"/>
    <col min="3160" max="3160" width="15.33203125" bestFit="1" customWidth="1"/>
    <col min="3161" max="3161" width="18" bestFit="1" customWidth="1"/>
    <col min="3162" max="3162" width="15.33203125" bestFit="1" customWidth="1"/>
    <col min="3163" max="3163" width="18" bestFit="1" customWidth="1"/>
    <col min="3164" max="3164" width="15.33203125" bestFit="1" customWidth="1"/>
    <col min="3165" max="3165" width="18" bestFit="1" customWidth="1"/>
    <col min="3166" max="3166" width="14.33203125" bestFit="1" customWidth="1"/>
    <col min="3167" max="3167" width="17" bestFit="1" customWidth="1"/>
    <col min="3168" max="3168" width="15.33203125" bestFit="1" customWidth="1"/>
    <col min="3169" max="3169" width="18" bestFit="1" customWidth="1"/>
    <col min="3170" max="3170" width="15.33203125" bestFit="1" customWidth="1"/>
    <col min="3171" max="3171" width="18" bestFit="1" customWidth="1"/>
    <col min="3172" max="3172" width="15.33203125" bestFit="1" customWidth="1"/>
    <col min="3173" max="3173" width="18" bestFit="1" customWidth="1"/>
    <col min="3174" max="3174" width="14.33203125" bestFit="1" customWidth="1"/>
    <col min="3175" max="3175" width="17" bestFit="1" customWidth="1"/>
    <col min="3176" max="3176" width="14.33203125" bestFit="1" customWidth="1"/>
    <col min="3177" max="3177" width="17" bestFit="1" customWidth="1"/>
    <col min="3178" max="3178" width="15.33203125" bestFit="1" customWidth="1"/>
    <col min="3179" max="3179" width="18" bestFit="1" customWidth="1"/>
    <col min="3180" max="3180" width="15.33203125" bestFit="1" customWidth="1"/>
    <col min="3181" max="3181" width="18" bestFit="1" customWidth="1"/>
    <col min="3182" max="3182" width="15.33203125" bestFit="1" customWidth="1"/>
    <col min="3183" max="3183" width="18" bestFit="1" customWidth="1"/>
    <col min="3184" max="3184" width="15.33203125" bestFit="1" customWidth="1"/>
    <col min="3185" max="3185" width="18" bestFit="1" customWidth="1"/>
    <col min="3186" max="3186" width="15.33203125" bestFit="1" customWidth="1"/>
    <col min="3187" max="3187" width="18" bestFit="1" customWidth="1"/>
    <col min="3188" max="3188" width="14.33203125" bestFit="1" customWidth="1"/>
    <col min="3189" max="3189" width="17" bestFit="1" customWidth="1"/>
    <col min="3190" max="3190" width="14.33203125" bestFit="1" customWidth="1"/>
    <col min="3191" max="3191" width="17" bestFit="1" customWidth="1"/>
    <col min="3192" max="3192" width="14.33203125" bestFit="1" customWidth="1"/>
    <col min="3193" max="3193" width="17" bestFit="1" customWidth="1"/>
    <col min="3194" max="3194" width="15.33203125" bestFit="1" customWidth="1"/>
    <col min="3195" max="3195" width="18" bestFit="1" customWidth="1"/>
    <col min="3196" max="3196" width="15.33203125" bestFit="1" customWidth="1"/>
    <col min="3197" max="3197" width="18" bestFit="1" customWidth="1"/>
    <col min="3198" max="3198" width="15.33203125" bestFit="1" customWidth="1"/>
    <col min="3199" max="3199" width="18" bestFit="1" customWidth="1"/>
    <col min="3200" max="3200" width="15.33203125" bestFit="1" customWidth="1"/>
    <col min="3201" max="3201" width="18" bestFit="1" customWidth="1"/>
    <col min="3202" max="3202" width="15.33203125" bestFit="1" customWidth="1"/>
    <col min="3203" max="3203" width="18" bestFit="1" customWidth="1"/>
    <col min="3204" max="3204" width="15.33203125" bestFit="1" customWidth="1"/>
    <col min="3205" max="3205" width="18" bestFit="1" customWidth="1"/>
    <col min="3206" max="3206" width="15.33203125" bestFit="1" customWidth="1"/>
    <col min="3207" max="3207" width="18" bestFit="1" customWidth="1"/>
    <col min="3208" max="3208" width="14.33203125" bestFit="1" customWidth="1"/>
    <col min="3209" max="3209" width="17" bestFit="1" customWidth="1"/>
    <col min="3210" max="3210" width="14.33203125" bestFit="1" customWidth="1"/>
    <col min="3211" max="3211" width="17" bestFit="1" customWidth="1"/>
    <col min="3212" max="3212" width="15.33203125" bestFit="1" customWidth="1"/>
    <col min="3213" max="3213" width="18" bestFit="1" customWidth="1"/>
    <col min="3214" max="3214" width="15.33203125" bestFit="1" customWidth="1"/>
    <col min="3215" max="3215" width="18" bestFit="1" customWidth="1"/>
    <col min="3216" max="3216" width="13.33203125" bestFit="1" customWidth="1"/>
    <col min="3217" max="3217" width="15.83203125" bestFit="1" customWidth="1"/>
    <col min="3218" max="3218" width="14.33203125" bestFit="1" customWidth="1"/>
    <col min="3219" max="3219" width="17" bestFit="1" customWidth="1"/>
    <col min="3220" max="3220" width="14.33203125" bestFit="1" customWidth="1"/>
    <col min="3221" max="3221" width="17" bestFit="1" customWidth="1"/>
    <col min="3222" max="3222" width="14.33203125" bestFit="1" customWidth="1"/>
    <col min="3223" max="3223" width="17" bestFit="1" customWidth="1"/>
    <col min="3224" max="3224" width="14.33203125" bestFit="1" customWidth="1"/>
    <col min="3225" max="3225" width="17" bestFit="1" customWidth="1"/>
    <col min="3226" max="3226" width="14.33203125" bestFit="1" customWidth="1"/>
    <col min="3227" max="3227" width="17" bestFit="1" customWidth="1"/>
    <col min="3228" max="3228" width="13.33203125" bestFit="1" customWidth="1"/>
    <col min="3229" max="3229" width="15.83203125" bestFit="1" customWidth="1"/>
    <col min="3230" max="3230" width="14.33203125" bestFit="1" customWidth="1"/>
    <col min="3231" max="3231" width="17" bestFit="1" customWidth="1"/>
    <col min="3232" max="3232" width="14.33203125" bestFit="1" customWidth="1"/>
    <col min="3233" max="3233" width="17" bestFit="1" customWidth="1"/>
    <col min="3234" max="3234" width="14.33203125" bestFit="1" customWidth="1"/>
    <col min="3235" max="3235" width="17" bestFit="1" customWidth="1"/>
    <col min="3236" max="3236" width="14.33203125" bestFit="1" customWidth="1"/>
    <col min="3237" max="3237" width="17" bestFit="1" customWidth="1"/>
    <col min="3238" max="3238" width="14.33203125" bestFit="1" customWidth="1"/>
    <col min="3239" max="3239" width="17" bestFit="1" customWidth="1"/>
    <col min="3240" max="3240" width="13.33203125" bestFit="1" customWidth="1"/>
    <col min="3241" max="3241" width="15.83203125" bestFit="1" customWidth="1"/>
    <col min="3242" max="3242" width="14.33203125" bestFit="1" customWidth="1"/>
    <col min="3243" max="3243" width="17" bestFit="1" customWidth="1"/>
    <col min="3244" max="3244" width="14.33203125" bestFit="1" customWidth="1"/>
    <col min="3245" max="3245" width="17" bestFit="1" customWidth="1"/>
    <col min="3246" max="3246" width="14.33203125" bestFit="1" customWidth="1"/>
    <col min="3247" max="3247" width="17" bestFit="1" customWidth="1"/>
    <col min="3248" max="3248" width="14.33203125" bestFit="1" customWidth="1"/>
    <col min="3249" max="3249" width="17" bestFit="1" customWidth="1"/>
    <col min="3250" max="3250" width="13.33203125" bestFit="1" customWidth="1"/>
    <col min="3251" max="3251" width="15.83203125" bestFit="1" customWidth="1"/>
    <col min="3252" max="3252" width="13.33203125" bestFit="1" customWidth="1"/>
    <col min="3253" max="3253" width="15.83203125" bestFit="1" customWidth="1"/>
    <col min="3254" max="3254" width="14.33203125" bestFit="1" customWidth="1"/>
    <col min="3255" max="3255" width="17" bestFit="1" customWidth="1"/>
    <col min="3256" max="3256" width="14.33203125" bestFit="1" customWidth="1"/>
    <col min="3257" max="3257" width="17" bestFit="1" customWidth="1"/>
    <col min="3258" max="3258" width="14.33203125" bestFit="1" customWidth="1"/>
    <col min="3259" max="3259" width="17" bestFit="1" customWidth="1"/>
    <col min="3260" max="3260" width="14.33203125" bestFit="1" customWidth="1"/>
    <col min="3261" max="3261" width="17" bestFit="1" customWidth="1"/>
    <col min="3262" max="3262" width="14.33203125" bestFit="1" customWidth="1"/>
    <col min="3263" max="3263" width="17" bestFit="1" customWidth="1"/>
    <col min="3264" max="3264" width="13.33203125" bestFit="1" customWidth="1"/>
    <col min="3265" max="3265" width="15.83203125" bestFit="1" customWidth="1"/>
    <col min="3266" max="3266" width="13.33203125" bestFit="1" customWidth="1"/>
    <col min="3267" max="3267" width="15.83203125" bestFit="1" customWidth="1"/>
    <col min="3268" max="3268" width="14.33203125" bestFit="1" customWidth="1"/>
    <col min="3269" max="3269" width="17" bestFit="1" customWidth="1"/>
    <col min="3270" max="3270" width="14.33203125" bestFit="1" customWidth="1"/>
    <col min="3271" max="3271" width="17" bestFit="1" customWidth="1"/>
    <col min="3272" max="3272" width="14.33203125" bestFit="1" customWidth="1"/>
    <col min="3273" max="3273" width="17" bestFit="1" customWidth="1"/>
    <col min="3274" max="3274" width="14.33203125" bestFit="1" customWidth="1"/>
    <col min="3275" max="3275" width="17" bestFit="1" customWidth="1"/>
    <col min="3276" max="3276" width="14.33203125" bestFit="1" customWidth="1"/>
    <col min="3277" max="3277" width="17" bestFit="1" customWidth="1"/>
    <col min="3278" max="3278" width="14.33203125" bestFit="1" customWidth="1"/>
    <col min="3279" max="3279" width="17" bestFit="1" customWidth="1"/>
    <col min="3280" max="3280" width="14.33203125" bestFit="1" customWidth="1"/>
    <col min="3281" max="3281" width="17" bestFit="1" customWidth="1"/>
    <col min="3282" max="3282" width="14.33203125" bestFit="1" customWidth="1"/>
    <col min="3283" max="3283" width="17" bestFit="1" customWidth="1"/>
    <col min="3284" max="3284" width="15.33203125" bestFit="1" customWidth="1"/>
    <col min="3285" max="3285" width="18" bestFit="1" customWidth="1"/>
    <col min="3286" max="3286" width="15.33203125" bestFit="1" customWidth="1"/>
    <col min="3287" max="3287" width="18" bestFit="1" customWidth="1"/>
    <col min="3288" max="3288" width="15.33203125" bestFit="1" customWidth="1"/>
    <col min="3289" max="3289" width="18" bestFit="1" customWidth="1"/>
    <col min="3290" max="3290" width="15.33203125" bestFit="1" customWidth="1"/>
    <col min="3291" max="3291" width="18" bestFit="1" customWidth="1"/>
    <col min="3292" max="3292" width="14.33203125" bestFit="1" customWidth="1"/>
    <col min="3293" max="3293" width="17" bestFit="1" customWidth="1"/>
    <col min="3294" max="3294" width="14.33203125" bestFit="1" customWidth="1"/>
    <col min="3295" max="3295" width="17" bestFit="1" customWidth="1"/>
    <col min="3296" max="3296" width="15.33203125" bestFit="1" customWidth="1"/>
    <col min="3297" max="3297" width="18" bestFit="1" customWidth="1"/>
    <col min="3298" max="3298" width="15.33203125" bestFit="1" customWidth="1"/>
    <col min="3299" max="3299" width="18" bestFit="1" customWidth="1"/>
    <col min="3300" max="3300" width="15.33203125" bestFit="1" customWidth="1"/>
    <col min="3301" max="3301" width="18" bestFit="1" customWidth="1"/>
    <col min="3302" max="3302" width="15.33203125" bestFit="1" customWidth="1"/>
    <col min="3303" max="3303" width="18" bestFit="1" customWidth="1"/>
    <col min="3304" max="3304" width="15.33203125" bestFit="1" customWidth="1"/>
    <col min="3305" max="3305" width="18" bestFit="1" customWidth="1"/>
    <col min="3306" max="3306" width="15.33203125" bestFit="1" customWidth="1"/>
    <col min="3307" max="3307" width="18" bestFit="1" customWidth="1"/>
    <col min="3308" max="3308" width="15.33203125" bestFit="1" customWidth="1"/>
    <col min="3309" max="3309" width="18" bestFit="1" customWidth="1"/>
    <col min="3310" max="3310" width="15.33203125" bestFit="1" customWidth="1"/>
    <col min="3311" max="3311" width="18" bestFit="1" customWidth="1"/>
    <col min="3312" max="3312" width="14.33203125" bestFit="1" customWidth="1"/>
    <col min="3313" max="3313" width="17" bestFit="1" customWidth="1"/>
    <col min="3314" max="3314" width="15.33203125" bestFit="1" customWidth="1"/>
    <col min="3315" max="3315" width="18" bestFit="1" customWidth="1"/>
    <col min="3316" max="3316" width="15.33203125" bestFit="1" customWidth="1"/>
    <col min="3317" max="3317" width="18" bestFit="1" customWidth="1"/>
    <col min="3318" max="3318" width="15.33203125" bestFit="1" customWidth="1"/>
    <col min="3319" max="3319" width="18" bestFit="1" customWidth="1"/>
    <col min="3320" max="3320" width="15.33203125" bestFit="1" customWidth="1"/>
    <col min="3321" max="3321" width="18" bestFit="1" customWidth="1"/>
    <col min="3322" max="3322" width="14.33203125" bestFit="1" customWidth="1"/>
    <col min="3323" max="3323" width="17" bestFit="1" customWidth="1"/>
    <col min="3324" max="3324" width="14.33203125" bestFit="1" customWidth="1"/>
    <col min="3325" max="3325" width="17" bestFit="1" customWidth="1"/>
    <col min="3326" max="3326" width="14.33203125" bestFit="1" customWidth="1"/>
    <col min="3327" max="3327" width="17" bestFit="1" customWidth="1"/>
    <col min="3328" max="3328" width="15.33203125" bestFit="1" customWidth="1"/>
    <col min="3329" max="3329" width="18" bestFit="1" customWidth="1"/>
    <col min="3330" max="3330" width="15.33203125" bestFit="1" customWidth="1"/>
    <col min="3331" max="3331" width="18" bestFit="1" customWidth="1"/>
    <col min="3332" max="3332" width="15.33203125" bestFit="1" customWidth="1"/>
    <col min="3333" max="3333" width="18" bestFit="1" customWidth="1"/>
    <col min="3334" max="3334" width="15.33203125" bestFit="1" customWidth="1"/>
    <col min="3335" max="3335" width="18" bestFit="1" customWidth="1"/>
    <col min="3336" max="3336" width="14.33203125" bestFit="1" customWidth="1"/>
    <col min="3337" max="3337" width="17" bestFit="1" customWidth="1"/>
    <col min="3338" max="3338" width="15.33203125" bestFit="1" customWidth="1"/>
    <col min="3339" max="3339" width="18" bestFit="1" customWidth="1"/>
    <col min="3340" max="3340" width="15.33203125" bestFit="1" customWidth="1"/>
    <col min="3341" max="3341" width="18" bestFit="1" customWidth="1"/>
    <col min="3342" max="3342" width="15.33203125" bestFit="1" customWidth="1"/>
    <col min="3343" max="3343" width="18" bestFit="1" customWidth="1"/>
    <col min="3344" max="3344" width="15.33203125" bestFit="1" customWidth="1"/>
    <col min="3345" max="3345" width="18" bestFit="1" customWidth="1"/>
    <col min="3346" max="3346" width="14.33203125" bestFit="1" customWidth="1"/>
    <col min="3347" max="3347" width="17" bestFit="1" customWidth="1"/>
    <col min="3348" max="3348" width="15.33203125" bestFit="1" customWidth="1"/>
    <col min="3349" max="3349" width="18" bestFit="1" customWidth="1"/>
    <col min="3350" max="3350" width="15.33203125" bestFit="1" customWidth="1"/>
    <col min="3351" max="3351" width="18" bestFit="1" customWidth="1"/>
    <col min="3352" max="3352" width="14.33203125" bestFit="1" customWidth="1"/>
    <col min="3353" max="3353" width="17" bestFit="1" customWidth="1"/>
    <col min="3354" max="3354" width="15.33203125" bestFit="1" customWidth="1"/>
    <col min="3355" max="3355" width="18" bestFit="1" customWidth="1"/>
    <col min="3356" max="3356" width="15.33203125" bestFit="1" customWidth="1"/>
    <col min="3357" max="3357" width="18" bestFit="1" customWidth="1"/>
    <col min="3358" max="3358" width="14.33203125" bestFit="1" customWidth="1"/>
    <col min="3359" max="3359" width="17" bestFit="1" customWidth="1"/>
    <col min="3360" max="3360" width="14.33203125" bestFit="1" customWidth="1"/>
    <col min="3361" max="3361" width="17" bestFit="1" customWidth="1"/>
    <col min="3362" max="3362" width="15.33203125" bestFit="1" customWidth="1"/>
    <col min="3363" max="3363" width="18" bestFit="1" customWidth="1"/>
    <col min="3364" max="3364" width="15.33203125" bestFit="1" customWidth="1"/>
    <col min="3365" max="3365" width="18" bestFit="1" customWidth="1"/>
    <col min="3366" max="3366" width="15.33203125" bestFit="1" customWidth="1"/>
    <col min="3367" max="3367" width="18" bestFit="1" customWidth="1"/>
    <col min="3368" max="3368" width="14.33203125" bestFit="1" customWidth="1"/>
    <col min="3369" max="3369" width="17" bestFit="1" customWidth="1"/>
    <col min="3370" max="3370" width="15.33203125" bestFit="1" customWidth="1"/>
    <col min="3371" max="3371" width="18" bestFit="1" customWidth="1"/>
    <col min="3372" max="3372" width="14.33203125" bestFit="1" customWidth="1"/>
    <col min="3373" max="3373" width="17" bestFit="1" customWidth="1"/>
    <col min="3374" max="3374" width="15.33203125" bestFit="1" customWidth="1"/>
    <col min="3375" max="3375" width="18" bestFit="1" customWidth="1"/>
    <col min="3376" max="3376" width="15.33203125" bestFit="1" customWidth="1"/>
    <col min="3377" max="3377" width="18" bestFit="1" customWidth="1"/>
    <col min="3378" max="3378" width="15.33203125" bestFit="1" customWidth="1"/>
    <col min="3379" max="3379" width="18" bestFit="1" customWidth="1"/>
    <col min="3380" max="3380" width="15.33203125" bestFit="1" customWidth="1"/>
    <col min="3381" max="3381" width="18" bestFit="1" customWidth="1"/>
    <col min="3382" max="3382" width="15.33203125" bestFit="1" customWidth="1"/>
    <col min="3383" max="3383" width="18" bestFit="1" customWidth="1"/>
    <col min="3384" max="3384" width="15.33203125" bestFit="1" customWidth="1"/>
    <col min="3385" max="3385" width="18" bestFit="1" customWidth="1"/>
    <col min="3386" max="3386" width="15.33203125" bestFit="1" customWidth="1"/>
    <col min="3387" max="3387" width="18" bestFit="1" customWidth="1"/>
    <col min="3388" max="3388" width="15.33203125" bestFit="1" customWidth="1"/>
    <col min="3389" max="3389" width="18" bestFit="1" customWidth="1"/>
    <col min="3390" max="3390" width="15.33203125" bestFit="1" customWidth="1"/>
    <col min="3391" max="3391" width="18" bestFit="1" customWidth="1"/>
    <col min="3392" max="3392" width="15.33203125" bestFit="1" customWidth="1"/>
    <col min="3393" max="3393" width="18" bestFit="1" customWidth="1"/>
    <col min="3394" max="3394" width="15.33203125" bestFit="1" customWidth="1"/>
    <col min="3395" max="3395" width="18" bestFit="1" customWidth="1"/>
    <col min="3396" max="3396" width="15.33203125" bestFit="1" customWidth="1"/>
    <col min="3397" max="3397" width="18" bestFit="1" customWidth="1"/>
    <col min="3398" max="3398" width="15.33203125" bestFit="1" customWidth="1"/>
    <col min="3399" max="3399" width="18" bestFit="1" customWidth="1"/>
    <col min="3400" max="3400" width="15.33203125" bestFit="1" customWidth="1"/>
    <col min="3401" max="3401" width="18" bestFit="1" customWidth="1"/>
    <col min="3402" max="3402" width="15.33203125" bestFit="1" customWidth="1"/>
    <col min="3403" max="3403" width="18" bestFit="1" customWidth="1"/>
    <col min="3404" max="3404" width="15.33203125" bestFit="1" customWidth="1"/>
    <col min="3405" max="3405" width="18" bestFit="1" customWidth="1"/>
    <col min="3406" max="3406" width="13.33203125" bestFit="1" customWidth="1"/>
    <col min="3407" max="3407" width="15.83203125" bestFit="1" customWidth="1"/>
    <col min="3408" max="3408" width="14.33203125" bestFit="1" customWidth="1"/>
    <col min="3409" max="3409" width="17" bestFit="1" customWidth="1"/>
    <col min="3410" max="3410" width="14.33203125" bestFit="1" customWidth="1"/>
    <col min="3411" max="3411" width="17" bestFit="1" customWidth="1"/>
    <col min="3412" max="3412" width="14.33203125" bestFit="1" customWidth="1"/>
    <col min="3413" max="3413" width="17" bestFit="1" customWidth="1"/>
    <col min="3414" max="3414" width="14.33203125" bestFit="1" customWidth="1"/>
    <col min="3415" max="3415" width="17" bestFit="1" customWidth="1"/>
    <col min="3416" max="3416" width="14.33203125" bestFit="1" customWidth="1"/>
    <col min="3417" max="3417" width="17" bestFit="1" customWidth="1"/>
    <col min="3418" max="3418" width="14.33203125" bestFit="1" customWidth="1"/>
    <col min="3419" max="3419" width="17" bestFit="1" customWidth="1"/>
    <col min="3420" max="3420" width="14.33203125" bestFit="1" customWidth="1"/>
    <col min="3421" max="3421" width="17" bestFit="1" customWidth="1"/>
    <col min="3422" max="3422" width="14.33203125" bestFit="1" customWidth="1"/>
    <col min="3423" max="3423" width="17" bestFit="1" customWidth="1"/>
    <col min="3424" max="3424" width="13.33203125" bestFit="1" customWidth="1"/>
    <col min="3425" max="3425" width="15.83203125" bestFit="1" customWidth="1"/>
    <col min="3426" max="3426" width="13.33203125" bestFit="1" customWidth="1"/>
    <col min="3427" max="3427" width="15.83203125" bestFit="1" customWidth="1"/>
    <col min="3428" max="3428" width="14.33203125" bestFit="1" customWidth="1"/>
    <col min="3429" max="3429" width="17" bestFit="1" customWidth="1"/>
    <col min="3430" max="3430" width="14.33203125" bestFit="1" customWidth="1"/>
    <col min="3431" max="3431" width="17" bestFit="1" customWidth="1"/>
    <col min="3432" max="3432" width="14.33203125" bestFit="1" customWidth="1"/>
    <col min="3433" max="3433" width="17" bestFit="1" customWidth="1"/>
    <col min="3434" max="3434" width="14.33203125" bestFit="1" customWidth="1"/>
    <col min="3435" max="3435" width="17" bestFit="1" customWidth="1"/>
    <col min="3436" max="3436" width="14.33203125" bestFit="1" customWidth="1"/>
    <col min="3437" max="3437" width="17" bestFit="1" customWidth="1"/>
    <col min="3438" max="3438" width="14.33203125" bestFit="1" customWidth="1"/>
    <col min="3439" max="3439" width="17" bestFit="1" customWidth="1"/>
    <col min="3440" max="3440" width="13.33203125" bestFit="1" customWidth="1"/>
    <col min="3441" max="3441" width="15.83203125" bestFit="1" customWidth="1"/>
    <col min="3442" max="3442" width="14.33203125" bestFit="1" customWidth="1"/>
    <col min="3443" max="3443" width="17" bestFit="1" customWidth="1"/>
    <col min="3444" max="3444" width="14.33203125" bestFit="1" customWidth="1"/>
    <col min="3445" max="3445" width="17" bestFit="1" customWidth="1"/>
    <col min="3446" max="3446" width="14.33203125" bestFit="1" customWidth="1"/>
    <col min="3447" max="3447" width="17" bestFit="1" customWidth="1"/>
    <col min="3448" max="3448" width="14.33203125" bestFit="1" customWidth="1"/>
    <col min="3449" max="3449" width="17" bestFit="1" customWidth="1"/>
    <col min="3450" max="3450" width="14.33203125" bestFit="1" customWidth="1"/>
    <col min="3451" max="3451" width="17" bestFit="1" customWidth="1"/>
    <col min="3452" max="3452" width="14.33203125" bestFit="1" customWidth="1"/>
    <col min="3453" max="3453" width="17" bestFit="1" customWidth="1"/>
    <col min="3454" max="3454" width="14.33203125" bestFit="1" customWidth="1"/>
    <col min="3455" max="3455" width="17" bestFit="1" customWidth="1"/>
    <col min="3456" max="3456" width="14.33203125" bestFit="1" customWidth="1"/>
    <col min="3457" max="3457" width="17" bestFit="1" customWidth="1"/>
    <col min="3458" max="3458" width="14.33203125" bestFit="1" customWidth="1"/>
    <col min="3459" max="3459" width="17" bestFit="1" customWidth="1"/>
    <col min="3460" max="3460" width="14.33203125" bestFit="1" customWidth="1"/>
    <col min="3461" max="3461" width="17" bestFit="1" customWidth="1"/>
    <col min="3462" max="3462" width="13.33203125" bestFit="1" customWidth="1"/>
    <col min="3463" max="3463" width="15.83203125" bestFit="1" customWidth="1"/>
    <col min="3464" max="3464" width="14.33203125" bestFit="1" customWidth="1"/>
    <col min="3465" max="3465" width="17" bestFit="1" customWidth="1"/>
    <col min="3466" max="3466" width="14.33203125" bestFit="1" customWidth="1"/>
    <col min="3467" max="3467" width="17" bestFit="1" customWidth="1"/>
    <col min="3468" max="3468" width="14.33203125" bestFit="1" customWidth="1"/>
    <col min="3469" max="3469" width="17" bestFit="1" customWidth="1"/>
    <col min="3470" max="3470" width="14.33203125" bestFit="1" customWidth="1"/>
    <col min="3471" max="3471" width="17" bestFit="1" customWidth="1"/>
    <col min="3472" max="3472" width="14.33203125" bestFit="1" customWidth="1"/>
    <col min="3473" max="3473" width="17" bestFit="1" customWidth="1"/>
    <col min="3474" max="3474" width="14.33203125" bestFit="1" customWidth="1"/>
    <col min="3475" max="3475" width="17" bestFit="1" customWidth="1"/>
    <col min="3476" max="3476" width="14.33203125" bestFit="1" customWidth="1"/>
    <col min="3477" max="3477" width="17" bestFit="1" customWidth="1"/>
    <col min="3478" max="3478" width="14.33203125" bestFit="1" customWidth="1"/>
    <col min="3479" max="3479" width="17" bestFit="1" customWidth="1"/>
    <col min="3480" max="3480" width="14.33203125" bestFit="1" customWidth="1"/>
    <col min="3481" max="3481" width="17" bestFit="1" customWidth="1"/>
    <col min="3482" max="3482" width="15.33203125" bestFit="1" customWidth="1"/>
    <col min="3483" max="3483" width="18" bestFit="1" customWidth="1"/>
    <col min="3484" max="3484" width="15.33203125" bestFit="1" customWidth="1"/>
    <col min="3485" max="3485" width="18" bestFit="1" customWidth="1"/>
    <col min="3486" max="3486" width="15.33203125" bestFit="1" customWidth="1"/>
    <col min="3487" max="3487" width="18" bestFit="1" customWidth="1"/>
    <col min="3488" max="3488" width="14.33203125" bestFit="1" customWidth="1"/>
    <col min="3489" max="3489" width="17" bestFit="1" customWidth="1"/>
    <col min="3490" max="3490" width="15.33203125" bestFit="1" customWidth="1"/>
    <col min="3491" max="3491" width="18" bestFit="1" customWidth="1"/>
    <col min="3492" max="3492" width="15.33203125" bestFit="1" customWidth="1"/>
    <col min="3493" max="3493" width="18" bestFit="1" customWidth="1"/>
    <col min="3494" max="3494" width="14.33203125" bestFit="1" customWidth="1"/>
    <col min="3495" max="3495" width="17" bestFit="1" customWidth="1"/>
    <col min="3496" max="3496" width="14.33203125" bestFit="1" customWidth="1"/>
    <col min="3497" max="3497" width="17" bestFit="1" customWidth="1"/>
    <col min="3498" max="3498" width="15.33203125" bestFit="1" customWidth="1"/>
    <col min="3499" max="3499" width="18" bestFit="1" customWidth="1"/>
    <col min="3500" max="3500" width="15.33203125" bestFit="1" customWidth="1"/>
    <col min="3501" max="3501" width="18" bestFit="1" customWidth="1"/>
    <col min="3502" max="3502" width="14.33203125" bestFit="1" customWidth="1"/>
    <col min="3503" max="3503" width="17" bestFit="1" customWidth="1"/>
    <col min="3504" max="3504" width="15.33203125" bestFit="1" customWidth="1"/>
    <col min="3505" max="3505" width="18" bestFit="1" customWidth="1"/>
    <col min="3506" max="3506" width="15.33203125" bestFit="1" customWidth="1"/>
    <col min="3507" max="3507" width="18" bestFit="1" customWidth="1"/>
    <col min="3508" max="3508" width="15.33203125" bestFit="1" customWidth="1"/>
    <col min="3509" max="3509" width="18" bestFit="1" customWidth="1"/>
    <col min="3510" max="3510" width="15.33203125" bestFit="1" customWidth="1"/>
    <col min="3511" max="3511" width="18" bestFit="1" customWidth="1"/>
    <col min="3512" max="3512" width="15.33203125" bestFit="1" customWidth="1"/>
    <col min="3513" max="3513" width="18" bestFit="1" customWidth="1"/>
    <col min="3514" max="3514" width="14.33203125" bestFit="1" customWidth="1"/>
    <col min="3515" max="3515" width="17" bestFit="1" customWidth="1"/>
    <col min="3516" max="3516" width="14.33203125" bestFit="1" customWidth="1"/>
    <col min="3517" max="3517" width="17" bestFit="1" customWidth="1"/>
    <col min="3518" max="3518" width="14.33203125" bestFit="1" customWidth="1"/>
    <col min="3519" max="3519" width="17" bestFit="1" customWidth="1"/>
    <col min="3520" max="3520" width="14.33203125" bestFit="1" customWidth="1"/>
    <col min="3521" max="3521" width="17" bestFit="1" customWidth="1"/>
    <col min="3522" max="3522" width="14.33203125" bestFit="1" customWidth="1"/>
    <col min="3523" max="3523" width="17" bestFit="1" customWidth="1"/>
    <col min="3524" max="3524" width="15.33203125" bestFit="1" customWidth="1"/>
    <col min="3525" max="3525" width="18" bestFit="1" customWidth="1"/>
    <col min="3526" max="3526" width="15.33203125" bestFit="1" customWidth="1"/>
    <col min="3527" max="3527" width="18" bestFit="1" customWidth="1"/>
    <col min="3528" max="3528" width="14.33203125" bestFit="1" customWidth="1"/>
    <col min="3529" max="3529" width="17" bestFit="1" customWidth="1"/>
    <col min="3530" max="3530" width="15.33203125" bestFit="1" customWidth="1"/>
    <col min="3531" max="3531" width="18" bestFit="1" customWidth="1"/>
    <col min="3532" max="3532" width="15.33203125" bestFit="1" customWidth="1"/>
    <col min="3533" max="3533" width="18" bestFit="1" customWidth="1"/>
    <col min="3534" max="3534" width="15.33203125" bestFit="1" customWidth="1"/>
    <col min="3535" max="3535" width="18" bestFit="1" customWidth="1"/>
    <col min="3536" max="3536" width="15.33203125" bestFit="1" customWidth="1"/>
    <col min="3537" max="3537" width="18" bestFit="1" customWidth="1"/>
    <col min="3538" max="3538" width="15.33203125" bestFit="1" customWidth="1"/>
    <col min="3539" max="3539" width="18" bestFit="1" customWidth="1"/>
    <col min="3540" max="3540" width="15.33203125" bestFit="1" customWidth="1"/>
    <col min="3541" max="3541" width="18" bestFit="1" customWidth="1"/>
    <col min="3542" max="3542" width="15.33203125" bestFit="1" customWidth="1"/>
    <col min="3543" max="3543" width="18" bestFit="1" customWidth="1"/>
    <col min="3544" max="3544" width="15.33203125" bestFit="1" customWidth="1"/>
    <col min="3545" max="3545" width="18" bestFit="1" customWidth="1"/>
    <col min="3546" max="3546" width="14.33203125" bestFit="1" customWidth="1"/>
    <col min="3547" max="3547" width="17" bestFit="1" customWidth="1"/>
    <col min="3548" max="3548" width="15.33203125" bestFit="1" customWidth="1"/>
    <col min="3549" max="3549" width="18" bestFit="1" customWidth="1"/>
    <col min="3550" max="3550" width="15.33203125" bestFit="1" customWidth="1"/>
    <col min="3551" max="3551" width="18" bestFit="1" customWidth="1"/>
    <col min="3552" max="3552" width="14.33203125" bestFit="1" customWidth="1"/>
    <col min="3553" max="3553" width="17" bestFit="1" customWidth="1"/>
    <col min="3554" max="3554" width="14.33203125" bestFit="1" customWidth="1"/>
    <col min="3555" max="3555" width="17" bestFit="1" customWidth="1"/>
    <col min="3556" max="3556" width="15.33203125" bestFit="1" customWidth="1"/>
    <col min="3557" max="3557" width="18" bestFit="1" customWidth="1"/>
    <col min="3558" max="3558" width="15.33203125" bestFit="1" customWidth="1"/>
    <col min="3559" max="3559" width="18" bestFit="1" customWidth="1"/>
    <col min="3560" max="3560" width="15.33203125" bestFit="1" customWidth="1"/>
    <col min="3561" max="3561" width="18" bestFit="1" customWidth="1"/>
    <col min="3562" max="3562" width="15.33203125" bestFit="1" customWidth="1"/>
    <col min="3563" max="3563" width="18" bestFit="1" customWidth="1"/>
    <col min="3564" max="3564" width="15.33203125" bestFit="1" customWidth="1"/>
    <col min="3565" max="3565" width="18" bestFit="1" customWidth="1"/>
    <col min="3566" max="3566" width="12.33203125" bestFit="1" customWidth="1"/>
    <col min="3567" max="3567" width="14.83203125" bestFit="1" customWidth="1"/>
    <col min="3568" max="3568" width="13.33203125" bestFit="1" customWidth="1"/>
    <col min="3569" max="3569" width="15.83203125" bestFit="1" customWidth="1"/>
    <col min="3570" max="3570" width="13.33203125" bestFit="1" customWidth="1"/>
    <col min="3571" max="3571" width="15.83203125" bestFit="1" customWidth="1"/>
    <col min="3572" max="3572" width="13.33203125" bestFit="1" customWidth="1"/>
    <col min="3573" max="3573" width="15.83203125" bestFit="1" customWidth="1"/>
    <col min="3574" max="3574" width="13.33203125" bestFit="1" customWidth="1"/>
    <col min="3575" max="3575" width="15.83203125" bestFit="1" customWidth="1"/>
    <col min="3576" max="3576" width="12.33203125" bestFit="1" customWidth="1"/>
    <col min="3577" max="3577" width="14.83203125" bestFit="1" customWidth="1"/>
    <col min="3578" max="3578" width="13.33203125" bestFit="1" customWidth="1"/>
    <col min="3579" max="3579" width="15.83203125" bestFit="1" customWidth="1"/>
    <col min="3580" max="3580" width="13.33203125" bestFit="1" customWidth="1"/>
    <col min="3581" max="3581" width="15.83203125" bestFit="1" customWidth="1"/>
    <col min="3582" max="3582" width="13.33203125" bestFit="1" customWidth="1"/>
    <col min="3583" max="3583" width="15.83203125" bestFit="1" customWidth="1"/>
    <col min="3584" max="3584" width="13.33203125" bestFit="1" customWidth="1"/>
    <col min="3585" max="3585" width="15.83203125" bestFit="1" customWidth="1"/>
    <col min="3586" max="3586" width="13.33203125" bestFit="1" customWidth="1"/>
    <col min="3587" max="3587" width="15.83203125" bestFit="1" customWidth="1"/>
    <col min="3588" max="3588" width="13.33203125" bestFit="1" customWidth="1"/>
    <col min="3589" max="3589" width="15.83203125" bestFit="1" customWidth="1"/>
    <col min="3590" max="3590" width="13.33203125" bestFit="1" customWidth="1"/>
    <col min="3591" max="3591" width="15.83203125" bestFit="1" customWidth="1"/>
    <col min="3592" max="3592" width="12.33203125" bestFit="1" customWidth="1"/>
    <col min="3593" max="3593" width="14.83203125" bestFit="1" customWidth="1"/>
    <col min="3594" max="3594" width="13.33203125" bestFit="1" customWidth="1"/>
    <col min="3595" max="3595" width="15.83203125" bestFit="1" customWidth="1"/>
    <col min="3596" max="3596" width="13.33203125" bestFit="1" customWidth="1"/>
    <col min="3597" max="3597" width="15.83203125" bestFit="1" customWidth="1"/>
    <col min="3598" max="3598" width="13.33203125" bestFit="1" customWidth="1"/>
    <col min="3599" max="3599" width="15.83203125" bestFit="1" customWidth="1"/>
    <col min="3600" max="3600" width="13.33203125" bestFit="1" customWidth="1"/>
    <col min="3601" max="3601" width="15.83203125" bestFit="1" customWidth="1"/>
    <col min="3602" max="3602" width="13.33203125" bestFit="1" customWidth="1"/>
    <col min="3603" max="3603" width="15.83203125" bestFit="1" customWidth="1"/>
    <col min="3604" max="3604" width="12.33203125" bestFit="1" customWidth="1"/>
    <col min="3605" max="3605" width="14.83203125" bestFit="1" customWidth="1"/>
    <col min="3606" max="3606" width="13.33203125" bestFit="1" customWidth="1"/>
    <col min="3607" max="3607" width="15.83203125" bestFit="1" customWidth="1"/>
    <col min="3608" max="3608" width="14.33203125" bestFit="1" customWidth="1"/>
    <col min="3609" max="3609" width="17" bestFit="1" customWidth="1"/>
    <col min="3610" max="3610" width="14.33203125" bestFit="1" customWidth="1"/>
    <col min="3611" max="3611" width="17" bestFit="1" customWidth="1"/>
    <col min="3612" max="3612" width="14.33203125" bestFit="1" customWidth="1"/>
    <col min="3613" max="3613" width="17" bestFit="1" customWidth="1"/>
    <col min="3614" max="3614" width="14.33203125" bestFit="1" customWidth="1"/>
    <col min="3615" max="3615" width="17" bestFit="1" customWidth="1"/>
    <col min="3616" max="3616" width="14.33203125" bestFit="1" customWidth="1"/>
    <col min="3617" max="3617" width="17" bestFit="1" customWidth="1"/>
    <col min="3618" max="3618" width="14.33203125" bestFit="1" customWidth="1"/>
    <col min="3619" max="3619" width="17" bestFit="1" customWidth="1"/>
    <col min="3620" max="3620" width="14.33203125" bestFit="1" customWidth="1"/>
    <col min="3621" max="3621" width="17" bestFit="1" customWidth="1"/>
    <col min="3622" max="3622" width="14.33203125" bestFit="1" customWidth="1"/>
    <col min="3623" max="3623" width="17" bestFit="1" customWidth="1"/>
    <col min="3624" max="3624" width="14.33203125" bestFit="1" customWidth="1"/>
    <col min="3625" max="3625" width="17" bestFit="1" customWidth="1"/>
    <col min="3626" max="3626" width="13.33203125" bestFit="1" customWidth="1"/>
    <col min="3627" max="3627" width="15.83203125" bestFit="1" customWidth="1"/>
    <col min="3628" max="3628" width="14.33203125" bestFit="1" customWidth="1"/>
    <col min="3629" max="3629" width="17" bestFit="1" customWidth="1"/>
    <col min="3630" max="3630" width="14.33203125" bestFit="1" customWidth="1"/>
    <col min="3631" max="3631" width="17" bestFit="1" customWidth="1"/>
    <col min="3632" max="3632" width="14.33203125" bestFit="1" customWidth="1"/>
    <col min="3633" max="3633" width="17" bestFit="1" customWidth="1"/>
    <col min="3634" max="3634" width="14.33203125" bestFit="1" customWidth="1"/>
    <col min="3635" max="3635" width="17" bestFit="1" customWidth="1"/>
    <col min="3636" max="3636" width="14.33203125" bestFit="1" customWidth="1"/>
    <col min="3637" max="3637" width="17" bestFit="1" customWidth="1"/>
    <col min="3638" max="3638" width="14.33203125" bestFit="1" customWidth="1"/>
    <col min="3639" max="3639" width="17" bestFit="1" customWidth="1"/>
    <col min="3640" max="3640" width="14.33203125" bestFit="1" customWidth="1"/>
    <col min="3641" max="3641" width="17" bestFit="1" customWidth="1"/>
    <col min="3642" max="3642" width="14.33203125" bestFit="1" customWidth="1"/>
    <col min="3643" max="3643" width="17" bestFit="1" customWidth="1"/>
    <col min="3644" max="3644" width="14.33203125" bestFit="1" customWidth="1"/>
    <col min="3645" max="3645" width="17" bestFit="1" customWidth="1"/>
    <col min="3646" max="3646" width="14.33203125" bestFit="1" customWidth="1"/>
    <col min="3647" max="3647" width="17" bestFit="1" customWidth="1"/>
    <col min="3648" max="3648" width="13.33203125" bestFit="1" customWidth="1"/>
    <col min="3649" max="3649" width="15.83203125" bestFit="1" customWidth="1"/>
    <col min="3650" max="3650" width="14.33203125" bestFit="1" customWidth="1"/>
    <col min="3651" max="3651" width="17" bestFit="1" customWidth="1"/>
    <col min="3652" max="3652" width="14.33203125" bestFit="1" customWidth="1"/>
    <col min="3653" max="3653" width="17" bestFit="1" customWidth="1"/>
    <col min="3654" max="3654" width="14.33203125" bestFit="1" customWidth="1"/>
    <col min="3655" max="3655" width="17" bestFit="1" customWidth="1"/>
    <col min="3656" max="3656" width="14.33203125" bestFit="1" customWidth="1"/>
    <col min="3657" max="3657" width="17" bestFit="1" customWidth="1"/>
    <col min="3658" max="3658" width="13.33203125" bestFit="1" customWidth="1"/>
    <col min="3659" max="3659" width="15.83203125" bestFit="1" customWidth="1"/>
    <col min="3660" max="3660" width="14.33203125" bestFit="1" customWidth="1"/>
    <col min="3661" max="3661" width="17" bestFit="1" customWidth="1"/>
    <col min="3662" max="3662" width="14.33203125" bestFit="1" customWidth="1"/>
    <col min="3663" max="3663" width="17" bestFit="1" customWidth="1"/>
    <col min="3664" max="3664" width="14.33203125" bestFit="1" customWidth="1"/>
    <col min="3665" max="3665" width="17" bestFit="1" customWidth="1"/>
    <col min="3666" max="3666" width="14.33203125" bestFit="1" customWidth="1"/>
    <col min="3667" max="3667" width="17" bestFit="1" customWidth="1"/>
    <col min="3668" max="3668" width="14.33203125" bestFit="1" customWidth="1"/>
    <col min="3669" max="3669" width="17" bestFit="1" customWidth="1"/>
    <col min="3670" max="3670" width="14.33203125" bestFit="1" customWidth="1"/>
    <col min="3671" max="3671" width="17" bestFit="1" customWidth="1"/>
    <col min="3672" max="3672" width="13.33203125" bestFit="1" customWidth="1"/>
    <col min="3673" max="3673" width="15.83203125" bestFit="1" customWidth="1"/>
    <col min="3674" max="3674" width="14.33203125" bestFit="1" customWidth="1"/>
    <col min="3675" max="3675" width="17" bestFit="1" customWidth="1"/>
    <col min="3676" max="3676" width="14.33203125" bestFit="1" customWidth="1"/>
    <col min="3677" max="3677" width="17" bestFit="1" customWidth="1"/>
    <col min="3678" max="3678" width="14.33203125" bestFit="1" customWidth="1"/>
    <col min="3679" max="3679" width="17" bestFit="1" customWidth="1"/>
    <col min="3680" max="3680" width="14.33203125" bestFit="1" customWidth="1"/>
    <col min="3681" max="3681" width="17" bestFit="1" customWidth="1"/>
    <col min="3682" max="3682" width="14.33203125" bestFit="1" customWidth="1"/>
    <col min="3683" max="3683" width="17" bestFit="1" customWidth="1"/>
    <col min="3684" max="3684" width="14.33203125" bestFit="1" customWidth="1"/>
    <col min="3685" max="3685" width="17" bestFit="1" customWidth="1"/>
    <col min="3686" max="3686" width="14.33203125" bestFit="1" customWidth="1"/>
    <col min="3687" max="3687" width="17" bestFit="1" customWidth="1"/>
    <col min="3688" max="3688" width="14.33203125" bestFit="1" customWidth="1"/>
    <col min="3689" max="3689" width="17" bestFit="1" customWidth="1"/>
    <col min="3690" max="3690" width="14.33203125" bestFit="1" customWidth="1"/>
    <col min="3691" max="3691" width="17" bestFit="1" customWidth="1"/>
    <col min="3692" max="3692" width="14.33203125" bestFit="1" customWidth="1"/>
    <col min="3693" max="3693" width="17" bestFit="1" customWidth="1"/>
    <col min="3694" max="3694" width="14.33203125" bestFit="1" customWidth="1"/>
    <col min="3695" max="3695" width="17" bestFit="1" customWidth="1"/>
    <col min="3696" max="3696" width="14.33203125" bestFit="1" customWidth="1"/>
    <col min="3697" max="3697" width="17" bestFit="1" customWidth="1"/>
    <col min="3698" max="3698" width="13.33203125" bestFit="1" customWidth="1"/>
    <col min="3699" max="3699" width="15.83203125" bestFit="1" customWidth="1"/>
    <col min="3700" max="3700" width="14.33203125" bestFit="1" customWidth="1"/>
    <col min="3701" max="3701" width="17" bestFit="1" customWidth="1"/>
    <col min="3702" max="3702" width="14.33203125" bestFit="1" customWidth="1"/>
    <col min="3703" max="3703" width="17" bestFit="1" customWidth="1"/>
    <col min="3704" max="3704" width="13.33203125" bestFit="1" customWidth="1"/>
    <col min="3705" max="3705" width="15.83203125" bestFit="1" customWidth="1"/>
    <col min="3706" max="3706" width="13.33203125" bestFit="1" customWidth="1"/>
    <col min="3707" max="3707" width="15.83203125" bestFit="1" customWidth="1"/>
    <col min="3708" max="3708" width="14.33203125" bestFit="1" customWidth="1"/>
    <col min="3709" max="3709" width="17" bestFit="1" customWidth="1"/>
    <col min="3710" max="3710" width="14.33203125" bestFit="1" customWidth="1"/>
    <col min="3711" max="3711" width="17" bestFit="1" customWidth="1"/>
    <col min="3712" max="3712" width="14.33203125" bestFit="1" customWidth="1"/>
    <col min="3713" max="3713" width="17" bestFit="1" customWidth="1"/>
    <col min="3714" max="3714" width="14.33203125" bestFit="1" customWidth="1"/>
    <col min="3715" max="3715" width="17" bestFit="1" customWidth="1"/>
    <col min="3716" max="3716" width="14.33203125" bestFit="1" customWidth="1"/>
    <col min="3717" max="3717" width="17" bestFit="1" customWidth="1"/>
    <col min="3718" max="3718" width="14.33203125" bestFit="1" customWidth="1"/>
    <col min="3719" max="3719" width="17" bestFit="1" customWidth="1"/>
    <col min="3720" max="3720" width="13.33203125" bestFit="1" customWidth="1"/>
    <col min="3721" max="3721" width="15.83203125" bestFit="1" customWidth="1"/>
    <col min="3722" max="3722" width="14.33203125" bestFit="1" customWidth="1"/>
    <col min="3723" max="3723" width="17" bestFit="1" customWidth="1"/>
    <col min="3724" max="3724" width="14.33203125" bestFit="1" customWidth="1"/>
    <col min="3725" max="3725" width="17" bestFit="1" customWidth="1"/>
    <col min="3726" max="3726" width="14.33203125" bestFit="1" customWidth="1"/>
    <col min="3727" max="3727" width="17" bestFit="1" customWidth="1"/>
    <col min="3728" max="3728" width="14.33203125" bestFit="1" customWidth="1"/>
    <col min="3729" max="3729" width="17" bestFit="1" customWidth="1"/>
    <col min="3730" max="3730" width="13.33203125" bestFit="1" customWidth="1"/>
    <col min="3731" max="3731" width="15.83203125" bestFit="1" customWidth="1"/>
    <col min="3732" max="3732" width="14.33203125" bestFit="1" customWidth="1"/>
    <col min="3733" max="3733" width="17" bestFit="1" customWidth="1"/>
    <col min="3734" max="3734" width="14.33203125" bestFit="1" customWidth="1"/>
    <col min="3735" max="3735" width="17" bestFit="1" customWidth="1"/>
    <col min="3736" max="3736" width="14.33203125" bestFit="1" customWidth="1"/>
    <col min="3737" max="3737" width="17" bestFit="1" customWidth="1"/>
    <col min="3738" max="3738" width="14.33203125" bestFit="1" customWidth="1"/>
    <col min="3739" max="3739" width="17" bestFit="1" customWidth="1"/>
    <col min="3740" max="3740" width="14.33203125" bestFit="1" customWidth="1"/>
    <col min="3741" max="3741" width="17" bestFit="1" customWidth="1"/>
    <col min="3742" max="3742" width="13.33203125" bestFit="1" customWidth="1"/>
    <col min="3743" max="3743" width="15.83203125" bestFit="1" customWidth="1"/>
    <col min="3744" max="3744" width="13.33203125" bestFit="1" customWidth="1"/>
    <col min="3745" max="3745" width="15.83203125" bestFit="1" customWidth="1"/>
    <col min="3746" max="3746" width="14.33203125" bestFit="1" customWidth="1"/>
    <col min="3747" max="3747" width="17" bestFit="1" customWidth="1"/>
    <col min="3748" max="3748" width="14.33203125" bestFit="1" customWidth="1"/>
    <col min="3749" max="3749" width="17" bestFit="1" customWidth="1"/>
    <col min="3750" max="3750" width="14.33203125" bestFit="1" customWidth="1"/>
    <col min="3751" max="3751" width="17" bestFit="1" customWidth="1"/>
    <col min="3752" max="3752" width="14.33203125" bestFit="1" customWidth="1"/>
    <col min="3753" max="3753" width="17" bestFit="1" customWidth="1"/>
    <col min="3754" max="3754" width="14.33203125" bestFit="1" customWidth="1"/>
    <col min="3755" max="3755" width="17" bestFit="1" customWidth="1"/>
    <col min="3756" max="3756" width="14.33203125" bestFit="1" customWidth="1"/>
    <col min="3757" max="3757" width="17" bestFit="1" customWidth="1"/>
    <col min="3758" max="3758" width="14.33203125" bestFit="1" customWidth="1"/>
    <col min="3759" max="3759" width="17" bestFit="1" customWidth="1"/>
    <col min="3760" max="3760" width="14.33203125" bestFit="1" customWidth="1"/>
    <col min="3761" max="3761" width="17" bestFit="1" customWidth="1"/>
    <col min="3762" max="3762" width="14.33203125" bestFit="1" customWidth="1"/>
    <col min="3763" max="3763" width="17" bestFit="1" customWidth="1"/>
    <col min="3764" max="3764" width="13.33203125" bestFit="1" customWidth="1"/>
    <col min="3765" max="3765" width="15.83203125" bestFit="1" customWidth="1"/>
    <col min="3766" max="3766" width="13.33203125" bestFit="1" customWidth="1"/>
    <col min="3767" max="3767" width="15.83203125" bestFit="1" customWidth="1"/>
    <col min="3768" max="3768" width="14.33203125" bestFit="1" customWidth="1"/>
    <col min="3769" max="3769" width="17" bestFit="1" customWidth="1"/>
    <col min="3770" max="3770" width="14.33203125" bestFit="1" customWidth="1"/>
    <col min="3771" max="3771" width="17" bestFit="1" customWidth="1"/>
    <col min="3772" max="3772" width="14.33203125" bestFit="1" customWidth="1"/>
    <col min="3773" max="3773" width="17" bestFit="1" customWidth="1"/>
    <col min="3774" max="3774" width="14.33203125" bestFit="1" customWidth="1"/>
    <col min="3775" max="3775" width="17" bestFit="1" customWidth="1"/>
    <col min="3776" max="3776" width="13.33203125" bestFit="1" customWidth="1"/>
    <col min="3777" max="3777" width="15.83203125" bestFit="1" customWidth="1"/>
    <col min="3778" max="3778" width="13.33203125" bestFit="1" customWidth="1"/>
    <col min="3779" max="3779" width="15.83203125" bestFit="1" customWidth="1"/>
    <col min="3780" max="3780" width="13.33203125" bestFit="1" customWidth="1"/>
    <col min="3781" max="3781" width="15.83203125" bestFit="1" customWidth="1"/>
    <col min="3782" max="3782" width="13.33203125" bestFit="1" customWidth="1"/>
    <col min="3783" max="3783" width="15.83203125" bestFit="1" customWidth="1"/>
    <col min="3784" max="3784" width="14.33203125" bestFit="1" customWidth="1"/>
    <col min="3785" max="3785" width="17" bestFit="1" customWidth="1"/>
    <col min="3786" max="3786" width="13.33203125" bestFit="1" customWidth="1"/>
    <col min="3787" max="3787" width="15.83203125" bestFit="1" customWidth="1"/>
    <col min="3788" max="3788" width="14.33203125" bestFit="1" customWidth="1"/>
    <col min="3789" max="3789" width="17" bestFit="1" customWidth="1"/>
    <col min="3790" max="3790" width="14.33203125" bestFit="1" customWidth="1"/>
    <col min="3791" max="3791" width="17" bestFit="1" customWidth="1"/>
    <col min="3792" max="3792" width="14.33203125" bestFit="1" customWidth="1"/>
    <col min="3793" max="3793" width="17" bestFit="1" customWidth="1"/>
    <col min="3794" max="3794" width="14.33203125" bestFit="1" customWidth="1"/>
    <col min="3795" max="3795" width="17" bestFit="1" customWidth="1"/>
    <col min="3796" max="3796" width="14.33203125" bestFit="1" customWidth="1"/>
    <col min="3797" max="3797" width="17" bestFit="1" customWidth="1"/>
    <col min="3798" max="3798" width="14.33203125" bestFit="1" customWidth="1"/>
    <col min="3799" max="3799" width="17" bestFit="1" customWidth="1"/>
    <col min="3800" max="3800" width="12.33203125" bestFit="1" customWidth="1"/>
    <col min="3801" max="3801" width="14.83203125" bestFit="1" customWidth="1"/>
    <col min="3802" max="3802" width="13.33203125" bestFit="1" customWidth="1"/>
    <col min="3803" max="3803" width="15.83203125" bestFit="1" customWidth="1"/>
    <col min="3804" max="3804" width="13.33203125" bestFit="1" customWidth="1"/>
    <col min="3805" max="3805" width="15.83203125" bestFit="1" customWidth="1"/>
    <col min="3806" max="3806" width="13.33203125" bestFit="1" customWidth="1"/>
    <col min="3807" max="3807" width="15.83203125" bestFit="1" customWidth="1"/>
    <col min="3808" max="3808" width="12.33203125" bestFit="1" customWidth="1"/>
    <col min="3809" max="3809" width="14.83203125" bestFit="1" customWidth="1"/>
    <col min="3810" max="3810" width="13.33203125" bestFit="1" customWidth="1"/>
    <col min="3811" max="3811" width="15.83203125" bestFit="1" customWidth="1"/>
    <col min="3812" max="3812" width="13.33203125" bestFit="1" customWidth="1"/>
    <col min="3813" max="3813" width="15.83203125" bestFit="1" customWidth="1"/>
    <col min="3814" max="3814" width="13.33203125" bestFit="1" customWidth="1"/>
    <col min="3815" max="3815" width="15.83203125" bestFit="1" customWidth="1"/>
    <col min="3816" max="3816" width="13.33203125" bestFit="1" customWidth="1"/>
    <col min="3817" max="3817" width="15.83203125" bestFit="1" customWidth="1"/>
    <col min="3818" max="3818" width="13.33203125" bestFit="1" customWidth="1"/>
    <col min="3819" max="3819" width="15.83203125" bestFit="1" customWidth="1"/>
    <col min="3820" max="3820" width="13.33203125" bestFit="1" customWidth="1"/>
    <col min="3821" max="3821" width="15.83203125" bestFit="1" customWidth="1"/>
    <col min="3822" max="3822" width="13.33203125" bestFit="1" customWidth="1"/>
    <col min="3823" max="3823" width="15.83203125" bestFit="1" customWidth="1"/>
    <col min="3824" max="3824" width="13.33203125" bestFit="1" customWidth="1"/>
    <col min="3825" max="3825" width="15.83203125" bestFit="1" customWidth="1"/>
    <col min="3826" max="3826" width="12.33203125" bestFit="1" customWidth="1"/>
    <col min="3827" max="3827" width="14.83203125" bestFit="1" customWidth="1"/>
    <col min="3828" max="3828" width="13.33203125" bestFit="1" customWidth="1"/>
    <col min="3829" max="3829" width="15.83203125" bestFit="1" customWidth="1"/>
    <col min="3830" max="3830" width="13.33203125" bestFit="1" customWidth="1"/>
    <col min="3831" max="3831" width="15.83203125" bestFit="1" customWidth="1"/>
    <col min="3832" max="3832" width="13.33203125" bestFit="1" customWidth="1"/>
    <col min="3833" max="3833" width="15.83203125" bestFit="1" customWidth="1"/>
    <col min="3834" max="3834" width="13.33203125" bestFit="1" customWidth="1"/>
    <col min="3835" max="3835" width="15.83203125" bestFit="1" customWidth="1"/>
    <col min="3836" max="3836" width="13.33203125" bestFit="1" customWidth="1"/>
    <col min="3837" max="3837" width="15.83203125" bestFit="1" customWidth="1"/>
    <col min="3838" max="3838" width="13.33203125" bestFit="1" customWidth="1"/>
    <col min="3839" max="3839" width="15.83203125" bestFit="1" customWidth="1"/>
    <col min="3840" max="3840" width="12.33203125" bestFit="1" customWidth="1"/>
    <col min="3841" max="3841" width="14.83203125" bestFit="1" customWidth="1"/>
    <col min="3842" max="3842" width="12.33203125" bestFit="1" customWidth="1"/>
    <col min="3843" max="3843" width="14.83203125" bestFit="1" customWidth="1"/>
    <col min="3844" max="3844" width="13.33203125" bestFit="1" customWidth="1"/>
    <col min="3845" max="3845" width="15.83203125" bestFit="1" customWidth="1"/>
    <col min="3846" max="3846" width="13.33203125" bestFit="1" customWidth="1"/>
    <col min="3847" max="3847" width="15.83203125" bestFit="1" customWidth="1"/>
    <col min="3848" max="3848" width="13.33203125" bestFit="1" customWidth="1"/>
    <col min="3849" max="3849" width="15.83203125" bestFit="1" customWidth="1"/>
    <col min="3850" max="3850" width="12.33203125" bestFit="1" customWidth="1"/>
    <col min="3851" max="3851" width="14.83203125" bestFit="1" customWidth="1"/>
    <col min="3852" max="3852" width="13.33203125" bestFit="1" customWidth="1"/>
    <col min="3853" max="3853" width="15.83203125" bestFit="1" customWidth="1"/>
    <col min="3854" max="3854" width="13.33203125" bestFit="1" customWidth="1"/>
    <col min="3855" max="3855" width="15.83203125" bestFit="1" customWidth="1"/>
    <col min="3856" max="3856" width="12.33203125" bestFit="1" customWidth="1"/>
    <col min="3857" max="3857" width="14.83203125" bestFit="1" customWidth="1"/>
    <col min="3858" max="3858" width="13.33203125" bestFit="1" customWidth="1"/>
    <col min="3859" max="3859" width="15.83203125" bestFit="1" customWidth="1"/>
    <col min="3860" max="3860" width="12.33203125" bestFit="1" customWidth="1"/>
    <col min="3861" max="3861" width="14.83203125" bestFit="1" customWidth="1"/>
    <col min="3862" max="3862" width="13.33203125" bestFit="1" customWidth="1"/>
    <col min="3863" max="3863" width="15.83203125" bestFit="1" customWidth="1"/>
    <col min="3864" max="3864" width="13.33203125" bestFit="1" customWidth="1"/>
    <col min="3865" max="3865" width="15.83203125" bestFit="1" customWidth="1"/>
    <col min="3866" max="3866" width="13.33203125" bestFit="1" customWidth="1"/>
    <col min="3867" max="3867" width="15.83203125" bestFit="1" customWidth="1"/>
    <col min="3868" max="3868" width="13.33203125" bestFit="1" customWidth="1"/>
    <col min="3869" max="3869" width="15.83203125" bestFit="1" customWidth="1"/>
    <col min="3870" max="3870" width="13.33203125" bestFit="1" customWidth="1"/>
    <col min="3871" max="3871" width="15.83203125" bestFit="1" customWidth="1"/>
    <col min="3872" max="3872" width="13.33203125" bestFit="1" customWidth="1"/>
    <col min="3873" max="3873" width="15.83203125" bestFit="1" customWidth="1"/>
    <col min="3874" max="3874" width="14.33203125" bestFit="1" customWidth="1"/>
    <col min="3875" max="3875" width="17" bestFit="1" customWidth="1"/>
    <col min="3876" max="3876" width="14.33203125" bestFit="1" customWidth="1"/>
    <col min="3877" max="3877" width="17" bestFit="1" customWidth="1"/>
    <col min="3878" max="3878" width="14.33203125" bestFit="1" customWidth="1"/>
    <col min="3879" max="3879" width="17" bestFit="1" customWidth="1"/>
    <col min="3880" max="3880" width="14.33203125" bestFit="1" customWidth="1"/>
    <col min="3881" max="3881" width="17" bestFit="1" customWidth="1"/>
    <col min="3882" max="3882" width="14.33203125" bestFit="1" customWidth="1"/>
    <col min="3883" max="3883" width="17" bestFit="1" customWidth="1"/>
    <col min="3884" max="3884" width="14.33203125" bestFit="1" customWidth="1"/>
    <col min="3885" max="3885" width="17" bestFit="1" customWidth="1"/>
    <col min="3886" max="3886" width="14.33203125" bestFit="1" customWidth="1"/>
    <col min="3887" max="3887" width="17" bestFit="1" customWidth="1"/>
    <col min="3888" max="3888" width="14.33203125" bestFit="1" customWidth="1"/>
    <col min="3889" max="3889" width="17" bestFit="1" customWidth="1"/>
    <col min="3890" max="3890" width="14.33203125" bestFit="1" customWidth="1"/>
    <col min="3891" max="3891" width="17" bestFit="1" customWidth="1"/>
    <col min="3892" max="3892" width="13.33203125" bestFit="1" customWidth="1"/>
    <col min="3893" max="3893" width="15.83203125" bestFit="1" customWidth="1"/>
    <col min="3894" max="3894" width="14.33203125" bestFit="1" customWidth="1"/>
    <col min="3895" max="3895" width="17" bestFit="1" customWidth="1"/>
    <col min="3896" max="3896" width="14.33203125" bestFit="1" customWidth="1"/>
    <col min="3897" max="3897" width="17" bestFit="1" customWidth="1"/>
    <col min="3898" max="3898" width="14.33203125" bestFit="1" customWidth="1"/>
    <col min="3899" max="3899" width="17" bestFit="1" customWidth="1"/>
    <col min="3900" max="3900" width="14.33203125" bestFit="1" customWidth="1"/>
    <col min="3901" max="3901" width="17" bestFit="1" customWidth="1"/>
    <col min="3902" max="3902" width="14.33203125" bestFit="1" customWidth="1"/>
    <col min="3903" max="3903" width="17" bestFit="1" customWidth="1"/>
    <col min="3904" max="3904" width="14.33203125" bestFit="1" customWidth="1"/>
    <col min="3905" max="3905" width="17" bestFit="1" customWidth="1"/>
    <col min="3906" max="3906" width="14.33203125" bestFit="1" customWidth="1"/>
    <col min="3907" max="3907" width="17" bestFit="1" customWidth="1"/>
    <col min="3908" max="3908" width="14.33203125" bestFit="1" customWidth="1"/>
    <col min="3909" max="3909" width="17" bestFit="1" customWidth="1"/>
    <col min="3910" max="3910" width="14.33203125" bestFit="1" customWidth="1"/>
    <col min="3911" max="3911" width="17" bestFit="1" customWidth="1"/>
    <col min="3912" max="3912" width="14.33203125" bestFit="1" customWidth="1"/>
    <col min="3913" max="3913" width="17" bestFit="1" customWidth="1"/>
    <col min="3914" max="3914" width="14.33203125" bestFit="1" customWidth="1"/>
    <col min="3915" max="3915" width="17" bestFit="1" customWidth="1"/>
    <col min="3916" max="3916" width="14.33203125" bestFit="1" customWidth="1"/>
    <col min="3917" max="3917" width="17" bestFit="1" customWidth="1"/>
    <col min="3918" max="3918" width="14.33203125" bestFit="1" customWidth="1"/>
    <col min="3919" max="3919" width="17" bestFit="1" customWidth="1"/>
    <col min="3920" max="3920" width="14.33203125" bestFit="1" customWidth="1"/>
    <col min="3921" max="3921" width="17" bestFit="1" customWidth="1"/>
    <col min="3922" max="3922" width="14.33203125" bestFit="1" customWidth="1"/>
    <col min="3923" max="3923" width="17" bestFit="1" customWidth="1"/>
    <col min="3924" max="3924" width="14.33203125" bestFit="1" customWidth="1"/>
    <col min="3925" max="3925" width="17" bestFit="1" customWidth="1"/>
    <col min="3926" max="3926" width="14.33203125" bestFit="1" customWidth="1"/>
    <col min="3927" max="3927" width="17" bestFit="1" customWidth="1"/>
    <col min="3928" max="3928" width="14.33203125" bestFit="1" customWidth="1"/>
    <col min="3929" max="3929" width="17" bestFit="1" customWidth="1"/>
    <col min="3930" max="3930" width="14.33203125" bestFit="1" customWidth="1"/>
    <col min="3931" max="3931" width="17" bestFit="1" customWidth="1"/>
    <col min="3932" max="3932" width="14.33203125" bestFit="1" customWidth="1"/>
    <col min="3933" max="3933" width="17" bestFit="1" customWidth="1"/>
    <col min="3934" max="3934" width="14.33203125" bestFit="1" customWidth="1"/>
    <col min="3935" max="3935" width="17" bestFit="1" customWidth="1"/>
    <col min="3936" max="3936" width="14.33203125" bestFit="1" customWidth="1"/>
    <col min="3937" max="3937" width="17" bestFit="1" customWidth="1"/>
    <col min="3938" max="3938" width="14.33203125" bestFit="1" customWidth="1"/>
    <col min="3939" max="3939" width="17" bestFit="1" customWidth="1"/>
    <col min="3940" max="3940" width="14.33203125" bestFit="1" customWidth="1"/>
    <col min="3941" max="3941" width="17" bestFit="1" customWidth="1"/>
    <col min="3942" max="3942" width="14.33203125" bestFit="1" customWidth="1"/>
    <col min="3943" max="3943" width="17" bestFit="1" customWidth="1"/>
    <col min="3944" max="3944" width="14.33203125" bestFit="1" customWidth="1"/>
    <col min="3945" max="3945" width="17" bestFit="1" customWidth="1"/>
    <col min="3946" max="3946" width="14.33203125" bestFit="1" customWidth="1"/>
    <col min="3947" max="3947" width="17" bestFit="1" customWidth="1"/>
    <col min="3948" max="3948" width="14.33203125" bestFit="1" customWidth="1"/>
    <col min="3949" max="3949" width="17" bestFit="1" customWidth="1"/>
    <col min="3950" max="3950" width="14.33203125" bestFit="1" customWidth="1"/>
    <col min="3951" max="3951" width="17" bestFit="1" customWidth="1"/>
    <col min="3952" max="3952" width="14.33203125" bestFit="1" customWidth="1"/>
    <col min="3953" max="3953" width="17" bestFit="1" customWidth="1"/>
    <col min="3954" max="3954" width="14.33203125" bestFit="1" customWidth="1"/>
    <col min="3955" max="3955" width="17" bestFit="1" customWidth="1"/>
    <col min="3956" max="3956" width="14.33203125" bestFit="1" customWidth="1"/>
    <col min="3957" max="3957" width="17" bestFit="1" customWidth="1"/>
    <col min="3958" max="3958" width="14.33203125" bestFit="1" customWidth="1"/>
    <col min="3959" max="3959" width="17" bestFit="1" customWidth="1"/>
    <col min="3960" max="3960" width="14.33203125" bestFit="1" customWidth="1"/>
    <col min="3961" max="3961" width="17" bestFit="1" customWidth="1"/>
    <col min="3962" max="3962" width="14.33203125" bestFit="1" customWidth="1"/>
    <col min="3963" max="3963" width="17" bestFit="1" customWidth="1"/>
    <col min="3964" max="3964" width="13.33203125" bestFit="1" customWidth="1"/>
    <col min="3965" max="3965" width="15.83203125" bestFit="1" customWidth="1"/>
    <col min="3966" max="3966" width="13.33203125" bestFit="1" customWidth="1"/>
    <col min="3967" max="3967" width="15.83203125" bestFit="1" customWidth="1"/>
    <col min="3968" max="3968" width="14.33203125" bestFit="1" customWidth="1"/>
    <col min="3969" max="3969" width="17" bestFit="1" customWidth="1"/>
    <col min="3970" max="3970" width="14.33203125" bestFit="1" customWidth="1"/>
    <col min="3971" max="3971" width="17" bestFit="1" customWidth="1"/>
    <col min="3972" max="3972" width="14.33203125" bestFit="1" customWidth="1"/>
    <col min="3973" max="3973" width="17" bestFit="1" customWidth="1"/>
    <col min="3974" max="3974" width="14.33203125" bestFit="1" customWidth="1"/>
    <col min="3975" max="3975" width="17" bestFit="1" customWidth="1"/>
    <col min="3976" max="3976" width="14.33203125" bestFit="1" customWidth="1"/>
    <col min="3977" max="3977" width="17" bestFit="1" customWidth="1"/>
    <col min="3978" max="3978" width="14.33203125" bestFit="1" customWidth="1"/>
    <col min="3979" max="3979" width="17" bestFit="1" customWidth="1"/>
    <col min="3980" max="3980" width="14.33203125" bestFit="1" customWidth="1"/>
    <col min="3981" max="3981" width="17" bestFit="1" customWidth="1"/>
    <col min="3982" max="3982" width="14.33203125" bestFit="1" customWidth="1"/>
    <col min="3983" max="3983" width="17" bestFit="1" customWidth="1"/>
    <col min="3984" max="3984" width="13.33203125" bestFit="1" customWidth="1"/>
    <col min="3985" max="3985" width="15.83203125" bestFit="1" customWidth="1"/>
    <col min="3986" max="3986" width="13.33203125" bestFit="1" customWidth="1"/>
    <col min="3987" max="3987" width="15.83203125" bestFit="1" customWidth="1"/>
    <col min="3988" max="3988" width="14.33203125" bestFit="1" customWidth="1"/>
    <col min="3989" max="3989" width="17" bestFit="1" customWidth="1"/>
    <col min="3990" max="3990" width="13.33203125" bestFit="1" customWidth="1"/>
    <col min="3991" max="3991" width="15.83203125" bestFit="1" customWidth="1"/>
    <col min="3992" max="3992" width="13.33203125" bestFit="1" customWidth="1"/>
    <col min="3993" max="3993" width="15.83203125" bestFit="1" customWidth="1"/>
    <col min="3994" max="3994" width="13.33203125" bestFit="1" customWidth="1"/>
    <col min="3995" max="3995" width="15.83203125" bestFit="1" customWidth="1"/>
    <col min="3996" max="3996" width="14.33203125" bestFit="1" customWidth="1"/>
    <col min="3997" max="3997" width="17" bestFit="1" customWidth="1"/>
    <col min="3998" max="3998" width="14.33203125" bestFit="1" customWidth="1"/>
    <col min="3999" max="3999" width="17" bestFit="1" customWidth="1"/>
    <col min="4000" max="4000" width="14.33203125" bestFit="1" customWidth="1"/>
    <col min="4001" max="4001" width="17" bestFit="1" customWidth="1"/>
    <col min="4002" max="4002" width="14.33203125" bestFit="1" customWidth="1"/>
    <col min="4003" max="4003" width="17" bestFit="1" customWidth="1"/>
    <col min="4004" max="4004" width="14.33203125" bestFit="1" customWidth="1"/>
    <col min="4005" max="4005" width="17" bestFit="1" customWidth="1"/>
    <col min="4006" max="4006" width="14.33203125" bestFit="1" customWidth="1"/>
    <col min="4007" max="4007" width="17" bestFit="1" customWidth="1"/>
    <col min="4008" max="4008" width="13.33203125" bestFit="1" customWidth="1"/>
    <col min="4009" max="4009" width="15.83203125" bestFit="1" customWidth="1"/>
    <col min="4010" max="4010" width="13.33203125" bestFit="1" customWidth="1"/>
    <col min="4011" max="4011" width="15.83203125" bestFit="1" customWidth="1"/>
    <col min="4012" max="4012" width="14.33203125" bestFit="1" customWidth="1"/>
    <col min="4013" max="4013" width="17" bestFit="1" customWidth="1"/>
    <col min="4014" max="4014" width="14.33203125" bestFit="1" customWidth="1"/>
    <col min="4015" max="4015" width="17" bestFit="1" customWidth="1"/>
    <col min="4016" max="4016" width="14.33203125" bestFit="1" customWidth="1"/>
    <col min="4017" max="4017" width="17" bestFit="1" customWidth="1"/>
    <col min="4018" max="4018" width="14.33203125" bestFit="1" customWidth="1"/>
    <col min="4019" max="4019" width="17" bestFit="1" customWidth="1"/>
    <col min="4020" max="4020" width="14.33203125" bestFit="1" customWidth="1"/>
    <col min="4021" max="4021" width="17" bestFit="1" customWidth="1"/>
    <col min="4022" max="4022" width="14.33203125" bestFit="1" customWidth="1"/>
    <col min="4023" max="4023" width="17" bestFit="1" customWidth="1"/>
    <col min="4024" max="4024" width="14.33203125" bestFit="1" customWidth="1"/>
    <col min="4025" max="4025" width="17" bestFit="1" customWidth="1"/>
    <col min="4026" max="4026" width="14.33203125" bestFit="1" customWidth="1"/>
    <col min="4027" max="4027" width="17" bestFit="1" customWidth="1"/>
    <col min="4028" max="4028" width="14.33203125" bestFit="1" customWidth="1"/>
    <col min="4029" max="4029" width="17" bestFit="1" customWidth="1"/>
    <col min="4030" max="4030" width="14.33203125" bestFit="1" customWidth="1"/>
    <col min="4031" max="4031" width="17" bestFit="1" customWidth="1"/>
    <col min="4032" max="4032" width="13.33203125" bestFit="1" customWidth="1"/>
    <col min="4033" max="4033" width="15.83203125" bestFit="1" customWidth="1"/>
    <col min="4034" max="4034" width="14.33203125" bestFit="1" customWidth="1"/>
    <col min="4035" max="4035" width="17" bestFit="1" customWidth="1"/>
    <col min="4036" max="4036" width="14.33203125" bestFit="1" customWidth="1"/>
    <col min="4037" max="4037" width="17" bestFit="1" customWidth="1"/>
    <col min="4038" max="4038" width="14.33203125" bestFit="1" customWidth="1"/>
    <col min="4039" max="4039" width="17" bestFit="1" customWidth="1"/>
    <col min="4040" max="4040" width="13.33203125" bestFit="1" customWidth="1"/>
    <col min="4041" max="4041" width="15.83203125" bestFit="1" customWidth="1"/>
    <col min="4042" max="4042" width="14.33203125" bestFit="1" customWidth="1"/>
    <col min="4043" max="4043" width="17" bestFit="1" customWidth="1"/>
    <col min="4044" max="4044" width="14.33203125" bestFit="1" customWidth="1"/>
    <col min="4045" max="4045" width="17" bestFit="1" customWidth="1"/>
    <col min="4046" max="4046" width="14.33203125" bestFit="1" customWidth="1"/>
    <col min="4047" max="4047" width="17" bestFit="1" customWidth="1"/>
    <col min="4048" max="4048" width="14.33203125" bestFit="1" customWidth="1"/>
    <col min="4049" max="4049" width="17" bestFit="1" customWidth="1"/>
    <col min="4050" max="4050" width="12.33203125" bestFit="1" customWidth="1"/>
    <col min="4051" max="4051" width="14.83203125" bestFit="1" customWidth="1"/>
    <col min="4052" max="4052" width="12.33203125" bestFit="1" customWidth="1"/>
    <col min="4053" max="4053" width="14.83203125" bestFit="1" customWidth="1"/>
    <col min="4054" max="4054" width="13.33203125" bestFit="1" customWidth="1"/>
    <col min="4055" max="4055" width="15.83203125" bestFit="1" customWidth="1"/>
    <col min="4056" max="4056" width="13.33203125" bestFit="1" customWidth="1"/>
    <col min="4057" max="4057" width="15.83203125" bestFit="1" customWidth="1"/>
    <col min="4058" max="4058" width="13.33203125" bestFit="1" customWidth="1"/>
    <col min="4059" max="4059" width="15.83203125" bestFit="1" customWidth="1"/>
    <col min="4060" max="4060" width="13.33203125" bestFit="1" customWidth="1"/>
    <col min="4061" max="4061" width="15.83203125" bestFit="1" customWidth="1"/>
    <col min="4062" max="4062" width="13.33203125" bestFit="1" customWidth="1"/>
    <col min="4063" max="4063" width="15.83203125" bestFit="1" customWidth="1"/>
    <col min="4064" max="4064" width="13.33203125" bestFit="1" customWidth="1"/>
    <col min="4065" max="4065" width="15.83203125" bestFit="1" customWidth="1"/>
    <col min="4066" max="4066" width="13.33203125" bestFit="1" customWidth="1"/>
    <col min="4067" max="4067" width="15.83203125" bestFit="1" customWidth="1"/>
    <col min="4068" max="4068" width="13.33203125" bestFit="1" customWidth="1"/>
    <col min="4069" max="4069" width="15.83203125" bestFit="1" customWidth="1"/>
    <col min="4070" max="4070" width="13.33203125" bestFit="1" customWidth="1"/>
    <col min="4071" max="4071" width="15.83203125" bestFit="1" customWidth="1"/>
    <col min="4072" max="4072" width="13.33203125" bestFit="1" customWidth="1"/>
    <col min="4073" max="4073" width="15.83203125" bestFit="1" customWidth="1"/>
    <col min="4074" max="4074" width="13.33203125" bestFit="1" customWidth="1"/>
    <col min="4075" max="4075" width="15.83203125" bestFit="1" customWidth="1"/>
    <col min="4076" max="4076" width="13.33203125" bestFit="1" customWidth="1"/>
    <col min="4077" max="4077" width="15.83203125" bestFit="1" customWidth="1"/>
    <col min="4078" max="4078" width="13.33203125" bestFit="1" customWidth="1"/>
    <col min="4079" max="4079" width="15.83203125" bestFit="1" customWidth="1"/>
    <col min="4080" max="4080" width="13.33203125" bestFit="1" customWidth="1"/>
    <col min="4081" max="4081" width="15.83203125" bestFit="1" customWidth="1"/>
    <col min="4082" max="4082" width="13.33203125" bestFit="1" customWidth="1"/>
    <col min="4083" max="4083" width="15.83203125" bestFit="1" customWidth="1"/>
    <col min="4084" max="4084" width="12.33203125" bestFit="1" customWidth="1"/>
    <col min="4085" max="4085" width="14.83203125" bestFit="1" customWidth="1"/>
    <col min="4086" max="4086" width="12.33203125" bestFit="1" customWidth="1"/>
    <col min="4087" max="4087" width="14.83203125" bestFit="1" customWidth="1"/>
    <col min="4088" max="4088" width="13.33203125" bestFit="1" customWidth="1"/>
    <col min="4089" max="4089" width="15.83203125" bestFit="1" customWidth="1"/>
    <col min="4090" max="4090" width="13.33203125" bestFit="1" customWidth="1"/>
    <col min="4091" max="4091" width="15.83203125" bestFit="1" customWidth="1"/>
    <col min="4092" max="4092" width="13.33203125" bestFit="1" customWidth="1"/>
    <col min="4093" max="4093" width="15.83203125" bestFit="1" customWidth="1"/>
    <col min="4094" max="4094" width="13.33203125" bestFit="1" customWidth="1"/>
    <col min="4095" max="4095" width="15.83203125" bestFit="1" customWidth="1"/>
    <col min="4096" max="4096" width="13.33203125" bestFit="1" customWidth="1"/>
    <col min="4097" max="4097" width="15.83203125" bestFit="1" customWidth="1"/>
    <col min="4098" max="4098" width="12.33203125" bestFit="1" customWidth="1"/>
    <col min="4099" max="4099" width="14.83203125" bestFit="1" customWidth="1"/>
    <col min="4100" max="4100" width="12.33203125" bestFit="1" customWidth="1"/>
    <col min="4101" max="4101" width="14.83203125" bestFit="1" customWidth="1"/>
    <col min="4102" max="4102" width="13.33203125" bestFit="1" customWidth="1"/>
    <col min="4103" max="4103" width="15.83203125" bestFit="1" customWidth="1"/>
    <col min="4104" max="4104" width="13.33203125" bestFit="1" customWidth="1"/>
    <col min="4105" max="4105" width="15.83203125" bestFit="1" customWidth="1"/>
    <col min="4106" max="4106" width="13.33203125" bestFit="1" customWidth="1"/>
    <col min="4107" max="4107" width="15.83203125" bestFit="1" customWidth="1"/>
    <col min="4108" max="4108" width="13.33203125" bestFit="1" customWidth="1"/>
    <col min="4109" max="4109" width="15.83203125" bestFit="1" customWidth="1"/>
    <col min="4110" max="4110" width="13.33203125" bestFit="1" customWidth="1"/>
    <col min="4111" max="4111" width="15.83203125" bestFit="1" customWidth="1"/>
    <col min="4112" max="4112" width="12.33203125" bestFit="1" customWidth="1"/>
    <col min="4113" max="4113" width="14.83203125" bestFit="1" customWidth="1"/>
    <col min="4114" max="4114" width="13.33203125" bestFit="1" customWidth="1"/>
    <col min="4115" max="4115" width="15.83203125" bestFit="1" customWidth="1"/>
    <col min="4116" max="4116" width="13.33203125" bestFit="1" customWidth="1"/>
    <col min="4117" max="4117" width="15.83203125" bestFit="1" customWidth="1"/>
    <col min="4118" max="4118" width="13.33203125" bestFit="1" customWidth="1"/>
    <col min="4119" max="4119" width="15.83203125" bestFit="1" customWidth="1"/>
    <col min="4120" max="4120" width="12.33203125" bestFit="1" customWidth="1"/>
    <col min="4121" max="4121" width="14.83203125" bestFit="1" customWidth="1"/>
    <col min="4122" max="4122" width="12.33203125" bestFit="1" customWidth="1"/>
    <col min="4123" max="4123" width="14.83203125" bestFit="1" customWidth="1"/>
    <col min="4124" max="4124" width="12.33203125" bestFit="1" customWidth="1"/>
    <col min="4125" max="4125" width="14.83203125" bestFit="1" customWidth="1"/>
    <col min="4126" max="4126" width="13.33203125" bestFit="1" customWidth="1"/>
    <col min="4127" max="4127" width="15.83203125" bestFit="1" customWidth="1"/>
    <col min="4128" max="4128" width="13.33203125" bestFit="1" customWidth="1"/>
    <col min="4129" max="4129" width="15.83203125" bestFit="1" customWidth="1"/>
    <col min="4130" max="4130" width="13.33203125" bestFit="1" customWidth="1"/>
    <col min="4131" max="4131" width="15.83203125" bestFit="1" customWidth="1"/>
    <col min="4132" max="4132" width="14.33203125" bestFit="1" customWidth="1"/>
    <col min="4133" max="4133" width="17" bestFit="1" customWidth="1"/>
    <col min="4134" max="4134" width="14.33203125" bestFit="1" customWidth="1"/>
    <col min="4135" max="4135" width="17" bestFit="1" customWidth="1"/>
    <col min="4136" max="4136" width="14.33203125" bestFit="1" customWidth="1"/>
    <col min="4137" max="4137" width="17" bestFit="1" customWidth="1"/>
    <col min="4138" max="4138" width="14.33203125" bestFit="1" customWidth="1"/>
    <col min="4139" max="4139" width="17" bestFit="1" customWidth="1"/>
    <col min="4140" max="4140" width="13.33203125" bestFit="1" customWidth="1"/>
    <col min="4141" max="4141" width="15.83203125" bestFit="1" customWidth="1"/>
    <col min="4142" max="4142" width="14.33203125" bestFit="1" customWidth="1"/>
    <col min="4143" max="4143" width="17" bestFit="1" customWidth="1"/>
    <col min="4144" max="4144" width="14.33203125" bestFit="1" customWidth="1"/>
    <col min="4145" max="4145" width="17" bestFit="1" customWidth="1"/>
    <col min="4146" max="4146" width="14.33203125" bestFit="1" customWidth="1"/>
    <col min="4147" max="4147" width="17" bestFit="1" customWidth="1"/>
    <col min="4148" max="4148" width="14.33203125" bestFit="1" customWidth="1"/>
    <col min="4149" max="4149" width="17" bestFit="1" customWidth="1"/>
    <col min="4150" max="4150" width="14.33203125" bestFit="1" customWidth="1"/>
    <col min="4151" max="4151" width="17" bestFit="1" customWidth="1"/>
    <col min="4152" max="4152" width="14.33203125" bestFit="1" customWidth="1"/>
    <col min="4153" max="4153" width="17" bestFit="1" customWidth="1"/>
    <col min="4154" max="4154" width="14.33203125" bestFit="1" customWidth="1"/>
    <col min="4155" max="4155" width="17" bestFit="1" customWidth="1"/>
    <col min="4156" max="4156" width="14.33203125" bestFit="1" customWidth="1"/>
    <col min="4157" max="4157" width="17" bestFit="1" customWidth="1"/>
    <col min="4158" max="4158" width="14.33203125" bestFit="1" customWidth="1"/>
    <col min="4159" max="4159" width="17" bestFit="1" customWidth="1"/>
    <col min="4160" max="4160" width="14.33203125" bestFit="1" customWidth="1"/>
    <col min="4161" max="4161" width="17" bestFit="1" customWidth="1"/>
    <col min="4162" max="4162" width="13.33203125" bestFit="1" customWidth="1"/>
    <col min="4163" max="4163" width="15.83203125" bestFit="1" customWidth="1"/>
    <col min="4164" max="4164" width="13.33203125" bestFit="1" customWidth="1"/>
    <col min="4165" max="4165" width="15.83203125" bestFit="1" customWidth="1"/>
    <col min="4166" max="4166" width="14.33203125" bestFit="1" customWidth="1"/>
    <col min="4167" max="4167" width="17" bestFit="1" customWidth="1"/>
    <col min="4168" max="4168" width="14.33203125" bestFit="1" customWidth="1"/>
    <col min="4169" max="4169" width="17" bestFit="1" customWidth="1"/>
    <col min="4170" max="4170" width="14.33203125" bestFit="1" customWidth="1"/>
    <col min="4171" max="4171" width="17" bestFit="1" customWidth="1"/>
    <col min="4172" max="4172" width="14.33203125" bestFit="1" customWidth="1"/>
    <col min="4173" max="4173" width="17" bestFit="1" customWidth="1"/>
    <col min="4174" max="4174" width="14.33203125" bestFit="1" customWidth="1"/>
    <col min="4175" max="4175" width="17" bestFit="1" customWidth="1"/>
    <col min="4176" max="4176" width="14.33203125" bestFit="1" customWidth="1"/>
    <col min="4177" max="4177" width="17" bestFit="1" customWidth="1"/>
    <col min="4178" max="4178" width="14.33203125" bestFit="1" customWidth="1"/>
    <col min="4179" max="4179" width="17" bestFit="1" customWidth="1"/>
    <col min="4180" max="4180" width="14.33203125" bestFit="1" customWidth="1"/>
    <col min="4181" max="4181" width="17" bestFit="1" customWidth="1"/>
    <col min="4182" max="4182" width="13.33203125" bestFit="1" customWidth="1"/>
    <col min="4183" max="4183" width="15.83203125" bestFit="1" customWidth="1"/>
    <col min="4184" max="4184" width="14.33203125" bestFit="1" customWidth="1"/>
    <col min="4185" max="4185" width="17" bestFit="1" customWidth="1"/>
    <col min="4186" max="4186" width="14.33203125" bestFit="1" customWidth="1"/>
    <col min="4187" max="4187" width="17" bestFit="1" customWidth="1"/>
    <col min="4188" max="4188" width="14.33203125" bestFit="1" customWidth="1"/>
    <col min="4189" max="4189" width="17" bestFit="1" customWidth="1"/>
    <col min="4190" max="4190" width="14.33203125" bestFit="1" customWidth="1"/>
    <col min="4191" max="4191" width="17" bestFit="1" customWidth="1"/>
    <col min="4192" max="4192" width="14.33203125" bestFit="1" customWidth="1"/>
    <col min="4193" max="4193" width="17" bestFit="1" customWidth="1"/>
    <col min="4194" max="4194" width="13.33203125" bestFit="1" customWidth="1"/>
    <col min="4195" max="4195" width="15.83203125" bestFit="1" customWidth="1"/>
    <col min="4196" max="4196" width="13.33203125" bestFit="1" customWidth="1"/>
    <col min="4197" max="4197" width="15.83203125" bestFit="1" customWidth="1"/>
    <col min="4198" max="4198" width="14.33203125" bestFit="1" customWidth="1"/>
    <col min="4199" max="4199" width="17" bestFit="1" customWidth="1"/>
    <col min="4200" max="4200" width="14.33203125" bestFit="1" customWidth="1"/>
    <col min="4201" max="4201" width="17" bestFit="1" customWidth="1"/>
    <col min="4202" max="4202" width="14.33203125" bestFit="1" customWidth="1"/>
    <col min="4203" max="4203" width="17" bestFit="1" customWidth="1"/>
    <col min="4204" max="4204" width="14.33203125" bestFit="1" customWidth="1"/>
    <col min="4205" max="4205" width="17" bestFit="1" customWidth="1"/>
    <col min="4206" max="4206" width="14.33203125" bestFit="1" customWidth="1"/>
    <col min="4207" max="4207" width="17" bestFit="1" customWidth="1"/>
    <col min="4208" max="4208" width="14.33203125" bestFit="1" customWidth="1"/>
    <col min="4209" max="4209" width="17" bestFit="1" customWidth="1"/>
    <col min="4210" max="4210" width="13.33203125" bestFit="1" customWidth="1"/>
    <col min="4211" max="4211" width="15.83203125" bestFit="1" customWidth="1"/>
    <col min="4212" max="4212" width="14.33203125" bestFit="1" customWidth="1"/>
    <col min="4213" max="4213" width="17" bestFit="1" customWidth="1"/>
    <col min="4214" max="4214" width="14.33203125" bestFit="1" customWidth="1"/>
    <col min="4215" max="4215" width="17" bestFit="1" customWidth="1"/>
    <col min="4216" max="4216" width="13.33203125" bestFit="1" customWidth="1"/>
    <col min="4217" max="4217" width="15.83203125" bestFit="1" customWidth="1"/>
    <col min="4218" max="4218" width="14.33203125" bestFit="1" customWidth="1"/>
    <col min="4219" max="4219" width="17" bestFit="1" customWidth="1"/>
    <col min="4220" max="4220" width="14.33203125" bestFit="1" customWidth="1"/>
    <col min="4221" max="4221" width="17" bestFit="1" customWidth="1"/>
    <col min="4222" max="4222" width="14.33203125" bestFit="1" customWidth="1"/>
    <col min="4223" max="4223" width="17" bestFit="1" customWidth="1"/>
    <col min="4224" max="4224" width="14.33203125" bestFit="1" customWidth="1"/>
    <col min="4225" max="4225" width="17" bestFit="1" customWidth="1"/>
    <col min="4226" max="4226" width="14.33203125" bestFit="1" customWidth="1"/>
    <col min="4227" max="4227" width="17" bestFit="1" customWidth="1"/>
    <col min="4228" max="4228" width="14.33203125" bestFit="1" customWidth="1"/>
    <col min="4229" max="4229" width="17" bestFit="1" customWidth="1"/>
    <col min="4230" max="4230" width="14.33203125" bestFit="1" customWidth="1"/>
    <col min="4231" max="4231" width="17" bestFit="1" customWidth="1"/>
    <col min="4232" max="4232" width="14.33203125" bestFit="1" customWidth="1"/>
    <col min="4233" max="4233" width="17" bestFit="1" customWidth="1"/>
    <col min="4234" max="4234" width="13.33203125" bestFit="1" customWidth="1"/>
    <col min="4235" max="4235" width="15.83203125" bestFit="1" customWidth="1"/>
    <col min="4236" max="4236" width="13.33203125" bestFit="1" customWidth="1"/>
    <col min="4237" max="4237" width="15.83203125" bestFit="1" customWidth="1"/>
    <col min="4238" max="4238" width="14.33203125" bestFit="1" customWidth="1"/>
    <col min="4239" max="4239" width="17" bestFit="1" customWidth="1"/>
    <col min="4240" max="4240" width="14.33203125" bestFit="1" customWidth="1"/>
    <col min="4241" max="4241" width="17" bestFit="1" customWidth="1"/>
    <col min="4242" max="4242" width="14.33203125" bestFit="1" customWidth="1"/>
    <col min="4243" max="4243" width="17" bestFit="1" customWidth="1"/>
    <col min="4244" max="4244" width="14.33203125" bestFit="1" customWidth="1"/>
    <col min="4245" max="4245" width="17" bestFit="1" customWidth="1"/>
    <col min="4246" max="4246" width="14.33203125" bestFit="1" customWidth="1"/>
    <col min="4247" max="4247" width="17" bestFit="1" customWidth="1"/>
    <col min="4248" max="4248" width="14.33203125" bestFit="1" customWidth="1"/>
    <col min="4249" max="4249" width="17" bestFit="1" customWidth="1"/>
    <col min="4250" max="4250" width="14.33203125" bestFit="1" customWidth="1"/>
    <col min="4251" max="4251" width="17" bestFit="1" customWidth="1"/>
    <col min="4252" max="4252" width="14.33203125" bestFit="1" customWidth="1"/>
    <col min="4253" max="4253" width="17" bestFit="1" customWidth="1"/>
    <col min="4254" max="4254" width="14.33203125" bestFit="1" customWidth="1"/>
    <col min="4255" max="4255" width="17" bestFit="1" customWidth="1"/>
    <col min="4256" max="4256" width="14.33203125" bestFit="1" customWidth="1"/>
    <col min="4257" max="4257" width="17" bestFit="1" customWidth="1"/>
    <col min="4258" max="4258" width="14.33203125" bestFit="1" customWidth="1"/>
    <col min="4259" max="4259" width="17" bestFit="1" customWidth="1"/>
    <col min="4260" max="4260" width="14.33203125" bestFit="1" customWidth="1"/>
    <col min="4261" max="4261" width="17" bestFit="1" customWidth="1"/>
    <col min="4262" max="4262" width="13.33203125" bestFit="1" customWidth="1"/>
    <col min="4263" max="4263" width="15.83203125" bestFit="1" customWidth="1"/>
    <col min="4264" max="4264" width="14.33203125" bestFit="1" customWidth="1"/>
    <col min="4265" max="4265" width="17" bestFit="1" customWidth="1"/>
    <col min="4266" max="4266" width="14.33203125" bestFit="1" customWidth="1"/>
    <col min="4267" max="4267" width="17" bestFit="1" customWidth="1"/>
    <col min="4268" max="4268" width="14.33203125" bestFit="1" customWidth="1"/>
    <col min="4269" max="4269" width="17" bestFit="1" customWidth="1"/>
    <col min="4270" max="4270" width="14.33203125" bestFit="1" customWidth="1"/>
    <col min="4271" max="4271" width="17" bestFit="1" customWidth="1"/>
    <col min="4272" max="4272" width="14.33203125" bestFit="1" customWidth="1"/>
    <col min="4273" max="4273" width="17" bestFit="1" customWidth="1"/>
    <col min="4274" max="4274" width="13.33203125" bestFit="1" customWidth="1"/>
    <col min="4275" max="4275" width="15.83203125" bestFit="1" customWidth="1"/>
    <col min="4276" max="4276" width="14.33203125" bestFit="1" customWidth="1"/>
    <col min="4277" max="4277" width="17" bestFit="1" customWidth="1"/>
    <col min="4278" max="4278" width="14.33203125" bestFit="1" customWidth="1"/>
    <col min="4279" max="4279" width="17" bestFit="1" customWidth="1"/>
    <col min="4280" max="4280" width="12.33203125" bestFit="1" customWidth="1"/>
    <col min="4281" max="4281" width="14.83203125" bestFit="1" customWidth="1"/>
    <col min="4282" max="4282" width="12.33203125" bestFit="1" customWidth="1"/>
    <col min="4283" max="4283" width="14.83203125" bestFit="1" customWidth="1"/>
    <col min="4284" max="4284" width="12.33203125" bestFit="1" customWidth="1"/>
    <col min="4285" max="4285" width="14.83203125" bestFit="1" customWidth="1"/>
    <col min="4286" max="4286" width="13.33203125" bestFit="1" customWidth="1"/>
    <col min="4287" max="4287" width="15.83203125" bestFit="1" customWidth="1"/>
    <col min="4288" max="4288" width="12.33203125" bestFit="1" customWidth="1"/>
    <col min="4289" max="4289" width="14.83203125" bestFit="1" customWidth="1"/>
    <col min="4290" max="4290" width="12.33203125" bestFit="1" customWidth="1"/>
    <col min="4291" max="4291" width="14.83203125" bestFit="1" customWidth="1"/>
    <col min="4292" max="4292" width="13.33203125" bestFit="1" customWidth="1"/>
    <col min="4293" max="4293" width="15.83203125" bestFit="1" customWidth="1"/>
    <col min="4294" max="4294" width="13.33203125" bestFit="1" customWidth="1"/>
    <col min="4295" max="4295" width="15.83203125" bestFit="1" customWidth="1"/>
    <col min="4296" max="4296" width="13.33203125" bestFit="1" customWidth="1"/>
    <col min="4297" max="4297" width="15.83203125" bestFit="1" customWidth="1"/>
    <col min="4298" max="4298" width="13.33203125" bestFit="1" customWidth="1"/>
    <col min="4299" max="4299" width="15.83203125" bestFit="1" customWidth="1"/>
    <col min="4300" max="4300" width="13.33203125" bestFit="1" customWidth="1"/>
    <col min="4301" max="4301" width="15.83203125" bestFit="1" customWidth="1"/>
    <col min="4302" max="4302" width="13.33203125" bestFit="1" customWidth="1"/>
    <col min="4303" max="4303" width="15.83203125" bestFit="1" customWidth="1"/>
    <col min="4304" max="4304" width="13.33203125" bestFit="1" customWidth="1"/>
    <col min="4305" max="4305" width="15.83203125" bestFit="1" customWidth="1"/>
    <col min="4306" max="4306" width="13.33203125" bestFit="1" customWidth="1"/>
    <col min="4307" max="4307" width="15.83203125" bestFit="1" customWidth="1"/>
    <col min="4308" max="4308" width="13.33203125" bestFit="1" customWidth="1"/>
    <col min="4309" max="4309" width="15.83203125" bestFit="1" customWidth="1"/>
    <col min="4310" max="4310" width="12.33203125" bestFit="1" customWidth="1"/>
    <col min="4311" max="4311" width="14.83203125" bestFit="1" customWidth="1"/>
    <col min="4312" max="4312" width="12.33203125" bestFit="1" customWidth="1"/>
    <col min="4313" max="4313" width="14.83203125" bestFit="1" customWidth="1"/>
    <col min="4314" max="4314" width="13.33203125" bestFit="1" customWidth="1"/>
    <col min="4315" max="4315" width="15.83203125" bestFit="1" customWidth="1"/>
    <col min="4316" max="4316" width="13.33203125" bestFit="1" customWidth="1"/>
    <col min="4317" max="4317" width="15.83203125" bestFit="1" customWidth="1"/>
    <col min="4318" max="4318" width="13.33203125" bestFit="1" customWidth="1"/>
    <col min="4319" max="4319" width="15.83203125" bestFit="1" customWidth="1"/>
    <col min="4320" max="4320" width="13.33203125" bestFit="1" customWidth="1"/>
    <col min="4321" max="4321" width="15.83203125" bestFit="1" customWidth="1"/>
    <col min="4322" max="4322" width="13.33203125" bestFit="1" customWidth="1"/>
    <col min="4323" max="4323" width="15.83203125" bestFit="1" customWidth="1"/>
    <col min="4324" max="4324" width="12.33203125" bestFit="1" customWidth="1"/>
    <col min="4325" max="4325" width="14.83203125" bestFit="1" customWidth="1"/>
    <col min="4326" max="4326" width="12.33203125" bestFit="1" customWidth="1"/>
    <col min="4327" max="4327" width="14.83203125" bestFit="1" customWidth="1"/>
    <col min="4328" max="4328" width="13.33203125" bestFit="1" customWidth="1"/>
    <col min="4329" max="4329" width="15.83203125" bestFit="1" customWidth="1"/>
    <col min="4330" max="4330" width="13.33203125" bestFit="1" customWidth="1"/>
    <col min="4331" max="4331" width="15.83203125" bestFit="1" customWidth="1"/>
    <col min="4332" max="4332" width="13.33203125" bestFit="1" customWidth="1"/>
    <col min="4333" max="4333" width="15.83203125" bestFit="1" customWidth="1"/>
    <col min="4334" max="4334" width="13.33203125" bestFit="1" customWidth="1"/>
    <col min="4335" max="4335" width="15.83203125" bestFit="1" customWidth="1"/>
    <col min="4336" max="4336" width="13.33203125" bestFit="1" customWidth="1"/>
    <col min="4337" max="4337" width="15.83203125" bestFit="1" customWidth="1"/>
    <col min="4338" max="4338" width="13.33203125" bestFit="1" customWidth="1"/>
    <col min="4339" max="4339" width="15.83203125" bestFit="1" customWidth="1"/>
    <col min="4340" max="4340" width="13.33203125" bestFit="1" customWidth="1"/>
    <col min="4341" max="4341" width="15.83203125" bestFit="1" customWidth="1"/>
    <col min="4342" max="4342" width="13.33203125" bestFit="1" customWidth="1"/>
    <col min="4343" max="4343" width="15.83203125" bestFit="1" customWidth="1"/>
    <col min="4344" max="4344" width="13.33203125" bestFit="1" customWidth="1"/>
    <col min="4345" max="4345" width="15.83203125" bestFit="1" customWidth="1"/>
    <col min="4346" max="4346" width="13.33203125" bestFit="1" customWidth="1"/>
    <col min="4347" max="4347" width="15.83203125" bestFit="1" customWidth="1"/>
    <col min="4348" max="4348" width="13.33203125" bestFit="1" customWidth="1"/>
    <col min="4349" max="4349" width="15.83203125" bestFit="1" customWidth="1"/>
    <col min="4350" max="4350" width="13.33203125" bestFit="1" customWidth="1"/>
    <col min="4351" max="4351" width="15.83203125" bestFit="1" customWidth="1"/>
    <col min="4352" max="4352" width="13.33203125" bestFit="1" customWidth="1"/>
    <col min="4353" max="4353" width="15.83203125" bestFit="1" customWidth="1"/>
    <col min="4354" max="4354" width="13.33203125" bestFit="1" customWidth="1"/>
    <col min="4355" max="4355" width="15.83203125" bestFit="1" customWidth="1"/>
    <col min="4356" max="4356" width="12.33203125" bestFit="1" customWidth="1"/>
    <col min="4357" max="4357" width="14.83203125" bestFit="1" customWidth="1"/>
    <col min="4358" max="4358" width="12.33203125" bestFit="1" customWidth="1"/>
    <col min="4359" max="4359" width="14.83203125" bestFit="1" customWidth="1"/>
    <col min="4360" max="4360" width="12.33203125" bestFit="1" customWidth="1"/>
    <col min="4361" max="4361" width="14.83203125" bestFit="1" customWidth="1"/>
    <col min="4362" max="4362" width="13.33203125" bestFit="1" customWidth="1"/>
    <col min="4363" max="4363" width="15.83203125" bestFit="1" customWidth="1"/>
    <col min="4364" max="4364" width="13.33203125" bestFit="1" customWidth="1"/>
    <col min="4365" max="4365" width="15.83203125" bestFit="1" customWidth="1"/>
    <col min="4366" max="4366" width="14.33203125" bestFit="1" customWidth="1"/>
    <col min="4367" max="4367" width="17" bestFit="1" customWidth="1"/>
    <col min="4368" max="4368" width="14.33203125" bestFit="1" customWidth="1"/>
    <col min="4369" max="4369" width="17" bestFit="1" customWidth="1"/>
    <col min="4370" max="4370" width="14.33203125" bestFit="1" customWidth="1"/>
    <col min="4371" max="4371" width="17" bestFit="1" customWidth="1"/>
    <col min="4372" max="4372" width="13.33203125" bestFit="1" customWidth="1"/>
    <col min="4373" max="4373" width="15.83203125" bestFit="1" customWidth="1"/>
    <col min="4374" max="4374" width="14.33203125" bestFit="1" customWidth="1"/>
    <col min="4375" max="4375" width="17" bestFit="1" customWidth="1"/>
    <col min="4376" max="4376" width="14.33203125" bestFit="1" customWidth="1"/>
    <col min="4377" max="4377" width="17" bestFit="1" customWidth="1"/>
    <col min="4378" max="4378" width="14.33203125" bestFit="1" customWidth="1"/>
    <col min="4379" max="4379" width="17" bestFit="1" customWidth="1"/>
    <col min="4380" max="4380" width="13.33203125" bestFit="1" customWidth="1"/>
    <col min="4381" max="4381" width="15.83203125" bestFit="1" customWidth="1"/>
    <col min="4382" max="4382" width="14.33203125" bestFit="1" customWidth="1"/>
    <col min="4383" max="4383" width="17" bestFit="1" customWidth="1"/>
    <col min="4384" max="4384" width="14.33203125" bestFit="1" customWidth="1"/>
    <col min="4385" max="4385" width="17" bestFit="1" customWidth="1"/>
    <col min="4386" max="4386" width="14.33203125" bestFit="1" customWidth="1"/>
    <col min="4387" max="4387" width="17" bestFit="1" customWidth="1"/>
    <col min="4388" max="4388" width="14.33203125" bestFit="1" customWidth="1"/>
    <col min="4389" max="4389" width="17" bestFit="1" customWidth="1"/>
    <col min="4390" max="4390" width="14.33203125" bestFit="1" customWidth="1"/>
    <col min="4391" max="4391" width="17" bestFit="1" customWidth="1"/>
    <col min="4392" max="4392" width="14.33203125" bestFit="1" customWidth="1"/>
    <col min="4393" max="4393" width="17" bestFit="1" customWidth="1"/>
    <col min="4394" max="4394" width="13.33203125" bestFit="1" customWidth="1"/>
    <col min="4395" max="4395" width="15.83203125" bestFit="1" customWidth="1"/>
    <col min="4396" max="4396" width="14.33203125" bestFit="1" customWidth="1"/>
    <col min="4397" max="4397" width="17" bestFit="1" customWidth="1"/>
    <col min="4398" max="4398" width="14.33203125" bestFit="1" customWidth="1"/>
    <col min="4399" max="4399" width="17" bestFit="1" customWidth="1"/>
    <col min="4400" max="4400" width="14.33203125" bestFit="1" customWidth="1"/>
    <col min="4401" max="4401" width="17" bestFit="1" customWidth="1"/>
    <col min="4402" max="4402" width="14.33203125" bestFit="1" customWidth="1"/>
    <col min="4403" max="4403" width="17" bestFit="1" customWidth="1"/>
    <col min="4404" max="4404" width="14.33203125" bestFit="1" customWidth="1"/>
    <col min="4405" max="4405" width="17" bestFit="1" customWidth="1"/>
    <col min="4406" max="4406" width="14.33203125" bestFit="1" customWidth="1"/>
    <col min="4407" max="4407" width="17" bestFit="1" customWidth="1"/>
    <col min="4408" max="4408" width="14.33203125" bestFit="1" customWidth="1"/>
    <col min="4409" max="4409" width="17" bestFit="1" customWidth="1"/>
    <col min="4410" max="4410" width="14.33203125" bestFit="1" customWidth="1"/>
    <col min="4411" max="4411" width="17" bestFit="1" customWidth="1"/>
    <col min="4412" max="4412" width="13.33203125" bestFit="1" customWidth="1"/>
    <col min="4413" max="4413" width="15.83203125" bestFit="1" customWidth="1"/>
    <col min="4414" max="4414" width="14.33203125" bestFit="1" customWidth="1"/>
    <col min="4415" max="4415" width="17" bestFit="1" customWidth="1"/>
    <col min="4416" max="4416" width="14.33203125" bestFit="1" customWidth="1"/>
    <col min="4417" max="4417" width="17" bestFit="1" customWidth="1"/>
    <col min="4418" max="4418" width="14.33203125" bestFit="1" customWidth="1"/>
    <col min="4419" max="4419" width="17" bestFit="1" customWidth="1"/>
    <col min="4420" max="4420" width="14.33203125" bestFit="1" customWidth="1"/>
    <col min="4421" max="4421" width="17" bestFit="1" customWidth="1"/>
    <col min="4422" max="4422" width="14.33203125" bestFit="1" customWidth="1"/>
    <col min="4423" max="4423" width="17" bestFit="1" customWidth="1"/>
    <col min="4424" max="4424" width="14.33203125" bestFit="1" customWidth="1"/>
    <col min="4425" max="4425" width="17" bestFit="1" customWidth="1"/>
    <col min="4426" max="4426" width="14.33203125" bestFit="1" customWidth="1"/>
    <col min="4427" max="4427" width="17" bestFit="1" customWidth="1"/>
    <col min="4428" max="4428" width="14.33203125" bestFit="1" customWidth="1"/>
    <col min="4429" max="4429" width="17" bestFit="1" customWidth="1"/>
    <col min="4430" max="4430" width="14.33203125" bestFit="1" customWidth="1"/>
    <col min="4431" max="4431" width="17" bestFit="1" customWidth="1"/>
    <col min="4432" max="4432" width="13.33203125" bestFit="1" customWidth="1"/>
    <col min="4433" max="4433" width="15.83203125" bestFit="1" customWidth="1"/>
    <col min="4434" max="4434" width="14.33203125" bestFit="1" customWidth="1"/>
    <col min="4435" max="4435" width="17" bestFit="1" customWidth="1"/>
    <col min="4436" max="4436" width="14.33203125" bestFit="1" customWidth="1"/>
    <col min="4437" max="4437" width="17" bestFit="1" customWidth="1"/>
    <col min="4438" max="4438" width="13.33203125" bestFit="1" customWidth="1"/>
    <col min="4439" max="4439" width="15.83203125" bestFit="1" customWidth="1"/>
    <col min="4440" max="4440" width="14.33203125" bestFit="1" customWidth="1"/>
    <col min="4441" max="4441" width="17" bestFit="1" customWidth="1"/>
    <col min="4442" max="4442" width="14.33203125" bestFit="1" customWidth="1"/>
    <col min="4443" max="4443" width="17" bestFit="1" customWidth="1"/>
    <col min="4444" max="4444" width="14.33203125" bestFit="1" customWidth="1"/>
    <col min="4445" max="4445" width="17" bestFit="1" customWidth="1"/>
    <col min="4446" max="4446" width="14.33203125" bestFit="1" customWidth="1"/>
    <col min="4447" max="4447" width="17" bestFit="1" customWidth="1"/>
    <col min="4448" max="4448" width="14.33203125" bestFit="1" customWidth="1"/>
    <col min="4449" max="4449" width="17" bestFit="1" customWidth="1"/>
    <col min="4450" max="4450" width="14.33203125" bestFit="1" customWidth="1"/>
    <col min="4451" max="4451" width="17" bestFit="1" customWidth="1"/>
    <col min="4452" max="4452" width="14.33203125" bestFit="1" customWidth="1"/>
    <col min="4453" max="4453" width="17" bestFit="1" customWidth="1"/>
    <col min="4454" max="4454" width="14.33203125" bestFit="1" customWidth="1"/>
    <col min="4455" max="4455" width="17" bestFit="1" customWidth="1"/>
    <col min="4456" max="4456" width="13.33203125" bestFit="1" customWidth="1"/>
    <col min="4457" max="4457" width="15.83203125" bestFit="1" customWidth="1"/>
    <col min="4458" max="4458" width="14.33203125" bestFit="1" customWidth="1"/>
    <col min="4459" max="4459" width="17" bestFit="1" customWidth="1"/>
    <col min="4460" max="4460" width="14.33203125" bestFit="1" customWidth="1"/>
    <col min="4461" max="4461" width="17" bestFit="1" customWidth="1"/>
    <col min="4462" max="4462" width="14.33203125" bestFit="1" customWidth="1"/>
    <col min="4463" max="4463" width="17" bestFit="1" customWidth="1"/>
    <col min="4464" max="4464" width="14.33203125" bestFit="1" customWidth="1"/>
    <col min="4465" max="4465" width="17" bestFit="1" customWidth="1"/>
    <col min="4466" max="4466" width="14.33203125" bestFit="1" customWidth="1"/>
    <col min="4467" max="4467" width="17" bestFit="1" customWidth="1"/>
    <col min="4468" max="4468" width="14.33203125" bestFit="1" customWidth="1"/>
    <col min="4469" max="4469" width="17" bestFit="1" customWidth="1"/>
    <col min="4470" max="4470" width="13.33203125" bestFit="1" customWidth="1"/>
    <col min="4471" max="4471" width="15.83203125" bestFit="1" customWidth="1"/>
    <col min="4472" max="4472" width="14.33203125" bestFit="1" customWidth="1"/>
    <col min="4473" max="4473" width="17" bestFit="1" customWidth="1"/>
    <col min="4474" max="4474" width="14.33203125" bestFit="1" customWidth="1"/>
    <col min="4475" max="4475" width="17" bestFit="1" customWidth="1"/>
    <col min="4476" max="4476" width="14.33203125" bestFit="1" customWidth="1"/>
    <col min="4477" max="4477" width="17" bestFit="1" customWidth="1"/>
    <col min="4478" max="4478" width="13.33203125" bestFit="1" customWidth="1"/>
    <col min="4479" max="4479" width="15.83203125" bestFit="1" customWidth="1"/>
    <col min="4480" max="4480" width="13.33203125" bestFit="1" customWidth="1"/>
    <col min="4481" max="4481" width="15.83203125" bestFit="1" customWidth="1"/>
    <col min="4482" max="4482" width="14.33203125" bestFit="1" customWidth="1"/>
    <col min="4483" max="4483" width="17" bestFit="1" customWidth="1"/>
    <col min="4484" max="4484" width="13.33203125" bestFit="1" customWidth="1"/>
    <col min="4485" max="4485" width="15.83203125" bestFit="1" customWidth="1"/>
    <col min="4486" max="4486" width="14.33203125" bestFit="1" customWidth="1"/>
    <col min="4487" max="4487" width="17" bestFit="1" customWidth="1"/>
    <col min="4488" max="4488" width="13.33203125" bestFit="1" customWidth="1"/>
    <col min="4489" max="4489" width="15.83203125" bestFit="1" customWidth="1"/>
    <col min="4490" max="4490" width="13.33203125" bestFit="1" customWidth="1"/>
    <col min="4491" max="4491" width="15.83203125" bestFit="1" customWidth="1"/>
    <col min="4492" max="4492" width="14.33203125" bestFit="1" customWidth="1"/>
    <col min="4493" max="4493" width="17" bestFit="1" customWidth="1"/>
    <col min="4494" max="4494" width="14.33203125" bestFit="1" customWidth="1"/>
    <col min="4495" max="4495" width="17" bestFit="1" customWidth="1"/>
    <col min="4496" max="4496" width="14.33203125" bestFit="1" customWidth="1"/>
    <col min="4497" max="4497" width="17" bestFit="1" customWidth="1"/>
    <col min="4498" max="4498" width="14.33203125" bestFit="1" customWidth="1"/>
    <col min="4499" max="4499" width="17" bestFit="1" customWidth="1"/>
    <col min="4500" max="4500" width="14.33203125" bestFit="1" customWidth="1"/>
    <col min="4501" max="4501" width="17" bestFit="1" customWidth="1"/>
    <col min="4502" max="4502" width="14.33203125" bestFit="1" customWidth="1"/>
    <col min="4503" max="4503" width="17" bestFit="1" customWidth="1"/>
    <col min="4504" max="4504" width="14.33203125" bestFit="1" customWidth="1"/>
    <col min="4505" max="4505" width="17" bestFit="1" customWidth="1"/>
    <col min="4506" max="4506" width="14.33203125" bestFit="1" customWidth="1"/>
    <col min="4507" max="4507" width="17" bestFit="1" customWidth="1"/>
    <col min="4508" max="4508" width="14.33203125" bestFit="1" customWidth="1"/>
    <col min="4509" max="4509" width="17" bestFit="1" customWidth="1"/>
    <col min="4510" max="4510" width="14.33203125" bestFit="1" customWidth="1"/>
    <col min="4511" max="4511" width="17" bestFit="1" customWidth="1"/>
    <col min="4512" max="4512" width="14.33203125" bestFit="1" customWidth="1"/>
    <col min="4513" max="4513" width="17" bestFit="1" customWidth="1"/>
    <col min="4514" max="4514" width="14.33203125" bestFit="1" customWidth="1"/>
    <col min="4515" max="4515" width="17" bestFit="1" customWidth="1"/>
    <col min="4516" max="4516" width="13.33203125" bestFit="1" customWidth="1"/>
    <col min="4517" max="4517" width="15.83203125" bestFit="1" customWidth="1"/>
    <col min="4518" max="4518" width="14.33203125" bestFit="1" customWidth="1"/>
    <col min="4519" max="4519" width="17" bestFit="1" customWidth="1"/>
    <col min="4520" max="4520" width="14.33203125" bestFit="1" customWidth="1"/>
    <col min="4521" max="4521" width="17" bestFit="1" customWidth="1"/>
    <col min="4522" max="4522" width="14.33203125" bestFit="1" customWidth="1"/>
    <col min="4523" max="4523" width="17" bestFit="1" customWidth="1"/>
    <col min="4524" max="4524" width="14.33203125" bestFit="1" customWidth="1"/>
    <col min="4525" max="4525" width="17" bestFit="1" customWidth="1"/>
    <col min="4526" max="4526" width="12.33203125" bestFit="1" customWidth="1"/>
    <col min="4527" max="4527" width="14.83203125" bestFit="1" customWidth="1"/>
    <col min="4528" max="4528" width="12.33203125" bestFit="1" customWidth="1"/>
    <col min="4529" max="4529" width="14.83203125" bestFit="1" customWidth="1"/>
    <col min="4530" max="4530" width="13.33203125" bestFit="1" customWidth="1"/>
    <col min="4531" max="4531" width="15.83203125" bestFit="1" customWidth="1"/>
    <col min="4532" max="4532" width="13.33203125" bestFit="1" customWidth="1"/>
    <col min="4533" max="4533" width="15.83203125" bestFit="1" customWidth="1"/>
    <col min="4534" max="4534" width="13.33203125" bestFit="1" customWidth="1"/>
    <col min="4535" max="4535" width="15.83203125" bestFit="1" customWidth="1"/>
    <col min="4536" max="4536" width="13.33203125" bestFit="1" customWidth="1"/>
    <col min="4537" max="4537" width="15.83203125" bestFit="1" customWidth="1"/>
    <col min="4538" max="4538" width="13.33203125" bestFit="1" customWidth="1"/>
    <col min="4539" max="4539" width="15.83203125" bestFit="1" customWidth="1"/>
    <col min="4540" max="4540" width="13.33203125" bestFit="1" customWidth="1"/>
    <col min="4541" max="4541" width="15.83203125" bestFit="1" customWidth="1"/>
    <col min="4542" max="4542" width="13.33203125" bestFit="1" customWidth="1"/>
    <col min="4543" max="4543" width="15.83203125" bestFit="1" customWidth="1"/>
    <col min="4544" max="4544" width="12.33203125" bestFit="1" customWidth="1"/>
    <col min="4545" max="4545" width="14.83203125" bestFit="1" customWidth="1"/>
    <col min="4546" max="4546" width="12.33203125" bestFit="1" customWidth="1"/>
    <col min="4547" max="4547" width="14.83203125" bestFit="1" customWidth="1"/>
    <col min="4548" max="4548" width="13.33203125" bestFit="1" customWidth="1"/>
    <col min="4549" max="4549" width="15.83203125" bestFit="1" customWidth="1"/>
    <col min="4550" max="4550" width="13.33203125" bestFit="1" customWidth="1"/>
    <col min="4551" max="4551" width="15.83203125" bestFit="1" customWidth="1"/>
    <col min="4552" max="4552" width="13.33203125" bestFit="1" customWidth="1"/>
    <col min="4553" max="4553" width="15.83203125" bestFit="1" customWidth="1"/>
    <col min="4554" max="4554" width="13.33203125" bestFit="1" customWidth="1"/>
    <col min="4555" max="4555" width="15.83203125" bestFit="1" customWidth="1"/>
    <col min="4556" max="4556" width="13.33203125" bestFit="1" customWidth="1"/>
    <col min="4557" max="4557" width="15.83203125" bestFit="1" customWidth="1"/>
    <col min="4558" max="4558" width="13.33203125" bestFit="1" customWidth="1"/>
    <col min="4559" max="4559" width="15.83203125" bestFit="1" customWidth="1"/>
    <col min="4560" max="4560" width="12.33203125" bestFit="1" customWidth="1"/>
    <col min="4561" max="4561" width="14.83203125" bestFit="1" customWidth="1"/>
    <col min="4562" max="4562" width="12.33203125" bestFit="1" customWidth="1"/>
    <col min="4563" max="4563" width="14.83203125" bestFit="1" customWidth="1"/>
    <col min="4564" max="4564" width="13.33203125" bestFit="1" customWidth="1"/>
    <col min="4565" max="4565" width="15.83203125" bestFit="1" customWidth="1"/>
    <col min="4566" max="4566" width="13.33203125" bestFit="1" customWidth="1"/>
    <col min="4567" max="4567" width="15.83203125" bestFit="1" customWidth="1"/>
    <col min="4568" max="4568" width="12.33203125" bestFit="1" customWidth="1"/>
    <col min="4569" max="4569" width="14.83203125" bestFit="1" customWidth="1"/>
    <col min="4570" max="4570" width="12.33203125" bestFit="1" customWidth="1"/>
    <col min="4571" max="4571" width="14.83203125" bestFit="1" customWidth="1"/>
    <col min="4572" max="4572" width="13.33203125" bestFit="1" customWidth="1"/>
    <col min="4573" max="4573" width="15.83203125" bestFit="1" customWidth="1"/>
    <col min="4574" max="4574" width="13.33203125" bestFit="1" customWidth="1"/>
    <col min="4575" max="4575" width="15.83203125" bestFit="1" customWidth="1"/>
    <col min="4576" max="4576" width="13.33203125" bestFit="1" customWidth="1"/>
    <col min="4577" max="4577" width="15.83203125" bestFit="1" customWidth="1"/>
    <col min="4578" max="4578" width="12.33203125" bestFit="1" customWidth="1"/>
    <col min="4579" max="4579" width="14.83203125" bestFit="1" customWidth="1"/>
    <col min="4580" max="4580" width="13.33203125" bestFit="1" customWidth="1"/>
    <col min="4581" max="4581" width="15.83203125" bestFit="1" customWidth="1"/>
    <col min="4582" max="4582" width="12.33203125" bestFit="1" customWidth="1"/>
    <col min="4583" max="4583" width="14.83203125" bestFit="1" customWidth="1"/>
    <col min="4584" max="4584" width="13.33203125" bestFit="1" customWidth="1"/>
    <col min="4585" max="4585" width="15.83203125" bestFit="1" customWidth="1"/>
    <col min="4586" max="4586" width="13.33203125" bestFit="1" customWidth="1"/>
    <col min="4587" max="4587" width="15.83203125" bestFit="1" customWidth="1"/>
    <col min="4588" max="4588" width="13.33203125" bestFit="1" customWidth="1"/>
    <col min="4589" max="4589" width="15.83203125" bestFit="1" customWidth="1"/>
    <col min="4590" max="4590" width="13.33203125" bestFit="1" customWidth="1"/>
    <col min="4591" max="4591" width="15.83203125" bestFit="1" customWidth="1"/>
    <col min="4592" max="4592" width="13.33203125" bestFit="1" customWidth="1"/>
    <col min="4593" max="4593" width="15.83203125" bestFit="1" customWidth="1"/>
    <col min="4594" max="4594" width="13.33203125" bestFit="1" customWidth="1"/>
    <col min="4595" max="4595" width="15.83203125" bestFit="1" customWidth="1"/>
    <col min="4596" max="4596" width="13.33203125" bestFit="1" customWidth="1"/>
    <col min="4597" max="4597" width="15.83203125" bestFit="1" customWidth="1"/>
    <col min="4598" max="4598" width="14.33203125" bestFit="1" customWidth="1"/>
    <col min="4599" max="4599" width="17" bestFit="1" customWidth="1"/>
    <col min="4600" max="4600" width="14.33203125" bestFit="1" customWidth="1"/>
    <col min="4601" max="4601" width="17" bestFit="1" customWidth="1"/>
    <col min="4602" max="4602" width="14.33203125" bestFit="1" customWidth="1"/>
    <col min="4603" max="4603" width="17" bestFit="1" customWidth="1"/>
    <col min="4604" max="4604" width="14.33203125" bestFit="1" customWidth="1"/>
    <col min="4605" max="4605" width="17" bestFit="1" customWidth="1"/>
    <col min="4606" max="4606" width="14.33203125" bestFit="1" customWidth="1"/>
    <col min="4607" max="4607" width="17" bestFit="1" customWidth="1"/>
    <col min="4608" max="4608" width="13.33203125" bestFit="1" customWidth="1"/>
    <col min="4609" max="4609" width="15.83203125" bestFit="1" customWidth="1"/>
    <col min="4610" max="4610" width="13.33203125" bestFit="1" customWidth="1"/>
    <col min="4611" max="4611" width="15.83203125" bestFit="1" customWidth="1"/>
    <col min="4612" max="4612" width="13.33203125" bestFit="1" customWidth="1"/>
    <col min="4613" max="4613" width="15.83203125" bestFit="1" customWidth="1"/>
    <col min="4614" max="4614" width="13.33203125" bestFit="1" customWidth="1"/>
    <col min="4615" max="4615" width="15.83203125" bestFit="1" customWidth="1"/>
    <col min="4616" max="4616" width="13.33203125" bestFit="1" customWidth="1"/>
    <col min="4617" max="4617" width="15.83203125" bestFit="1" customWidth="1"/>
    <col min="4618" max="4618" width="14.33203125" bestFit="1" customWidth="1"/>
    <col min="4619" max="4619" width="17" bestFit="1" customWidth="1"/>
    <col min="4620" max="4620" width="14.33203125" bestFit="1" customWidth="1"/>
    <col min="4621" max="4621" width="17" bestFit="1" customWidth="1"/>
    <col min="4622" max="4622" width="14.33203125" bestFit="1" customWidth="1"/>
    <col min="4623" max="4623" width="17" bestFit="1" customWidth="1"/>
    <col min="4624" max="4624" width="13.33203125" bestFit="1" customWidth="1"/>
    <col min="4625" max="4625" width="15.83203125" bestFit="1" customWidth="1"/>
    <col min="4626" max="4626" width="13.33203125" bestFit="1" customWidth="1"/>
    <col min="4627" max="4627" width="15.83203125" bestFit="1" customWidth="1"/>
    <col min="4628" max="4628" width="14.33203125" bestFit="1" customWidth="1"/>
    <col min="4629" max="4629" width="17" bestFit="1" customWidth="1"/>
    <col min="4630" max="4630" width="14.33203125" bestFit="1" customWidth="1"/>
    <col min="4631" max="4631" width="17" bestFit="1" customWidth="1"/>
    <col min="4632" max="4632" width="14.33203125" bestFit="1" customWidth="1"/>
    <col min="4633" max="4633" width="17" bestFit="1" customWidth="1"/>
    <col min="4634" max="4634" width="14.33203125" bestFit="1" customWidth="1"/>
    <col min="4635" max="4635" width="17" bestFit="1" customWidth="1"/>
    <col min="4636" max="4636" width="14.33203125" bestFit="1" customWidth="1"/>
    <col min="4637" max="4637" width="17" bestFit="1" customWidth="1"/>
    <col min="4638" max="4638" width="13.33203125" bestFit="1" customWidth="1"/>
    <col min="4639" max="4639" width="15.83203125" bestFit="1" customWidth="1"/>
    <col min="4640" max="4640" width="13.33203125" bestFit="1" customWidth="1"/>
    <col min="4641" max="4641" width="15.83203125" bestFit="1" customWidth="1"/>
    <col min="4642" max="4642" width="14.33203125" bestFit="1" customWidth="1"/>
    <col min="4643" max="4643" width="17" bestFit="1" customWidth="1"/>
    <col min="4644" max="4644" width="14.33203125" bestFit="1" customWidth="1"/>
    <col min="4645" max="4645" width="17" bestFit="1" customWidth="1"/>
    <col min="4646" max="4646" width="14.33203125" bestFit="1" customWidth="1"/>
    <col min="4647" max="4647" width="17" bestFit="1" customWidth="1"/>
    <col min="4648" max="4648" width="13.33203125" bestFit="1" customWidth="1"/>
    <col min="4649" max="4649" width="15.83203125" bestFit="1" customWidth="1"/>
    <col min="4650" max="4650" width="14.33203125" bestFit="1" customWidth="1"/>
    <col min="4651" max="4651" width="17" bestFit="1" customWidth="1"/>
    <col min="4652" max="4652" width="14.33203125" bestFit="1" customWidth="1"/>
    <col min="4653" max="4653" width="17" bestFit="1" customWidth="1"/>
    <col min="4654" max="4654" width="14.33203125" bestFit="1" customWidth="1"/>
    <col min="4655" max="4655" width="17" bestFit="1" customWidth="1"/>
    <col min="4656" max="4656" width="13.33203125" bestFit="1" customWidth="1"/>
    <col min="4657" max="4657" width="15.83203125" bestFit="1" customWidth="1"/>
    <col min="4658" max="4658" width="14.33203125" bestFit="1" customWidth="1"/>
    <col min="4659" max="4659" width="17" bestFit="1" customWidth="1"/>
    <col min="4660" max="4660" width="14.33203125" bestFit="1" customWidth="1"/>
    <col min="4661" max="4661" width="17" bestFit="1" customWidth="1"/>
    <col min="4662" max="4662" width="14.33203125" bestFit="1" customWidth="1"/>
    <col min="4663" max="4663" width="17" bestFit="1" customWidth="1"/>
    <col min="4664" max="4664" width="13.33203125" bestFit="1" customWidth="1"/>
    <col min="4665" max="4665" width="15.83203125" bestFit="1" customWidth="1"/>
    <col min="4666" max="4666" width="14.33203125" bestFit="1" customWidth="1"/>
    <col min="4667" max="4667" width="17" bestFit="1" customWidth="1"/>
    <col min="4668" max="4668" width="14.33203125" bestFit="1" customWidth="1"/>
    <col min="4669" max="4669" width="17" bestFit="1" customWidth="1"/>
    <col min="4670" max="4670" width="13.33203125" bestFit="1" customWidth="1"/>
    <col min="4671" max="4671" width="15.83203125" bestFit="1" customWidth="1"/>
    <col min="4672" max="4672" width="13.33203125" bestFit="1" customWidth="1"/>
    <col min="4673" max="4673" width="15.83203125" bestFit="1" customWidth="1"/>
    <col min="4674" max="4674" width="14.33203125" bestFit="1" customWidth="1"/>
    <col min="4675" max="4675" width="17" bestFit="1" customWidth="1"/>
    <col min="4676" max="4676" width="14.33203125" bestFit="1" customWidth="1"/>
    <col min="4677" max="4677" width="17" bestFit="1" customWidth="1"/>
    <col min="4678" max="4678" width="14.33203125" bestFit="1" customWidth="1"/>
    <col min="4679" max="4679" width="17" bestFit="1" customWidth="1"/>
    <col min="4680" max="4680" width="14.33203125" bestFit="1" customWidth="1"/>
    <col min="4681" max="4681" width="17" bestFit="1" customWidth="1"/>
    <col min="4682" max="4682" width="13.33203125" bestFit="1" customWidth="1"/>
    <col min="4683" max="4683" width="15.83203125" bestFit="1" customWidth="1"/>
    <col min="4684" max="4684" width="13.33203125" bestFit="1" customWidth="1"/>
    <col min="4685" max="4685" width="15.83203125" bestFit="1" customWidth="1"/>
    <col min="4686" max="4686" width="13.33203125" bestFit="1" customWidth="1"/>
    <col min="4687" max="4687" width="15.83203125" bestFit="1" customWidth="1"/>
    <col min="4688" max="4688" width="14.33203125" bestFit="1" customWidth="1"/>
    <col min="4689" max="4689" width="17" bestFit="1" customWidth="1"/>
    <col min="4690" max="4690" width="14.33203125" bestFit="1" customWidth="1"/>
    <col min="4691" max="4691" width="17" bestFit="1" customWidth="1"/>
    <col min="4692" max="4692" width="14.33203125" bestFit="1" customWidth="1"/>
    <col min="4693" max="4693" width="17" bestFit="1" customWidth="1"/>
    <col min="4694" max="4694" width="14.33203125" bestFit="1" customWidth="1"/>
    <col min="4695" max="4695" width="17" bestFit="1" customWidth="1"/>
    <col min="4696" max="4696" width="13.33203125" bestFit="1" customWidth="1"/>
    <col min="4697" max="4697" width="15.83203125" bestFit="1" customWidth="1"/>
    <col min="4698" max="4698" width="14.33203125" bestFit="1" customWidth="1"/>
    <col min="4699" max="4699" width="17" bestFit="1" customWidth="1"/>
    <col min="4700" max="4700" width="14.33203125" bestFit="1" customWidth="1"/>
    <col min="4701" max="4701" width="17" bestFit="1" customWidth="1"/>
    <col min="4702" max="4702" width="14.33203125" bestFit="1" customWidth="1"/>
    <col min="4703" max="4703" width="17" bestFit="1" customWidth="1"/>
    <col min="4704" max="4704" width="14.33203125" bestFit="1" customWidth="1"/>
    <col min="4705" max="4705" width="17" bestFit="1" customWidth="1"/>
    <col min="4706" max="4706" width="14.33203125" bestFit="1" customWidth="1"/>
    <col min="4707" max="4707" width="17" bestFit="1" customWidth="1"/>
    <col min="4708" max="4708" width="14.33203125" bestFit="1" customWidth="1"/>
    <col min="4709" max="4709" width="17" bestFit="1" customWidth="1"/>
    <col min="4710" max="4710" width="13.33203125" bestFit="1" customWidth="1"/>
    <col min="4711" max="4711" width="15.83203125" bestFit="1" customWidth="1"/>
    <col min="4712" max="4712" width="14.33203125" bestFit="1" customWidth="1"/>
    <col min="4713" max="4713" width="17" bestFit="1" customWidth="1"/>
    <col min="4714" max="4714" width="13.33203125" bestFit="1" customWidth="1"/>
    <col min="4715" max="4715" width="15.83203125" bestFit="1" customWidth="1"/>
    <col min="4716" max="4716" width="13.33203125" bestFit="1" customWidth="1"/>
    <col min="4717" max="4717" width="15.83203125" bestFit="1" customWidth="1"/>
    <col min="4718" max="4718" width="14.33203125" bestFit="1" customWidth="1"/>
    <col min="4719" max="4719" width="17" bestFit="1" customWidth="1"/>
    <col min="4720" max="4720" width="14.33203125" bestFit="1" customWidth="1"/>
    <col min="4721" max="4721" width="17" bestFit="1" customWidth="1"/>
    <col min="4722" max="4722" width="14.33203125" bestFit="1" customWidth="1"/>
    <col min="4723" max="4723" width="17" bestFit="1" customWidth="1"/>
    <col min="4724" max="4724" width="14.33203125" bestFit="1" customWidth="1"/>
    <col min="4725" max="4725" width="17" bestFit="1" customWidth="1"/>
    <col min="4726" max="4726" width="14.33203125" bestFit="1" customWidth="1"/>
    <col min="4727" max="4727" width="17" bestFit="1" customWidth="1"/>
    <col min="4728" max="4728" width="13.33203125" bestFit="1" customWidth="1"/>
    <col min="4729" max="4729" width="15.83203125" bestFit="1" customWidth="1"/>
    <col min="4730" max="4730" width="14.33203125" bestFit="1" customWidth="1"/>
    <col min="4731" max="4731" width="17" bestFit="1" customWidth="1"/>
    <col min="4732" max="4732" width="14.33203125" bestFit="1" customWidth="1"/>
    <col min="4733" max="4733" width="17" bestFit="1" customWidth="1"/>
    <col min="4734" max="4734" width="13.33203125" bestFit="1" customWidth="1"/>
    <col min="4735" max="4735" width="15.83203125" bestFit="1" customWidth="1"/>
    <col min="4736" max="4736" width="13.33203125" bestFit="1" customWidth="1"/>
    <col min="4737" max="4737" width="15.83203125" bestFit="1" customWidth="1"/>
    <col min="4738" max="4738" width="14.33203125" bestFit="1" customWidth="1"/>
    <col min="4739" max="4739" width="17" bestFit="1" customWidth="1"/>
    <col min="4740" max="4740" width="14.33203125" bestFit="1" customWidth="1"/>
    <col min="4741" max="4741" width="17" bestFit="1" customWidth="1"/>
    <col min="4742" max="4742" width="14.33203125" bestFit="1" customWidth="1"/>
    <col min="4743" max="4743" width="17" bestFit="1" customWidth="1"/>
    <col min="4744" max="4744" width="14.33203125" bestFit="1" customWidth="1"/>
    <col min="4745" max="4745" width="17" bestFit="1" customWidth="1"/>
    <col min="4746" max="4746" width="14.33203125" bestFit="1" customWidth="1"/>
    <col min="4747" max="4747" width="17" bestFit="1" customWidth="1"/>
    <col min="4748" max="4748" width="14.33203125" bestFit="1" customWidth="1"/>
    <col min="4749" max="4749" width="17" bestFit="1" customWidth="1"/>
    <col min="4750" max="4750" width="14.33203125" bestFit="1" customWidth="1"/>
    <col min="4751" max="4751" width="17" bestFit="1" customWidth="1"/>
    <col min="4752" max="4752" width="14.33203125" bestFit="1" customWidth="1"/>
    <col min="4753" max="4753" width="17" bestFit="1" customWidth="1"/>
    <col min="4754" max="4754" width="14.33203125" bestFit="1" customWidth="1"/>
    <col min="4755" max="4755" width="17" bestFit="1" customWidth="1"/>
    <col min="4756" max="4756" width="14.33203125" bestFit="1" customWidth="1"/>
    <col min="4757" max="4757" width="17" bestFit="1" customWidth="1"/>
    <col min="4758" max="4758" width="14.33203125" bestFit="1" customWidth="1"/>
    <col min="4759" max="4759" width="17" bestFit="1" customWidth="1"/>
    <col min="4760" max="4760" width="14.33203125" bestFit="1" customWidth="1"/>
    <col min="4761" max="4761" width="17" bestFit="1" customWidth="1"/>
    <col min="4762" max="4762" width="14.33203125" bestFit="1" customWidth="1"/>
    <col min="4763" max="4763" width="17" bestFit="1" customWidth="1"/>
    <col min="4764" max="4764" width="12.33203125" bestFit="1" customWidth="1"/>
    <col min="4765" max="4765" width="14.83203125" bestFit="1" customWidth="1"/>
    <col min="4766" max="4766" width="12.33203125" bestFit="1" customWidth="1"/>
    <col min="4767" max="4767" width="14.83203125" bestFit="1" customWidth="1"/>
    <col min="4768" max="4768" width="12.33203125" bestFit="1" customWidth="1"/>
    <col min="4769" max="4769" width="14.83203125" bestFit="1" customWidth="1"/>
    <col min="4770" max="4770" width="12.33203125" bestFit="1" customWidth="1"/>
    <col min="4771" max="4771" width="14.83203125" bestFit="1" customWidth="1"/>
    <col min="4772" max="4772" width="12.33203125" bestFit="1" customWidth="1"/>
    <col min="4773" max="4773" width="14.83203125" bestFit="1" customWidth="1"/>
    <col min="4774" max="4774" width="13.33203125" bestFit="1" customWidth="1"/>
    <col min="4775" max="4775" width="15.83203125" bestFit="1" customWidth="1"/>
    <col min="4776" max="4776" width="13.33203125" bestFit="1" customWidth="1"/>
    <col min="4777" max="4777" width="15.83203125" bestFit="1" customWidth="1"/>
    <col min="4778" max="4778" width="13.33203125" bestFit="1" customWidth="1"/>
    <col min="4779" max="4779" width="15.83203125" bestFit="1" customWidth="1"/>
    <col min="4780" max="4780" width="13.33203125" bestFit="1" customWidth="1"/>
    <col min="4781" max="4781" width="15.83203125" bestFit="1" customWidth="1"/>
    <col min="4782" max="4782" width="12.33203125" bestFit="1" customWidth="1"/>
    <col min="4783" max="4783" width="14.83203125" bestFit="1" customWidth="1"/>
    <col min="4784" max="4784" width="12.33203125" bestFit="1" customWidth="1"/>
    <col min="4785" max="4785" width="14.83203125" bestFit="1" customWidth="1"/>
    <col min="4786" max="4786" width="13.33203125" bestFit="1" customWidth="1"/>
    <col min="4787" max="4787" width="15.83203125" bestFit="1" customWidth="1"/>
    <col min="4788" max="4788" width="12.33203125" bestFit="1" customWidth="1"/>
    <col min="4789" max="4789" width="14.83203125" bestFit="1" customWidth="1"/>
    <col min="4790" max="4790" width="13.33203125" bestFit="1" customWidth="1"/>
    <col min="4791" max="4791" width="15.83203125" bestFit="1" customWidth="1"/>
    <col min="4792" max="4792" width="13.33203125" bestFit="1" customWidth="1"/>
    <col min="4793" max="4793" width="15.83203125" bestFit="1" customWidth="1"/>
    <col min="4794" max="4794" width="13.33203125" bestFit="1" customWidth="1"/>
    <col min="4795" max="4795" width="15.83203125" bestFit="1" customWidth="1"/>
    <col min="4796" max="4796" width="13.33203125" bestFit="1" customWidth="1"/>
    <col min="4797" max="4797" width="15.83203125" bestFit="1" customWidth="1"/>
    <col min="4798" max="4798" width="13.33203125" bestFit="1" customWidth="1"/>
    <col min="4799" max="4799" width="15.83203125" bestFit="1" customWidth="1"/>
    <col min="4800" max="4800" width="13.33203125" bestFit="1" customWidth="1"/>
    <col min="4801" max="4801" width="15.83203125" bestFit="1" customWidth="1"/>
    <col min="4802" max="4802" width="13.33203125" bestFit="1" customWidth="1"/>
    <col min="4803" max="4803" width="15.83203125" bestFit="1" customWidth="1"/>
    <col min="4804" max="4804" width="12.33203125" bestFit="1" customWidth="1"/>
    <col min="4805" max="4805" width="14.83203125" bestFit="1" customWidth="1"/>
    <col min="4806" max="4806" width="12.33203125" bestFit="1" customWidth="1"/>
    <col min="4807" max="4807" width="14.83203125" bestFit="1" customWidth="1"/>
    <col min="4808" max="4808" width="13.33203125" bestFit="1" customWidth="1"/>
    <col min="4809" max="4809" width="15.83203125" bestFit="1" customWidth="1"/>
    <col min="4810" max="4810" width="13.33203125" bestFit="1" customWidth="1"/>
    <col min="4811" max="4811" width="15.83203125" bestFit="1" customWidth="1"/>
    <col min="4812" max="4812" width="13.33203125" bestFit="1" customWidth="1"/>
    <col min="4813" max="4813" width="15.83203125" bestFit="1" customWidth="1"/>
    <col min="4814" max="4814" width="13.33203125" bestFit="1" customWidth="1"/>
    <col min="4815" max="4815" width="15.83203125" bestFit="1" customWidth="1"/>
    <col min="4816" max="4816" width="13.33203125" bestFit="1" customWidth="1"/>
    <col min="4817" max="4817" width="15.83203125" bestFit="1" customWidth="1"/>
    <col min="4818" max="4818" width="12.33203125" bestFit="1" customWidth="1"/>
    <col min="4819" max="4819" width="14.83203125" bestFit="1" customWidth="1"/>
    <col min="4820" max="4820" width="12.33203125" bestFit="1" customWidth="1"/>
    <col min="4821" max="4821" width="14.83203125" bestFit="1" customWidth="1"/>
    <col min="4822" max="4822" width="13.33203125" bestFit="1" customWidth="1"/>
    <col min="4823" max="4823" width="15.83203125" bestFit="1" customWidth="1"/>
    <col min="4824" max="4824" width="13.33203125" bestFit="1" customWidth="1"/>
    <col min="4825" max="4825" width="15.83203125" bestFit="1" customWidth="1"/>
    <col min="4826" max="4826" width="13.33203125" bestFit="1" customWidth="1"/>
    <col min="4827" max="4827" width="15.83203125" bestFit="1" customWidth="1"/>
    <col min="4828" max="4828" width="13.33203125" bestFit="1" customWidth="1"/>
    <col min="4829" max="4829" width="15.83203125" bestFit="1" customWidth="1"/>
    <col min="4830" max="4830" width="13.33203125" bestFit="1" customWidth="1"/>
    <col min="4831" max="4831" width="15.83203125" bestFit="1" customWidth="1"/>
    <col min="4832" max="4832" width="14.33203125" bestFit="1" customWidth="1"/>
    <col min="4833" max="4833" width="17" bestFit="1" customWidth="1"/>
    <col min="4834" max="4834" width="14.33203125" bestFit="1" customWidth="1"/>
    <col min="4835" max="4835" width="17" bestFit="1" customWidth="1"/>
    <col min="4836" max="4836" width="14.33203125" bestFit="1" customWidth="1"/>
    <col min="4837" max="4837" width="17" bestFit="1" customWidth="1"/>
    <col min="4838" max="4838" width="14.33203125" bestFit="1" customWidth="1"/>
    <col min="4839" max="4839" width="17" bestFit="1" customWidth="1"/>
    <col min="4840" max="4840" width="13.33203125" bestFit="1" customWidth="1"/>
    <col min="4841" max="4841" width="15.83203125" bestFit="1" customWidth="1"/>
    <col min="4842" max="4842" width="14.33203125" bestFit="1" customWidth="1"/>
    <col min="4843" max="4843" width="17" bestFit="1" customWidth="1"/>
    <col min="4844" max="4844" width="14.33203125" bestFit="1" customWidth="1"/>
    <col min="4845" max="4845" width="17" bestFit="1" customWidth="1"/>
    <col min="4846" max="4846" width="13.33203125" bestFit="1" customWidth="1"/>
    <col min="4847" max="4847" width="15.83203125" bestFit="1" customWidth="1"/>
    <col min="4848" max="4848" width="13.33203125" bestFit="1" customWidth="1"/>
    <col min="4849" max="4849" width="15.83203125" bestFit="1" customWidth="1"/>
    <col min="4850" max="4850" width="13.33203125" bestFit="1" customWidth="1"/>
    <col min="4851" max="4851" width="15.83203125" bestFit="1" customWidth="1"/>
    <col min="4852" max="4852" width="14.33203125" bestFit="1" customWidth="1"/>
    <col min="4853" max="4853" width="17" bestFit="1" customWidth="1"/>
    <col min="4854" max="4854" width="14.33203125" bestFit="1" customWidth="1"/>
    <col min="4855" max="4855" width="17" bestFit="1" customWidth="1"/>
    <col min="4856" max="4856" width="13.33203125" bestFit="1" customWidth="1"/>
    <col min="4857" max="4857" width="15.83203125" bestFit="1" customWidth="1"/>
    <col min="4858" max="4858" width="13.33203125" bestFit="1" customWidth="1"/>
    <col min="4859" max="4859" width="15.83203125" bestFit="1" customWidth="1"/>
    <col min="4860" max="4860" width="14.33203125" bestFit="1" customWidth="1"/>
    <col min="4861" max="4861" width="17" bestFit="1" customWidth="1"/>
    <col min="4862" max="4862" width="14.33203125" bestFit="1" customWidth="1"/>
    <col min="4863" max="4863" width="17" bestFit="1" customWidth="1"/>
    <col min="4864" max="4864" width="13.33203125" bestFit="1" customWidth="1"/>
    <col min="4865" max="4865" width="15.83203125" bestFit="1" customWidth="1"/>
    <col min="4866" max="4866" width="14.33203125" bestFit="1" customWidth="1"/>
    <col min="4867" max="4867" width="17" bestFit="1" customWidth="1"/>
    <col min="4868" max="4868" width="14.33203125" bestFit="1" customWidth="1"/>
    <col min="4869" max="4869" width="17" bestFit="1" customWidth="1"/>
    <col min="4870" max="4870" width="14.33203125" bestFit="1" customWidth="1"/>
    <col min="4871" max="4871" width="17" bestFit="1" customWidth="1"/>
    <col min="4872" max="4872" width="14.33203125" bestFit="1" customWidth="1"/>
    <col min="4873" max="4873" width="17" bestFit="1" customWidth="1"/>
    <col min="4874" max="4874" width="14.33203125" bestFit="1" customWidth="1"/>
    <col min="4875" max="4875" width="17" bestFit="1" customWidth="1"/>
    <col min="4876" max="4876" width="13.33203125" bestFit="1" customWidth="1"/>
    <col min="4877" max="4877" width="15.83203125" bestFit="1" customWidth="1"/>
    <col min="4878" max="4878" width="13.33203125" bestFit="1" customWidth="1"/>
    <col min="4879" max="4879" width="15.83203125" bestFit="1" customWidth="1"/>
    <col min="4880" max="4880" width="14.33203125" bestFit="1" customWidth="1"/>
    <col min="4881" max="4881" width="17" bestFit="1" customWidth="1"/>
    <col min="4882" max="4882" width="14.33203125" bestFit="1" customWidth="1"/>
    <col min="4883" max="4883" width="17" bestFit="1" customWidth="1"/>
    <col min="4884" max="4884" width="14.33203125" bestFit="1" customWidth="1"/>
    <col min="4885" max="4885" width="17" bestFit="1" customWidth="1"/>
    <col min="4886" max="4886" width="14.33203125" bestFit="1" customWidth="1"/>
    <col min="4887" max="4887" width="17" bestFit="1" customWidth="1"/>
    <col min="4888" max="4888" width="14.33203125" bestFit="1" customWidth="1"/>
    <col min="4889" max="4889" width="17" bestFit="1" customWidth="1"/>
    <col min="4890" max="4890" width="14.33203125" bestFit="1" customWidth="1"/>
    <col min="4891" max="4891" width="17" bestFit="1" customWidth="1"/>
    <col min="4892" max="4892" width="14.33203125" bestFit="1" customWidth="1"/>
    <col min="4893" max="4893" width="17" bestFit="1" customWidth="1"/>
    <col min="4894" max="4894" width="14.33203125" bestFit="1" customWidth="1"/>
    <col min="4895" max="4895" width="17" bestFit="1" customWidth="1"/>
    <col min="4896" max="4896" width="13.33203125" bestFit="1" customWidth="1"/>
    <col min="4897" max="4897" width="15.83203125" bestFit="1" customWidth="1"/>
    <col min="4898" max="4898" width="13.33203125" bestFit="1" customWidth="1"/>
    <col min="4899" max="4899" width="15.83203125" bestFit="1" customWidth="1"/>
    <col min="4900" max="4900" width="14.33203125" bestFit="1" customWidth="1"/>
    <col min="4901" max="4901" width="17" bestFit="1" customWidth="1"/>
    <col min="4902" max="4902" width="14.33203125" bestFit="1" customWidth="1"/>
    <col min="4903" max="4903" width="17" bestFit="1" customWidth="1"/>
    <col min="4904" max="4904" width="14.33203125" bestFit="1" customWidth="1"/>
    <col min="4905" max="4905" width="17" bestFit="1" customWidth="1"/>
    <col min="4906" max="4906" width="14.33203125" bestFit="1" customWidth="1"/>
    <col min="4907" max="4907" width="17" bestFit="1" customWidth="1"/>
    <col min="4908" max="4908" width="14.33203125" bestFit="1" customWidth="1"/>
    <col min="4909" max="4909" width="17" bestFit="1" customWidth="1"/>
    <col min="4910" max="4910" width="14.33203125" bestFit="1" customWidth="1"/>
    <col min="4911" max="4911" width="17" bestFit="1" customWidth="1"/>
    <col min="4912" max="4912" width="13.33203125" bestFit="1" customWidth="1"/>
    <col min="4913" max="4913" width="15.83203125" bestFit="1" customWidth="1"/>
    <col min="4914" max="4914" width="13.33203125" bestFit="1" customWidth="1"/>
    <col min="4915" max="4915" width="15.83203125" bestFit="1" customWidth="1"/>
    <col min="4916" max="4916" width="14.33203125" bestFit="1" customWidth="1"/>
    <col min="4917" max="4917" width="17" bestFit="1" customWidth="1"/>
    <col min="4918" max="4918" width="14.33203125" bestFit="1" customWidth="1"/>
    <col min="4919" max="4919" width="17" bestFit="1" customWidth="1"/>
    <col min="4920" max="4920" width="14.33203125" bestFit="1" customWidth="1"/>
    <col min="4921" max="4921" width="17" bestFit="1" customWidth="1"/>
    <col min="4922" max="4922" width="14.33203125" bestFit="1" customWidth="1"/>
    <col min="4923" max="4923" width="17" bestFit="1" customWidth="1"/>
    <col min="4924" max="4924" width="14.33203125" bestFit="1" customWidth="1"/>
    <col min="4925" max="4925" width="17" bestFit="1" customWidth="1"/>
    <col min="4926" max="4926" width="14.33203125" bestFit="1" customWidth="1"/>
    <col min="4927" max="4927" width="17" bestFit="1" customWidth="1"/>
    <col min="4928" max="4928" width="14.33203125" bestFit="1" customWidth="1"/>
    <col min="4929" max="4929" width="17" bestFit="1" customWidth="1"/>
    <col min="4930" max="4930" width="14.33203125" bestFit="1" customWidth="1"/>
    <col min="4931" max="4931" width="17" bestFit="1" customWidth="1"/>
    <col min="4932" max="4932" width="14.33203125" bestFit="1" customWidth="1"/>
    <col min="4933" max="4933" width="17" bestFit="1" customWidth="1"/>
    <col min="4934" max="4934" width="13.33203125" bestFit="1" customWidth="1"/>
    <col min="4935" max="4935" width="15.83203125" bestFit="1" customWidth="1"/>
    <col min="4936" max="4936" width="14.33203125" bestFit="1" customWidth="1"/>
    <col min="4937" max="4937" width="17" bestFit="1" customWidth="1"/>
    <col min="4938" max="4938" width="13.33203125" bestFit="1" customWidth="1"/>
    <col min="4939" max="4939" width="15.83203125" bestFit="1" customWidth="1"/>
    <col min="4940" max="4940" width="13.33203125" bestFit="1" customWidth="1"/>
    <col min="4941" max="4941" width="15.83203125" bestFit="1" customWidth="1"/>
    <col min="4942" max="4942" width="14.33203125" bestFit="1" customWidth="1"/>
    <col min="4943" max="4943" width="17" bestFit="1" customWidth="1"/>
    <col min="4944" max="4944" width="14.33203125" bestFit="1" customWidth="1"/>
    <col min="4945" max="4945" width="17" bestFit="1" customWidth="1"/>
    <col min="4946" max="4946" width="14.33203125" bestFit="1" customWidth="1"/>
    <col min="4947" max="4947" width="17" bestFit="1" customWidth="1"/>
    <col min="4948" max="4948" width="13.33203125" bestFit="1" customWidth="1"/>
    <col min="4949" max="4949" width="15.83203125" bestFit="1" customWidth="1"/>
    <col min="4950" max="4950" width="13.33203125" bestFit="1" customWidth="1"/>
    <col min="4951" max="4951" width="15.83203125" bestFit="1" customWidth="1"/>
    <col min="4952" max="4952" width="14.33203125" bestFit="1" customWidth="1"/>
    <col min="4953" max="4953" width="17" bestFit="1" customWidth="1"/>
    <col min="4954" max="4954" width="14.33203125" bestFit="1" customWidth="1"/>
    <col min="4955" max="4955" width="17" bestFit="1" customWidth="1"/>
    <col min="4956" max="4956" width="13.33203125" bestFit="1" customWidth="1"/>
    <col min="4957" max="4957" width="15.83203125" bestFit="1" customWidth="1"/>
    <col min="4958" max="4958" width="13.33203125" bestFit="1" customWidth="1"/>
    <col min="4959" max="4959" width="15.83203125" bestFit="1" customWidth="1"/>
    <col min="4960" max="4960" width="14.33203125" bestFit="1" customWidth="1"/>
    <col min="4961" max="4961" width="17" bestFit="1" customWidth="1"/>
    <col min="4962" max="4962" width="14.33203125" bestFit="1" customWidth="1"/>
    <col min="4963" max="4963" width="17" bestFit="1" customWidth="1"/>
    <col min="4964" max="4964" width="14.33203125" bestFit="1" customWidth="1"/>
    <col min="4965" max="4965" width="17" bestFit="1" customWidth="1"/>
    <col min="4966" max="4966" width="14.33203125" bestFit="1" customWidth="1"/>
    <col min="4967" max="4967" width="17" bestFit="1" customWidth="1"/>
    <col min="4968" max="4968" width="14.33203125" bestFit="1" customWidth="1"/>
    <col min="4969" max="4969" width="17" bestFit="1" customWidth="1"/>
    <col min="4970" max="4970" width="13.33203125" bestFit="1" customWidth="1"/>
    <col min="4971" max="4971" width="15.83203125" bestFit="1" customWidth="1"/>
    <col min="4972" max="4972" width="14.33203125" bestFit="1" customWidth="1"/>
    <col min="4973" max="4973" width="17" bestFit="1" customWidth="1"/>
    <col min="4974" max="4974" width="14.33203125" bestFit="1" customWidth="1"/>
    <col min="4975" max="4975" width="17" bestFit="1" customWidth="1"/>
    <col min="4976" max="4976" width="14.33203125" bestFit="1" customWidth="1"/>
    <col min="4977" max="4977" width="17" bestFit="1" customWidth="1"/>
    <col min="4978" max="4978" width="14.33203125" bestFit="1" customWidth="1"/>
    <col min="4979" max="4979" width="17" bestFit="1" customWidth="1"/>
    <col min="4980" max="4980" width="13.33203125" bestFit="1" customWidth="1"/>
    <col min="4981" max="4981" width="15.83203125" bestFit="1" customWidth="1"/>
    <col min="4982" max="4982" width="13.33203125" bestFit="1" customWidth="1"/>
    <col min="4983" max="4983" width="15.83203125" bestFit="1" customWidth="1"/>
    <col min="4984" max="4984" width="14.33203125" bestFit="1" customWidth="1"/>
    <col min="4985" max="4985" width="17" bestFit="1" customWidth="1"/>
    <col min="4986" max="4986" width="13.33203125" bestFit="1" customWidth="1"/>
    <col min="4987" max="4987" width="15.83203125" bestFit="1" customWidth="1"/>
    <col min="4988" max="4988" width="13.33203125" bestFit="1" customWidth="1"/>
    <col min="4989" max="4989" width="15.83203125" bestFit="1" customWidth="1"/>
    <col min="4990" max="4990" width="14.33203125" bestFit="1" customWidth="1"/>
    <col min="4991" max="4991" width="17" bestFit="1" customWidth="1"/>
    <col min="4992" max="4992" width="14.33203125" bestFit="1" customWidth="1"/>
    <col min="4993" max="4993" width="17" bestFit="1" customWidth="1"/>
    <col min="4994" max="4994" width="14.33203125" bestFit="1" customWidth="1"/>
    <col min="4995" max="4995" width="17" bestFit="1" customWidth="1"/>
    <col min="4996" max="4996" width="14.33203125" bestFit="1" customWidth="1"/>
    <col min="4997" max="4997" width="17" bestFit="1" customWidth="1"/>
    <col min="4998" max="4998" width="14.33203125" bestFit="1" customWidth="1"/>
    <col min="4999" max="4999" width="17" bestFit="1" customWidth="1"/>
    <col min="5000" max="5000" width="13.33203125" bestFit="1" customWidth="1"/>
    <col min="5001" max="5001" width="15.83203125" bestFit="1" customWidth="1"/>
    <col min="5002" max="5002" width="13.33203125" bestFit="1" customWidth="1"/>
    <col min="5003" max="5003" width="15.83203125" bestFit="1" customWidth="1"/>
    <col min="5004" max="5004" width="13.33203125" bestFit="1" customWidth="1"/>
    <col min="5005" max="5005" width="15.83203125" bestFit="1" customWidth="1"/>
    <col min="5006" max="5006" width="13.33203125" bestFit="1" customWidth="1"/>
    <col min="5007" max="5007" width="15.83203125" bestFit="1" customWidth="1"/>
    <col min="5008" max="5008" width="14.33203125" bestFit="1" customWidth="1"/>
    <col min="5009" max="5009" width="17" bestFit="1" customWidth="1"/>
    <col min="5010" max="5010" width="12.33203125" bestFit="1" customWidth="1"/>
    <col min="5011" max="5011" width="14.83203125" bestFit="1" customWidth="1"/>
    <col min="5012" max="5012" width="13.33203125" bestFit="1" customWidth="1"/>
    <col min="5013" max="5013" width="15.83203125" bestFit="1" customWidth="1"/>
    <col min="5014" max="5014" width="13.33203125" bestFit="1" customWidth="1"/>
    <col min="5015" max="5015" width="15.83203125" bestFit="1" customWidth="1"/>
    <col min="5016" max="5016" width="12.33203125" bestFit="1" customWidth="1"/>
    <col min="5017" max="5017" width="14.83203125" bestFit="1" customWidth="1"/>
    <col min="5018" max="5018" width="13.33203125" bestFit="1" customWidth="1"/>
    <col min="5019" max="5019" width="15.83203125" bestFit="1" customWidth="1"/>
    <col min="5020" max="5020" width="13.33203125" bestFit="1" customWidth="1"/>
    <col min="5021" max="5021" width="15.83203125" bestFit="1" customWidth="1"/>
    <col min="5022" max="5022" width="13.33203125" bestFit="1" customWidth="1"/>
    <col min="5023" max="5023" width="15.83203125" bestFit="1" customWidth="1"/>
    <col min="5024" max="5024" width="12.33203125" bestFit="1" customWidth="1"/>
    <col min="5025" max="5025" width="14.83203125" bestFit="1" customWidth="1"/>
    <col min="5026" max="5026" width="12.33203125" bestFit="1" customWidth="1"/>
    <col min="5027" max="5027" width="14.83203125" bestFit="1" customWidth="1"/>
    <col min="5028" max="5028" width="13.33203125" bestFit="1" customWidth="1"/>
    <col min="5029" max="5029" width="15.83203125" bestFit="1" customWidth="1"/>
    <col min="5030" max="5030" width="13.33203125" bestFit="1" customWidth="1"/>
    <col min="5031" max="5031" width="15.83203125" bestFit="1" customWidth="1"/>
    <col min="5032" max="5032" width="13.33203125" bestFit="1" customWidth="1"/>
    <col min="5033" max="5033" width="15.83203125" bestFit="1" customWidth="1"/>
    <col min="5034" max="5034" width="13.33203125" bestFit="1" customWidth="1"/>
    <col min="5035" max="5035" width="15.83203125" bestFit="1" customWidth="1"/>
    <col min="5036" max="5036" width="13.33203125" bestFit="1" customWidth="1"/>
    <col min="5037" max="5037" width="15.83203125" bestFit="1" customWidth="1"/>
    <col min="5038" max="5038" width="12.33203125" bestFit="1" customWidth="1"/>
    <col min="5039" max="5039" width="14.83203125" bestFit="1" customWidth="1"/>
    <col min="5040" max="5040" width="13.33203125" bestFit="1" customWidth="1"/>
    <col min="5041" max="5041" width="15.83203125" bestFit="1" customWidth="1"/>
    <col min="5042" max="5042" width="13.33203125" bestFit="1" customWidth="1"/>
    <col min="5043" max="5043" width="15.83203125" bestFit="1" customWidth="1"/>
    <col min="5044" max="5044" width="12.33203125" bestFit="1" customWidth="1"/>
    <col min="5045" max="5045" width="14.83203125" bestFit="1" customWidth="1"/>
    <col min="5046" max="5046" width="12.33203125" bestFit="1" customWidth="1"/>
    <col min="5047" max="5047" width="14.83203125" bestFit="1" customWidth="1"/>
    <col min="5048" max="5048" width="13.33203125" bestFit="1" customWidth="1"/>
    <col min="5049" max="5049" width="15.83203125" bestFit="1" customWidth="1"/>
    <col min="5050" max="5050" width="13.33203125" bestFit="1" customWidth="1"/>
    <col min="5051" max="5051" width="15.83203125" bestFit="1" customWidth="1"/>
    <col min="5052" max="5052" width="13.33203125" bestFit="1" customWidth="1"/>
    <col min="5053" max="5053" width="15.83203125" bestFit="1" customWidth="1"/>
    <col min="5054" max="5054" width="13.33203125" bestFit="1" customWidth="1"/>
    <col min="5055" max="5055" width="15.83203125" bestFit="1" customWidth="1"/>
    <col min="5056" max="5056" width="13.33203125" bestFit="1" customWidth="1"/>
    <col min="5057" max="5057" width="15.83203125" bestFit="1" customWidth="1"/>
    <col min="5058" max="5058" width="12.33203125" bestFit="1" customWidth="1"/>
    <col min="5059" max="5059" width="14.83203125" bestFit="1" customWidth="1"/>
    <col min="5060" max="5060" width="13.33203125" bestFit="1" customWidth="1"/>
    <col min="5061" max="5061" width="15.83203125" bestFit="1" customWidth="1"/>
    <col min="5062" max="5062" width="13.33203125" bestFit="1" customWidth="1"/>
    <col min="5063" max="5063" width="15.83203125" bestFit="1" customWidth="1"/>
    <col min="5064" max="5064" width="13.33203125" bestFit="1" customWidth="1"/>
    <col min="5065" max="5065" width="15.83203125" bestFit="1" customWidth="1"/>
    <col min="5066" max="5066" width="13.33203125" bestFit="1" customWidth="1"/>
    <col min="5067" max="5067" width="15.83203125" bestFit="1" customWidth="1"/>
    <col min="5068" max="5068" width="13.33203125" bestFit="1" customWidth="1"/>
    <col min="5069" max="5069" width="15.83203125" bestFit="1" customWidth="1"/>
    <col min="5070" max="5070" width="13.33203125" bestFit="1" customWidth="1"/>
    <col min="5071" max="5071" width="15.83203125" bestFit="1" customWidth="1"/>
    <col min="5072" max="5072" width="12.33203125" bestFit="1" customWidth="1"/>
    <col min="5073" max="5073" width="14.83203125" bestFit="1" customWidth="1"/>
    <col min="5074" max="5074" width="13.33203125" bestFit="1" customWidth="1"/>
    <col min="5075" max="5075" width="15.83203125" bestFit="1" customWidth="1"/>
    <col min="5076" max="5076" width="13.33203125" bestFit="1" customWidth="1"/>
    <col min="5077" max="5077" width="15.83203125" bestFit="1" customWidth="1"/>
    <col min="5078" max="5078" width="13.33203125" bestFit="1" customWidth="1"/>
    <col min="5079" max="5079" width="15.83203125" bestFit="1" customWidth="1"/>
    <col min="5080" max="5080" width="13.33203125" bestFit="1" customWidth="1"/>
    <col min="5081" max="5081" width="15.83203125" bestFit="1" customWidth="1"/>
    <col min="5082" max="5082" width="14.33203125" bestFit="1" customWidth="1"/>
    <col min="5083" max="5083" width="17" bestFit="1" customWidth="1"/>
    <col min="5084" max="5084" width="14.33203125" bestFit="1" customWidth="1"/>
    <col min="5085" max="5085" width="17" bestFit="1" customWidth="1"/>
    <col min="5086" max="5086" width="14.33203125" bestFit="1" customWidth="1"/>
    <col min="5087" max="5087" width="17" bestFit="1" customWidth="1"/>
    <col min="5088" max="5088" width="14.33203125" bestFit="1" customWidth="1"/>
    <col min="5089" max="5089" width="17" bestFit="1" customWidth="1"/>
    <col min="5090" max="5090" width="14.33203125" bestFit="1" customWidth="1"/>
    <col min="5091" max="5091" width="17" bestFit="1" customWidth="1"/>
    <col min="5092" max="5092" width="14.33203125" bestFit="1" customWidth="1"/>
    <col min="5093" max="5093" width="17" bestFit="1" customWidth="1"/>
    <col min="5094" max="5094" width="13.33203125" bestFit="1" customWidth="1"/>
    <col min="5095" max="5095" width="15.83203125" bestFit="1" customWidth="1"/>
    <col min="5096" max="5096" width="14.33203125" bestFit="1" customWidth="1"/>
    <col min="5097" max="5097" width="17" bestFit="1" customWidth="1"/>
    <col min="5098" max="5098" width="14.33203125" bestFit="1" customWidth="1"/>
    <col min="5099" max="5099" width="17" bestFit="1" customWidth="1"/>
    <col min="5100" max="5100" width="14.33203125" bestFit="1" customWidth="1"/>
    <col min="5101" max="5101" width="17" bestFit="1" customWidth="1"/>
    <col min="5102" max="5102" width="14.33203125" bestFit="1" customWidth="1"/>
    <col min="5103" max="5103" width="17" bestFit="1" customWidth="1"/>
    <col min="5104" max="5104" width="14.33203125" bestFit="1" customWidth="1"/>
    <col min="5105" max="5105" width="17" bestFit="1" customWidth="1"/>
    <col min="5106" max="5106" width="13.33203125" bestFit="1" customWidth="1"/>
    <col min="5107" max="5107" width="15.83203125" bestFit="1" customWidth="1"/>
    <col min="5108" max="5108" width="13.33203125" bestFit="1" customWidth="1"/>
    <col min="5109" max="5109" width="15.83203125" bestFit="1" customWidth="1"/>
    <col min="5110" max="5110" width="13.33203125" bestFit="1" customWidth="1"/>
    <col min="5111" max="5111" width="15.83203125" bestFit="1" customWidth="1"/>
    <col min="5112" max="5112" width="13.33203125" bestFit="1" customWidth="1"/>
    <col min="5113" max="5113" width="15.83203125" bestFit="1" customWidth="1"/>
    <col min="5114" max="5114" width="14.33203125" bestFit="1" customWidth="1"/>
    <col min="5115" max="5115" width="17" bestFit="1" customWidth="1"/>
    <col min="5116" max="5116" width="14.33203125" bestFit="1" customWidth="1"/>
    <col min="5117" max="5117" width="17" bestFit="1" customWidth="1"/>
    <col min="5118" max="5118" width="14.33203125" bestFit="1" customWidth="1"/>
    <col min="5119" max="5119" width="17" bestFit="1" customWidth="1"/>
    <col min="5120" max="5120" width="13.33203125" bestFit="1" customWidth="1"/>
    <col min="5121" max="5121" width="15.83203125" bestFit="1" customWidth="1"/>
    <col min="5122" max="5122" width="13.33203125" bestFit="1" customWidth="1"/>
    <col min="5123" max="5123" width="15.83203125" bestFit="1" customWidth="1"/>
    <col min="5124" max="5124" width="13.33203125" bestFit="1" customWidth="1"/>
    <col min="5125" max="5125" width="15.83203125" bestFit="1" customWidth="1"/>
    <col min="5126" max="5126" width="14.33203125" bestFit="1" customWidth="1"/>
    <col min="5127" max="5127" width="17" bestFit="1" customWidth="1"/>
    <col min="5128" max="5128" width="14.33203125" bestFit="1" customWidth="1"/>
    <col min="5129" max="5129" width="17" bestFit="1" customWidth="1"/>
    <col min="5130" max="5130" width="14.33203125" bestFit="1" customWidth="1"/>
    <col min="5131" max="5131" width="17" bestFit="1" customWidth="1"/>
    <col min="5132" max="5132" width="14.33203125" bestFit="1" customWidth="1"/>
    <col min="5133" max="5133" width="17" bestFit="1" customWidth="1"/>
    <col min="5134" max="5134" width="13.33203125" bestFit="1" customWidth="1"/>
    <col min="5135" max="5135" width="15.83203125" bestFit="1" customWidth="1"/>
    <col min="5136" max="5136" width="14.33203125" bestFit="1" customWidth="1"/>
    <col min="5137" max="5137" width="17" bestFit="1" customWidth="1"/>
    <col min="5138" max="5138" width="13.33203125" bestFit="1" customWidth="1"/>
    <col min="5139" max="5139" width="15.83203125" bestFit="1" customWidth="1"/>
    <col min="5140" max="5140" width="13.33203125" bestFit="1" customWidth="1"/>
    <col min="5141" max="5141" width="15.83203125" bestFit="1" customWidth="1"/>
    <col min="5142" max="5142" width="13.33203125" bestFit="1" customWidth="1"/>
    <col min="5143" max="5143" width="15.83203125" bestFit="1" customWidth="1"/>
    <col min="5144" max="5144" width="14.33203125" bestFit="1" customWidth="1"/>
    <col min="5145" max="5145" width="17" bestFit="1" customWidth="1"/>
    <col min="5146" max="5146" width="14.33203125" bestFit="1" customWidth="1"/>
    <col min="5147" max="5147" width="17" bestFit="1" customWidth="1"/>
    <col min="5148" max="5148" width="14.33203125" bestFit="1" customWidth="1"/>
    <col min="5149" max="5149" width="17" bestFit="1" customWidth="1"/>
    <col min="5150" max="5150" width="14.33203125" bestFit="1" customWidth="1"/>
    <col min="5151" max="5151" width="17" bestFit="1" customWidth="1"/>
    <col min="5152" max="5152" width="14.33203125" bestFit="1" customWidth="1"/>
    <col min="5153" max="5153" width="17" bestFit="1" customWidth="1"/>
    <col min="5154" max="5154" width="14.33203125" bestFit="1" customWidth="1"/>
    <col min="5155" max="5155" width="17" bestFit="1" customWidth="1"/>
    <col min="5156" max="5156" width="14.33203125" bestFit="1" customWidth="1"/>
    <col min="5157" max="5157" width="17" bestFit="1" customWidth="1"/>
    <col min="5158" max="5158" width="14.33203125" bestFit="1" customWidth="1"/>
    <col min="5159" max="5159" width="17" bestFit="1" customWidth="1"/>
    <col min="5160" max="5160" width="13.33203125" bestFit="1" customWidth="1"/>
    <col min="5161" max="5161" width="15.83203125" bestFit="1" customWidth="1"/>
    <col min="5162" max="5162" width="13.33203125" bestFit="1" customWidth="1"/>
    <col min="5163" max="5163" width="15.83203125" bestFit="1" customWidth="1"/>
    <col min="5164" max="5164" width="14.33203125" bestFit="1" customWidth="1"/>
    <col min="5165" max="5165" width="17" bestFit="1" customWidth="1"/>
    <col min="5166" max="5166" width="14.33203125" bestFit="1" customWidth="1"/>
    <col min="5167" max="5167" width="17" bestFit="1" customWidth="1"/>
    <col min="5168" max="5168" width="14.33203125" bestFit="1" customWidth="1"/>
    <col min="5169" max="5169" width="17" bestFit="1" customWidth="1"/>
    <col min="5170" max="5170" width="14.33203125" bestFit="1" customWidth="1"/>
    <col min="5171" max="5171" width="17" bestFit="1" customWidth="1"/>
    <col min="5172" max="5172" width="14.33203125" bestFit="1" customWidth="1"/>
    <col min="5173" max="5173" width="17" bestFit="1" customWidth="1"/>
    <col min="5174" max="5174" width="13.33203125" bestFit="1" customWidth="1"/>
    <col min="5175" max="5175" width="15.83203125" bestFit="1" customWidth="1"/>
    <col min="5176" max="5176" width="13.33203125" bestFit="1" customWidth="1"/>
    <col min="5177" max="5177" width="15.83203125" bestFit="1" customWidth="1"/>
    <col min="5178" max="5178" width="14.33203125" bestFit="1" customWidth="1"/>
    <col min="5179" max="5179" width="17" bestFit="1" customWidth="1"/>
    <col min="5180" max="5180" width="13.33203125" bestFit="1" customWidth="1"/>
    <col min="5181" max="5181" width="15.83203125" bestFit="1" customWidth="1"/>
    <col min="5182" max="5182" width="14.33203125" bestFit="1" customWidth="1"/>
    <col min="5183" max="5183" width="17" bestFit="1" customWidth="1"/>
    <col min="5184" max="5184" width="14.33203125" bestFit="1" customWidth="1"/>
    <col min="5185" max="5185" width="17" bestFit="1" customWidth="1"/>
    <col min="5186" max="5186" width="14.33203125" bestFit="1" customWidth="1"/>
    <col min="5187" max="5187" width="17" bestFit="1" customWidth="1"/>
    <col min="5188" max="5188" width="14.33203125" bestFit="1" customWidth="1"/>
    <col min="5189" max="5189" width="17" bestFit="1" customWidth="1"/>
    <col min="5190" max="5190" width="13.33203125" bestFit="1" customWidth="1"/>
    <col min="5191" max="5191" width="15.83203125" bestFit="1" customWidth="1"/>
    <col min="5192" max="5192" width="14.33203125" bestFit="1" customWidth="1"/>
    <col min="5193" max="5193" width="17" bestFit="1" customWidth="1"/>
    <col min="5194" max="5194" width="13.33203125" bestFit="1" customWidth="1"/>
    <col min="5195" max="5195" width="15.83203125" bestFit="1" customWidth="1"/>
    <col min="5196" max="5196" width="14.33203125" bestFit="1" customWidth="1"/>
    <col min="5197" max="5197" width="17" bestFit="1" customWidth="1"/>
    <col min="5198" max="5198" width="14.33203125" bestFit="1" customWidth="1"/>
    <col min="5199" max="5199" width="17" bestFit="1" customWidth="1"/>
    <col min="5200" max="5200" width="14.33203125" bestFit="1" customWidth="1"/>
    <col min="5201" max="5201" width="17" bestFit="1" customWidth="1"/>
    <col min="5202" max="5202" width="14.33203125" bestFit="1" customWidth="1"/>
    <col min="5203" max="5203" width="17" bestFit="1" customWidth="1"/>
    <col min="5204" max="5204" width="14.33203125" bestFit="1" customWidth="1"/>
    <col min="5205" max="5205" width="17" bestFit="1" customWidth="1"/>
    <col min="5206" max="5206" width="13.33203125" bestFit="1" customWidth="1"/>
    <col min="5207" max="5207" width="15.83203125" bestFit="1" customWidth="1"/>
    <col min="5208" max="5208" width="13.33203125" bestFit="1" customWidth="1"/>
    <col min="5209" max="5209" width="15.83203125" bestFit="1" customWidth="1"/>
    <col min="5210" max="5210" width="13.33203125" bestFit="1" customWidth="1"/>
    <col min="5211" max="5211" width="15.83203125" bestFit="1" customWidth="1"/>
    <col min="5212" max="5212" width="13.33203125" bestFit="1" customWidth="1"/>
    <col min="5213" max="5213" width="15.83203125" bestFit="1" customWidth="1"/>
    <col min="5214" max="5214" width="13.33203125" bestFit="1" customWidth="1"/>
    <col min="5215" max="5215" width="15.83203125" bestFit="1" customWidth="1"/>
    <col min="5216" max="5216" width="13.33203125" bestFit="1" customWidth="1"/>
    <col min="5217" max="5217" width="15.83203125" bestFit="1" customWidth="1"/>
    <col min="5218" max="5218" width="12.33203125" bestFit="1" customWidth="1"/>
    <col min="5219" max="5219" width="14.83203125" bestFit="1" customWidth="1"/>
    <col min="5220" max="5220" width="13.33203125" bestFit="1" customWidth="1"/>
    <col min="5221" max="5221" width="15.83203125" bestFit="1" customWidth="1"/>
    <col min="5222" max="5222" width="13.33203125" bestFit="1" customWidth="1"/>
    <col min="5223" max="5223" width="15.83203125" bestFit="1" customWidth="1"/>
    <col min="5224" max="5224" width="13.33203125" bestFit="1" customWidth="1"/>
    <col min="5225" max="5225" width="15.83203125" bestFit="1" customWidth="1"/>
    <col min="5226" max="5226" width="13.33203125" bestFit="1" customWidth="1"/>
    <col min="5227" max="5227" width="15.83203125" bestFit="1" customWidth="1"/>
    <col min="5228" max="5228" width="13.33203125" bestFit="1" customWidth="1"/>
    <col min="5229" max="5229" width="15.83203125" bestFit="1" customWidth="1"/>
    <col min="5230" max="5230" width="13.33203125" bestFit="1" customWidth="1"/>
    <col min="5231" max="5231" width="15.83203125" bestFit="1" customWidth="1"/>
    <col min="5232" max="5232" width="13.33203125" bestFit="1" customWidth="1"/>
    <col min="5233" max="5233" width="15.83203125" bestFit="1" customWidth="1"/>
    <col min="5234" max="5234" width="13.33203125" bestFit="1" customWidth="1"/>
    <col min="5235" max="5235" width="15.83203125" bestFit="1" customWidth="1"/>
    <col min="5236" max="5236" width="12.33203125" bestFit="1" customWidth="1"/>
    <col min="5237" max="5237" width="14.83203125" bestFit="1" customWidth="1"/>
    <col min="5238" max="5238" width="13.33203125" bestFit="1" customWidth="1"/>
    <col min="5239" max="5239" width="15.83203125" bestFit="1" customWidth="1"/>
    <col min="5240" max="5240" width="13.33203125" bestFit="1" customWidth="1"/>
    <col min="5241" max="5241" width="15.83203125" bestFit="1" customWidth="1"/>
    <col min="5242" max="5242" width="12.33203125" bestFit="1" customWidth="1"/>
    <col min="5243" max="5243" width="14.83203125" bestFit="1" customWidth="1"/>
    <col min="5244" max="5244" width="12.33203125" bestFit="1" customWidth="1"/>
    <col min="5245" max="5245" width="14.83203125" bestFit="1" customWidth="1"/>
    <col min="5246" max="5246" width="12.33203125" bestFit="1" customWidth="1"/>
    <col min="5247" max="5247" width="14.83203125" bestFit="1" customWidth="1"/>
    <col min="5248" max="5248" width="13.33203125" bestFit="1" customWidth="1"/>
    <col min="5249" max="5249" width="15.83203125" bestFit="1" customWidth="1"/>
    <col min="5250" max="5250" width="12.33203125" bestFit="1" customWidth="1"/>
    <col min="5251" max="5251" width="14.83203125" bestFit="1" customWidth="1"/>
    <col min="5252" max="5252" width="13.33203125" bestFit="1" customWidth="1"/>
    <col min="5253" max="5253" width="15.83203125" bestFit="1" customWidth="1"/>
    <col min="5254" max="5254" width="12.33203125" bestFit="1" customWidth="1"/>
    <col min="5255" max="5255" width="14.83203125" bestFit="1" customWidth="1"/>
    <col min="5256" max="5256" width="12.33203125" bestFit="1" customWidth="1"/>
    <col min="5257" max="5257" width="14.83203125" bestFit="1" customWidth="1"/>
    <col min="5258" max="5258" width="13.33203125" bestFit="1" customWidth="1"/>
    <col min="5259" max="5259" width="15.83203125" bestFit="1" customWidth="1"/>
    <col min="5260" max="5260" width="14.33203125" bestFit="1" customWidth="1"/>
    <col min="5261" max="5261" width="17" bestFit="1" customWidth="1"/>
    <col min="5262" max="5262" width="14.33203125" bestFit="1" customWidth="1"/>
    <col min="5263" max="5263" width="17" bestFit="1" customWidth="1"/>
    <col min="5264" max="5264" width="14.33203125" bestFit="1" customWidth="1"/>
    <col min="5265" max="5265" width="17" bestFit="1" customWidth="1"/>
    <col min="5266" max="5266" width="14.33203125" bestFit="1" customWidth="1"/>
    <col min="5267" max="5267" width="17" bestFit="1" customWidth="1"/>
    <col min="5268" max="5268" width="14.33203125" bestFit="1" customWidth="1"/>
    <col min="5269" max="5269" width="17" bestFit="1" customWidth="1"/>
    <col min="5270" max="5270" width="14.33203125" bestFit="1" customWidth="1"/>
    <col min="5271" max="5271" width="17" bestFit="1" customWidth="1"/>
    <col min="5272" max="5272" width="14.33203125" bestFit="1" customWidth="1"/>
    <col min="5273" max="5273" width="17" bestFit="1" customWidth="1"/>
    <col min="5274" max="5274" width="14.33203125" bestFit="1" customWidth="1"/>
    <col min="5275" max="5275" width="17" bestFit="1" customWidth="1"/>
    <col min="5276" max="5276" width="14.33203125" bestFit="1" customWidth="1"/>
    <col min="5277" max="5277" width="17" bestFit="1" customWidth="1"/>
    <col min="5278" max="5278" width="14.33203125" bestFit="1" customWidth="1"/>
    <col min="5279" max="5279" width="17" bestFit="1" customWidth="1"/>
    <col min="5280" max="5280" width="14.33203125" bestFit="1" customWidth="1"/>
    <col min="5281" max="5281" width="17" bestFit="1" customWidth="1"/>
    <col min="5282" max="5282" width="14.33203125" bestFit="1" customWidth="1"/>
    <col min="5283" max="5283" width="17" bestFit="1" customWidth="1"/>
    <col min="5284" max="5284" width="13.33203125" bestFit="1" customWidth="1"/>
    <col min="5285" max="5285" width="15.83203125" bestFit="1" customWidth="1"/>
    <col min="5286" max="5286" width="13.33203125" bestFit="1" customWidth="1"/>
    <col min="5287" max="5287" width="15.83203125" bestFit="1" customWidth="1"/>
    <col min="5288" max="5288" width="13.33203125" bestFit="1" customWidth="1"/>
    <col min="5289" max="5289" width="15.83203125" bestFit="1" customWidth="1"/>
    <col min="5290" max="5290" width="14.33203125" bestFit="1" customWidth="1"/>
    <col min="5291" max="5291" width="17" bestFit="1" customWidth="1"/>
    <col min="5292" max="5292" width="14.33203125" bestFit="1" customWidth="1"/>
    <col min="5293" max="5293" width="17" bestFit="1" customWidth="1"/>
    <col min="5294" max="5294" width="14.33203125" bestFit="1" customWidth="1"/>
    <col min="5295" max="5295" width="17" bestFit="1" customWidth="1"/>
    <col min="5296" max="5296" width="14.33203125" bestFit="1" customWidth="1"/>
    <col min="5297" max="5297" width="17" bestFit="1" customWidth="1"/>
    <col min="5298" max="5298" width="13.33203125" bestFit="1" customWidth="1"/>
    <col min="5299" max="5299" width="15.83203125" bestFit="1" customWidth="1"/>
    <col min="5300" max="5300" width="14.33203125" bestFit="1" customWidth="1"/>
    <col min="5301" max="5301" width="17" bestFit="1" customWidth="1"/>
    <col min="5302" max="5302" width="14.33203125" bestFit="1" customWidth="1"/>
    <col min="5303" max="5303" width="17" bestFit="1" customWidth="1"/>
    <col min="5304" max="5304" width="14.33203125" bestFit="1" customWidth="1"/>
    <col min="5305" max="5305" width="17" bestFit="1" customWidth="1"/>
    <col min="5306" max="5306" width="14.33203125" bestFit="1" customWidth="1"/>
    <col min="5307" max="5307" width="17" bestFit="1" customWidth="1"/>
    <col min="5308" max="5308" width="14.33203125" bestFit="1" customWidth="1"/>
    <col min="5309" max="5309" width="17" bestFit="1" customWidth="1"/>
    <col min="5310" max="5310" width="13.33203125" bestFit="1" customWidth="1"/>
    <col min="5311" max="5311" width="15.83203125" bestFit="1" customWidth="1"/>
    <col min="5312" max="5312" width="13.33203125" bestFit="1" customWidth="1"/>
    <col min="5313" max="5313" width="15.83203125" bestFit="1" customWidth="1"/>
    <col min="5314" max="5314" width="14.33203125" bestFit="1" customWidth="1"/>
    <col min="5315" max="5315" width="17" bestFit="1" customWidth="1"/>
    <col min="5316" max="5316" width="14.33203125" bestFit="1" customWidth="1"/>
    <col min="5317" max="5317" width="17" bestFit="1" customWidth="1"/>
    <col min="5318" max="5318" width="14.33203125" bestFit="1" customWidth="1"/>
    <col min="5319" max="5319" width="17" bestFit="1" customWidth="1"/>
    <col min="5320" max="5320" width="14.33203125" bestFit="1" customWidth="1"/>
    <col min="5321" max="5321" width="17" bestFit="1" customWidth="1"/>
    <col min="5322" max="5322" width="13.33203125" bestFit="1" customWidth="1"/>
    <col min="5323" max="5323" width="15.83203125" bestFit="1" customWidth="1"/>
    <col min="5324" max="5324" width="13.33203125" bestFit="1" customWidth="1"/>
    <col min="5325" max="5325" width="15.83203125" bestFit="1" customWidth="1"/>
    <col min="5326" max="5326" width="14.33203125" bestFit="1" customWidth="1"/>
    <col min="5327" max="5327" width="17" bestFit="1" customWidth="1"/>
    <col min="5328" max="5328" width="14.33203125" bestFit="1" customWidth="1"/>
    <col min="5329" max="5329" width="17" bestFit="1" customWidth="1"/>
    <col min="5330" max="5330" width="14.33203125" bestFit="1" customWidth="1"/>
    <col min="5331" max="5331" width="17" bestFit="1" customWidth="1"/>
    <col min="5332" max="5332" width="14.33203125" bestFit="1" customWidth="1"/>
    <col min="5333" max="5333" width="17" bestFit="1" customWidth="1"/>
    <col min="5334" max="5334" width="14.33203125" bestFit="1" customWidth="1"/>
    <col min="5335" max="5335" width="17" bestFit="1" customWidth="1"/>
    <col min="5336" max="5336" width="13.33203125" bestFit="1" customWidth="1"/>
    <col min="5337" max="5337" width="15.83203125" bestFit="1" customWidth="1"/>
    <col min="5338" max="5338" width="13.33203125" bestFit="1" customWidth="1"/>
    <col min="5339" max="5339" width="15.83203125" bestFit="1" customWidth="1"/>
    <col min="5340" max="5340" width="14.33203125" bestFit="1" customWidth="1"/>
    <col min="5341" max="5341" width="17" bestFit="1" customWidth="1"/>
    <col min="5342" max="5342" width="14.33203125" bestFit="1" customWidth="1"/>
    <col min="5343" max="5343" width="17" bestFit="1" customWidth="1"/>
    <col min="5344" max="5344" width="14.33203125" bestFit="1" customWidth="1"/>
    <col min="5345" max="5345" width="17" bestFit="1" customWidth="1"/>
    <col min="5346" max="5346" width="14.33203125" bestFit="1" customWidth="1"/>
    <col min="5347" max="5347" width="17" bestFit="1" customWidth="1"/>
    <col min="5348" max="5348" width="13.33203125" bestFit="1" customWidth="1"/>
    <col min="5349" max="5349" width="15.83203125" bestFit="1" customWidth="1"/>
    <col min="5350" max="5350" width="13.33203125" bestFit="1" customWidth="1"/>
    <col min="5351" max="5351" width="15.83203125" bestFit="1" customWidth="1"/>
    <col min="5352" max="5352" width="14.33203125" bestFit="1" customWidth="1"/>
    <col min="5353" max="5353" width="17" bestFit="1" customWidth="1"/>
    <col min="5354" max="5354" width="14.33203125" bestFit="1" customWidth="1"/>
    <col min="5355" max="5355" width="17" bestFit="1" customWidth="1"/>
    <col min="5356" max="5356" width="14.33203125" bestFit="1" customWidth="1"/>
    <col min="5357" max="5357" width="17" bestFit="1" customWidth="1"/>
    <col min="5358" max="5358" width="14.33203125" bestFit="1" customWidth="1"/>
    <col min="5359" max="5359" width="17" bestFit="1" customWidth="1"/>
    <col min="5360" max="5360" width="14.33203125" bestFit="1" customWidth="1"/>
    <col min="5361" max="5361" width="17" bestFit="1" customWidth="1"/>
    <col min="5362" max="5362" width="14.33203125" bestFit="1" customWidth="1"/>
    <col min="5363" max="5363" width="17" bestFit="1" customWidth="1"/>
    <col min="5364" max="5364" width="14.33203125" bestFit="1" customWidth="1"/>
    <col min="5365" max="5365" width="17" bestFit="1" customWidth="1"/>
    <col min="5366" max="5366" width="14.33203125" bestFit="1" customWidth="1"/>
    <col min="5367" max="5367" width="17" bestFit="1" customWidth="1"/>
    <col min="5368" max="5368" width="14.33203125" bestFit="1" customWidth="1"/>
    <col min="5369" max="5369" width="17" bestFit="1" customWidth="1"/>
    <col min="5370" max="5370" width="14.33203125" bestFit="1" customWidth="1"/>
    <col min="5371" max="5371" width="17" bestFit="1" customWidth="1"/>
    <col min="5372" max="5372" width="13.33203125" bestFit="1" customWidth="1"/>
    <col min="5373" max="5373" width="15.83203125" bestFit="1" customWidth="1"/>
    <col min="5374" max="5374" width="13.33203125" bestFit="1" customWidth="1"/>
    <col min="5375" max="5375" width="15.83203125" bestFit="1" customWidth="1"/>
    <col min="5376" max="5376" width="14.33203125" bestFit="1" customWidth="1"/>
    <col min="5377" max="5377" width="17" bestFit="1" customWidth="1"/>
    <col min="5378" max="5378" width="14.33203125" bestFit="1" customWidth="1"/>
    <col min="5379" max="5379" width="17" bestFit="1" customWidth="1"/>
    <col min="5380" max="5380" width="13.33203125" bestFit="1" customWidth="1"/>
    <col min="5381" max="5381" width="15.83203125" bestFit="1" customWidth="1"/>
    <col min="5382" max="5382" width="13.33203125" bestFit="1" customWidth="1"/>
    <col min="5383" max="5383" width="15.83203125" bestFit="1" customWidth="1"/>
    <col min="5384" max="5384" width="14.33203125" bestFit="1" customWidth="1"/>
    <col min="5385" max="5385" width="17" bestFit="1" customWidth="1"/>
    <col min="5386" max="5386" width="12.33203125" bestFit="1" customWidth="1"/>
    <col min="5387" max="5387" width="14.83203125" bestFit="1" customWidth="1"/>
    <col min="5388" max="5388" width="13.33203125" bestFit="1" customWidth="1"/>
    <col min="5389" max="5389" width="15.83203125" bestFit="1" customWidth="1"/>
    <col min="5390" max="5390" width="13.33203125" bestFit="1" customWidth="1"/>
    <col min="5391" max="5391" width="15.83203125" bestFit="1" customWidth="1"/>
    <col min="5392" max="5392" width="13.33203125" bestFit="1" customWidth="1"/>
    <col min="5393" max="5393" width="15.83203125" bestFit="1" customWidth="1"/>
    <col min="5394" max="5394" width="13.33203125" bestFit="1" customWidth="1"/>
    <col min="5395" max="5395" width="15.83203125" bestFit="1" customWidth="1"/>
    <col min="5396" max="5396" width="13.33203125" bestFit="1" customWidth="1"/>
    <col min="5397" max="5397" width="15.83203125" bestFit="1" customWidth="1"/>
    <col min="5398" max="5398" width="13.33203125" bestFit="1" customWidth="1"/>
    <col min="5399" max="5399" width="15.83203125" bestFit="1" customWidth="1"/>
    <col min="5400" max="5400" width="13.33203125" bestFit="1" customWidth="1"/>
    <col min="5401" max="5401" width="15.83203125" bestFit="1" customWidth="1"/>
    <col min="5402" max="5402" width="13.33203125" bestFit="1" customWidth="1"/>
    <col min="5403" max="5403" width="15.83203125" bestFit="1" customWidth="1"/>
    <col min="5404" max="5404" width="13.33203125" bestFit="1" customWidth="1"/>
    <col min="5405" max="5405" width="15.83203125" bestFit="1" customWidth="1"/>
    <col min="5406" max="5406" width="13.33203125" bestFit="1" customWidth="1"/>
    <col min="5407" max="5407" width="15.83203125" bestFit="1" customWidth="1"/>
    <col min="5408" max="5408" width="12.33203125" bestFit="1" customWidth="1"/>
    <col min="5409" max="5409" width="14.83203125" bestFit="1" customWidth="1"/>
    <col min="5410" max="5410" width="13.33203125" bestFit="1" customWidth="1"/>
    <col min="5411" max="5411" width="15.83203125" bestFit="1" customWidth="1"/>
    <col min="5412" max="5412" width="13.33203125" bestFit="1" customWidth="1"/>
    <col min="5413" max="5413" width="15.83203125" bestFit="1" customWidth="1"/>
    <col min="5414" max="5414" width="12.33203125" bestFit="1" customWidth="1"/>
    <col min="5415" max="5415" width="14.83203125" bestFit="1" customWidth="1"/>
    <col min="5416" max="5416" width="12.33203125" bestFit="1" customWidth="1"/>
    <col min="5417" max="5417" width="14.83203125" bestFit="1" customWidth="1"/>
    <col min="5418" max="5418" width="13.33203125" bestFit="1" customWidth="1"/>
    <col min="5419" max="5419" width="15.83203125" bestFit="1" customWidth="1"/>
    <col min="5420" max="5420" width="13.33203125" bestFit="1" customWidth="1"/>
    <col min="5421" max="5421" width="15.83203125" bestFit="1" customWidth="1"/>
    <col min="5422" max="5422" width="13.33203125" bestFit="1" customWidth="1"/>
    <col min="5423" max="5423" width="15.83203125" bestFit="1" customWidth="1"/>
    <col min="5424" max="5424" width="13.33203125" bestFit="1" customWidth="1"/>
    <col min="5425" max="5425" width="15.83203125" bestFit="1" customWidth="1"/>
    <col min="5426" max="5426" width="12.33203125" bestFit="1" customWidth="1"/>
    <col min="5427" max="5427" width="14.83203125" bestFit="1" customWidth="1"/>
    <col min="5428" max="5428" width="12.33203125" bestFit="1" customWidth="1"/>
    <col min="5429" max="5429" width="14.83203125" bestFit="1" customWidth="1"/>
    <col min="5430" max="5430" width="12.33203125" bestFit="1" customWidth="1"/>
    <col min="5431" max="5431" width="14.83203125" bestFit="1" customWidth="1"/>
    <col min="5432" max="5432" width="13.33203125" bestFit="1" customWidth="1"/>
    <col min="5433" max="5433" width="15.83203125" bestFit="1" customWidth="1"/>
    <col min="5434" max="5434" width="13.33203125" bestFit="1" customWidth="1"/>
    <col min="5435" max="5435" width="15.83203125" bestFit="1" customWidth="1"/>
    <col min="5436" max="5436" width="13.33203125" bestFit="1" customWidth="1"/>
    <col min="5437" max="5437" width="15.83203125" bestFit="1" customWidth="1"/>
    <col min="5438" max="5438" width="12.33203125" bestFit="1" customWidth="1"/>
    <col min="5439" max="5439" width="14.83203125" bestFit="1" customWidth="1"/>
    <col min="5440" max="5440" width="13.33203125" bestFit="1" customWidth="1"/>
    <col min="5441" max="5441" width="15.83203125" bestFit="1" customWidth="1"/>
    <col min="5442" max="5442" width="13.33203125" bestFit="1" customWidth="1"/>
    <col min="5443" max="5443" width="15.83203125" bestFit="1" customWidth="1"/>
    <col min="5444" max="5444" width="13.33203125" bestFit="1" customWidth="1"/>
    <col min="5445" max="5445" width="15.83203125" bestFit="1" customWidth="1"/>
    <col min="5446" max="5446" width="13.33203125" bestFit="1" customWidth="1"/>
    <col min="5447" max="5447" width="15.83203125" bestFit="1" customWidth="1"/>
    <col min="5448" max="5448" width="14.33203125" bestFit="1" customWidth="1"/>
    <col min="5449" max="5449" width="17" bestFit="1" customWidth="1"/>
    <col min="5450" max="5450" width="13.33203125" bestFit="1" customWidth="1"/>
    <col min="5451" max="5451" width="15.83203125" bestFit="1" customWidth="1"/>
    <col min="5452" max="5452" width="14.33203125" bestFit="1" customWidth="1"/>
    <col min="5453" max="5453" width="17" bestFit="1" customWidth="1"/>
    <col min="5454" max="5454" width="14.33203125" bestFit="1" customWidth="1"/>
    <col min="5455" max="5455" width="17" bestFit="1" customWidth="1"/>
    <col min="5456" max="5456" width="13.33203125" bestFit="1" customWidth="1"/>
    <col min="5457" max="5457" width="15.83203125" bestFit="1" customWidth="1"/>
    <col min="5458" max="5458" width="13.33203125" bestFit="1" customWidth="1"/>
    <col min="5459" max="5459" width="15.83203125" bestFit="1" customWidth="1"/>
    <col min="5460" max="5460" width="13.33203125" bestFit="1" customWidth="1"/>
    <col min="5461" max="5461" width="15.83203125" bestFit="1" customWidth="1"/>
    <col min="5462" max="5462" width="14.33203125" bestFit="1" customWidth="1"/>
    <col min="5463" max="5463" width="17" bestFit="1" customWidth="1"/>
    <col min="5464" max="5464" width="14.33203125" bestFit="1" customWidth="1"/>
    <col min="5465" max="5465" width="17" bestFit="1" customWidth="1"/>
    <col min="5466" max="5466" width="14.33203125" bestFit="1" customWidth="1"/>
    <col min="5467" max="5467" width="17" bestFit="1" customWidth="1"/>
    <col min="5468" max="5468" width="14.33203125" bestFit="1" customWidth="1"/>
    <col min="5469" max="5469" width="17" bestFit="1" customWidth="1"/>
    <col min="5470" max="5470" width="13.33203125" bestFit="1" customWidth="1"/>
    <col min="5471" max="5471" width="15.83203125" bestFit="1" customWidth="1"/>
    <col min="5472" max="5472" width="14.33203125" bestFit="1" customWidth="1"/>
    <col min="5473" max="5473" width="17" bestFit="1" customWidth="1"/>
    <col min="5474" max="5474" width="14.33203125" bestFit="1" customWidth="1"/>
    <col min="5475" max="5475" width="17" bestFit="1" customWidth="1"/>
    <col min="5476" max="5476" width="14.33203125" bestFit="1" customWidth="1"/>
    <col min="5477" max="5477" width="17" bestFit="1" customWidth="1"/>
    <col min="5478" max="5478" width="14.33203125" bestFit="1" customWidth="1"/>
    <col min="5479" max="5479" width="17" bestFit="1" customWidth="1"/>
    <col min="5480" max="5480" width="13.33203125" bestFit="1" customWidth="1"/>
    <col min="5481" max="5481" width="15.83203125" bestFit="1" customWidth="1"/>
    <col min="5482" max="5482" width="13.33203125" bestFit="1" customWidth="1"/>
    <col min="5483" max="5483" width="15.83203125" bestFit="1" customWidth="1"/>
    <col min="5484" max="5484" width="14.33203125" bestFit="1" customWidth="1"/>
    <col min="5485" max="5485" width="17" bestFit="1" customWidth="1"/>
    <col min="5486" max="5486" width="14.33203125" bestFit="1" customWidth="1"/>
    <col min="5487" max="5487" width="17" bestFit="1" customWidth="1"/>
    <col min="5488" max="5488" width="14.33203125" bestFit="1" customWidth="1"/>
    <col min="5489" max="5489" width="17" bestFit="1" customWidth="1"/>
    <col min="5490" max="5490" width="14.33203125" bestFit="1" customWidth="1"/>
    <col min="5491" max="5491" width="17" bestFit="1" customWidth="1"/>
    <col min="5492" max="5492" width="14.33203125" bestFit="1" customWidth="1"/>
    <col min="5493" max="5493" width="17" bestFit="1" customWidth="1"/>
    <col min="5494" max="5494" width="14.33203125" bestFit="1" customWidth="1"/>
    <col min="5495" max="5495" width="17" bestFit="1" customWidth="1"/>
    <col min="5496" max="5496" width="14.33203125" bestFit="1" customWidth="1"/>
    <col min="5497" max="5497" width="17" bestFit="1" customWidth="1"/>
    <col min="5498" max="5498" width="14.33203125" bestFit="1" customWidth="1"/>
    <col min="5499" max="5499" width="17" bestFit="1" customWidth="1"/>
    <col min="5500" max="5500" width="13.33203125" bestFit="1" customWidth="1"/>
    <col min="5501" max="5501" width="15.83203125" bestFit="1" customWidth="1"/>
    <col min="5502" max="5502" width="14.33203125" bestFit="1" customWidth="1"/>
    <col min="5503" max="5503" width="17" bestFit="1" customWidth="1"/>
    <col min="5504" max="5504" width="14.33203125" bestFit="1" customWidth="1"/>
    <col min="5505" max="5505" width="17" bestFit="1" customWidth="1"/>
    <col min="5506" max="5506" width="14.33203125" bestFit="1" customWidth="1"/>
    <col min="5507" max="5507" width="17" bestFit="1" customWidth="1"/>
    <col min="5508" max="5508" width="14.33203125" bestFit="1" customWidth="1"/>
    <col min="5509" max="5509" width="17" bestFit="1" customWidth="1"/>
    <col min="5510" max="5510" width="13.33203125" bestFit="1" customWidth="1"/>
    <col min="5511" max="5511" width="15.83203125" bestFit="1" customWidth="1"/>
    <col min="5512" max="5512" width="14.33203125" bestFit="1" customWidth="1"/>
    <col min="5513" max="5513" width="17" bestFit="1" customWidth="1"/>
    <col min="5514" max="5514" width="14.33203125" bestFit="1" customWidth="1"/>
    <col min="5515" max="5515" width="17" bestFit="1" customWidth="1"/>
    <col min="5516" max="5516" width="14.33203125" bestFit="1" customWidth="1"/>
    <col min="5517" max="5517" width="17" bestFit="1" customWidth="1"/>
    <col min="5518" max="5518" width="14.33203125" bestFit="1" customWidth="1"/>
    <col min="5519" max="5519" width="17" bestFit="1" customWidth="1"/>
    <col min="5520" max="5520" width="13.33203125" bestFit="1" customWidth="1"/>
    <col min="5521" max="5521" width="15.83203125" bestFit="1" customWidth="1"/>
    <col min="5522" max="5522" width="14.33203125" bestFit="1" customWidth="1"/>
    <col min="5523" max="5523" width="17" bestFit="1" customWidth="1"/>
    <col min="5524" max="5524" width="13.33203125" bestFit="1" customWidth="1"/>
    <col min="5525" max="5525" width="15.83203125" bestFit="1" customWidth="1"/>
    <col min="5526" max="5526" width="14.33203125" bestFit="1" customWidth="1"/>
    <col min="5527" max="5527" width="17" bestFit="1" customWidth="1"/>
    <col min="5528" max="5528" width="14.33203125" bestFit="1" customWidth="1"/>
    <col min="5529" max="5529" width="17" bestFit="1" customWidth="1"/>
    <col min="5530" max="5530" width="14.33203125" bestFit="1" customWidth="1"/>
    <col min="5531" max="5531" width="17" bestFit="1" customWidth="1"/>
    <col min="5532" max="5532" width="14.33203125" bestFit="1" customWidth="1"/>
    <col min="5533" max="5533" width="17" bestFit="1" customWidth="1"/>
    <col min="5534" max="5534" width="13.33203125" bestFit="1" customWidth="1"/>
    <col min="5535" max="5535" width="15.83203125" bestFit="1" customWidth="1"/>
    <col min="5536" max="5536" width="14.33203125" bestFit="1" customWidth="1"/>
    <col min="5537" max="5537" width="17" bestFit="1" customWidth="1"/>
    <col min="5538" max="5538" width="14.33203125" bestFit="1" customWidth="1"/>
    <col min="5539" max="5539" width="17" bestFit="1" customWidth="1"/>
    <col min="5540" max="5540" width="14.33203125" bestFit="1" customWidth="1"/>
    <col min="5541" max="5541" width="17" bestFit="1" customWidth="1"/>
    <col min="5542" max="5542" width="14.33203125" bestFit="1" customWidth="1"/>
    <col min="5543" max="5543" width="17" bestFit="1" customWidth="1"/>
    <col min="5544" max="5544" width="14.33203125" bestFit="1" customWidth="1"/>
    <col min="5545" max="5545" width="17" bestFit="1" customWidth="1"/>
    <col min="5546" max="5546" width="14.33203125" bestFit="1" customWidth="1"/>
    <col min="5547" max="5547" width="17" bestFit="1" customWidth="1"/>
    <col min="5548" max="5548" width="13.33203125" bestFit="1" customWidth="1"/>
    <col min="5549" max="5549" width="15.83203125" bestFit="1" customWidth="1"/>
    <col min="5550" max="5550" width="14.33203125" bestFit="1" customWidth="1"/>
    <col min="5551" max="5551" width="17" bestFit="1" customWidth="1"/>
    <col min="5552" max="5552" width="13.33203125" bestFit="1" customWidth="1"/>
    <col min="5553" max="5553" width="15.83203125" bestFit="1" customWidth="1"/>
    <col min="5554" max="5554" width="14.33203125" bestFit="1" customWidth="1"/>
    <col min="5555" max="5555" width="17" bestFit="1" customWidth="1"/>
    <col min="5556" max="5556" width="13.33203125" bestFit="1" customWidth="1"/>
    <col min="5557" max="5557" width="15.83203125" bestFit="1" customWidth="1"/>
    <col min="5558" max="5558" width="13.33203125" bestFit="1" customWidth="1"/>
    <col min="5559" max="5559" width="15.83203125" bestFit="1" customWidth="1"/>
    <col min="5560" max="5560" width="14.33203125" bestFit="1" customWidth="1"/>
    <col min="5561" max="5561" width="17" bestFit="1" customWidth="1"/>
    <col min="5562" max="5562" width="14.33203125" bestFit="1" customWidth="1"/>
    <col min="5563" max="5563" width="17" bestFit="1" customWidth="1"/>
    <col min="5564" max="5564" width="14.33203125" bestFit="1" customWidth="1"/>
    <col min="5565" max="5565" width="17" bestFit="1" customWidth="1"/>
    <col min="5566" max="5566" width="14.33203125" bestFit="1" customWidth="1"/>
    <col min="5567" max="5567" width="17" bestFit="1" customWidth="1"/>
    <col min="5568" max="5568" width="14.33203125" bestFit="1" customWidth="1"/>
    <col min="5569" max="5569" width="17" bestFit="1" customWidth="1"/>
    <col min="5570" max="5570" width="14.33203125" bestFit="1" customWidth="1"/>
    <col min="5571" max="5571" width="17" bestFit="1" customWidth="1"/>
    <col min="5572" max="5572" width="14.33203125" bestFit="1" customWidth="1"/>
    <col min="5573" max="5573" width="17" bestFit="1" customWidth="1"/>
    <col min="5574" max="5574" width="14.33203125" bestFit="1" customWidth="1"/>
    <col min="5575" max="5575" width="17" bestFit="1" customWidth="1"/>
    <col min="5576" max="5576" width="14.33203125" bestFit="1" customWidth="1"/>
    <col min="5577" max="5577" width="17" bestFit="1" customWidth="1"/>
    <col min="5578" max="5578" width="14.33203125" bestFit="1" customWidth="1"/>
    <col min="5579" max="5579" width="17" bestFit="1" customWidth="1"/>
    <col min="5580" max="5580" width="14.33203125" bestFit="1" customWidth="1"/>
    <col min="5581" max="5581" width="17" bestFit="1" customWidth="1"/>
    <col min="5582" max="5582" width="14.33203125" bestFit="1" customWidth="1"/>
    <col min="5583" max="5583" width="17" bestFit="1" customWidth="1"/>
    <col min="5584" max="5584" width="14.33203125" bestFit="1" customWidth="1"/>
    <col min="5585" max="5585" width="17" bestFit="1" customWidth="1"/>
    <col min="5586" max="5586" width="14.33203125" bestFit="1" customWidth="1"/>
    <col min="5587" max="5587" width="17" bestFit="1" customWidth="1"/>
    <col min="5588" max="5588" width="13.33203125" bestFit="1" customWidth="1"/>
    <col min="5589" max="5589" width="15.83203125" bestFit="1" customWidth="1"/>
    <col min="5590" max="5590" width="13.33203125" bestFit="1" customWidth="1"/>
    <col min="5591" max="5591" width="15.83203125" bestFit="1" customWidth="1"/>
    <col min="5592" max="5592" width="13.33203125" bestFit="1" customWidth="1"/>
    <col min="5593" max="5593" width="15.83203125" bestFit="1" customWidth="1"/>
    <col min="5594" max="5594" width="14.33203125" bestFit="1" customWidth="1"/>
    <col min="5595" max="5595" width="17" bestFit="1" customWidth="1"/>
    <col min="5596" max="5596" width="13.33203125" bestFit="1" customWidth="1"/>
    <col min="5597" max="5597" width="15.83203125" bestFit="1" customWidth="1"/>
    <col min="5598" max="5598" width="13.33203125" bestFit="1" customWidth="1"/>
    <col min="5599" max="5599" width="15.83203125" bestFit="1" customWidth="1"/>
    <col min="5600" max="5600" width="14.33203125" bestFit="1" customWidth="1"/>
    <col min="5601" max="5601" width="17" bestFit="1" customWidth="1"/>
    <col min="5602" max="5602" width="14.33203125" bestFit="1" customWidth="1"/>
    <col min="5603" max="5603" width="17" bestFit="1" customWidth="1"/>
    <col min="5604" max="5604" width="14.33203125" bestFit="1" customWidth="1"/>
    <col min="5605" max="5605" width="17" bestFit="1" customWidth="1"/>
    <col min="5606" max="5606" width="14.33203125" bestFit="1" customWidth="1"/>
    <col min="5607" max="5607" width="17" bestFit="1" customWidth="1"/>
    <col min="5608" max="5608" width="14.33203125" bestFit="1" customWidth="1"/>
    <col min="5609" max="5609" width="17" bestFit="1" customWidth="1"/>
    <col min="5610" max="5610" width="14.33203125" bestFit="1" customWidth="1"/>
    <col min="5611" max="5611" width="17" bestFit="1" customWidth="1"/>
    <col min="5612" max="5612" width="14.33203125" bestFit="1" customWidth="1"/>
    <col min="5613" max="5613" width="17" bestFit="1" customWidth="1"/>
    <col min="5614" max="5614" width="14.33203125" bestFit="1" customWidth="1"/>
    <col min="5615" max="5615" width="17" bestFit="1" customWidth="1"/>
    <col min="5616" max="5616" width="15.33203125" bestFit="1" customWidth="1"/>
    <col min="5617" max="5617" width="18" bestFit="1" customWidth="1"/>
    <col min="5618" max="5618" width="15.33203125" bestFit="1" customWidth="1"/>
    <col min="5619" max="5619" width="18" bestFit="1" customWidth="1"/>
    <col min="5620" max="5620" width="15.33203125" bestFit="1" customWidth="1"/>
    <col min="5621" max="5621" width="18" bestFit="1" customWidth="1"/>
    <col min="5622" max="5622" width="15.33203125" bestFit="1" customWidth="1"/>
    <col min="5623" max="5623" width="18" bestFit="1" customWidth="1"/>
    <col min="5624" max="5624" width="15.33203125" bestFit="1" customWidth="1"/>
    <col min="5625" max="5625" width="18" bestFit="1" customWidth="1"/>
    <col min="5626" max="5626" width="15.33203125" bestFit="1" customWidth="1"/>
    <col min="5627" max="5627" width="18" bestFit="1" customWidth="1"/>
    <col min="5628" max="5628" width="14.33203125" bestFit="1" customWidth="1"/>
    <col min="5629" max="5629" width="17" bestFit="1" customWidth="1"/>
    <col min="5630" max="5630" width="14.33203125" bestFit="1" customWidth="1"/>
    <col min="5631" max="5631" width="17" bestFit="1" customWidth="1"/>
    <col min="5632" max="5632" width="14.33203125" bestFit="1" customWidth="1"/>
    <col min="5633" max="5633" width="17" bestFit="1" customWidth="1"/>
    <col min="5634" max="5634" width="14.33203125" bestFit="1" customWidth="1"/>
    <col min="5635" max="5635" width="17" bestFit="1" customWidth="1"/>
    <col min="5636" max="5636" width="14.33203125" bestFit="1" customWidth="1"/>
    <col min="5637" max="5637" width="17" bestFit="1" customWidth="1"/>
    <col min="5638" max="5638" width="14.33203125" bestFit="1" customWidth="1"/>
    <col min="5639" max="5639" width="17" bestFit="1" customWidth="1"/>
    <col min="5640" max="5640" width="15.33203125" bestFit="1" customWidth="1"/>
    <col min="5641" max="5641" width="18" bestFit="1" customWidth="1"/>
    <col min="5642" max="5642" width="15.33203125" bestFit="1" customWidth="1"/>
    <col min="5643" max="5643" width="18" bestFit="1" customWidth="1"/>
    <col min="5644" max="5644" width="15.33203125" bestFit="1" customWidth="1"/>
    <col min="5645" max="5645" width="18" bestFit="1" customWidth="1"/>
    <col min="5646" max="5646" width="15.33203125" bestFit="1" customWidth="1"/>
    <col min="5647" max="5647" width="18" bestFit="1" customWidth="1"/>
    <col min="5648" max="5648" width="15.33203125" bestFit="1" customWidth="1"/>
    <col min="5649" max="5649" width="18" bestFit="1" customWidth="1"/>
    <col min="5650" max="5650" width="14.33203125" bestFit="1" customWidth="1"/>
    <col min="5651" max="5651" width="17" bestFit="1" customWidth="1"/>
    <col min="5652" max="5652" width="14.33203125" bestFit="1" customWidth="1"/>
    <col min="5653" max="5653" width="17" bestFit="1" customWidth="1"/>
    <col min="5654" max="5654" width="14.33203125" bestFit="1" customWidth="1"/>
    <col min="5655" max="5655" width="17" bestFit="1" customWidth="1"/>
    <col min="5656" max="5656" width="14.33203125" bestFit="1" customWidth="1"/>
    <col min="5657" max="5657" width="17" bestFit="1" customWidth="1"/>
    <col min="5658" max="5658" width="14.33203125" bestFit="1" customWidth="1"/>
    <col min="5659" max="5659" width="17" bestFit="1" customWidth="1"/>
    <col min="5660" max="5660" width="15.33203125" bestFit="1" customWidth="1"/>
    <col min="5661" max="5661" width="18" bestFit="1" customWidth="1"/>
    <col min="5662" max="5662" width="15.33203125" bestFit="1" customWidth="1"/>
    <col min="5663" max="5663" width="18" bestFit="1" customWidth="1"/>
    <col min="5664" max="5664" width="15.33203125" bestFit="1" customWidth="1"/>
    <col min="5665" max="5665" width="18" bestFit="1" customWidth="1"/>
    <col min="5666" max="5666" width="15.33203125" bestFit="1" customWidth="1"/>
    <col min="5667" max="5667" width="18" bestFit="1" customWidth="1"/>
    <col min="5668" max="5668" width="14.33203125" bestFit="1" customWidth="1"/>
    <col min="5669" max="5669" width="17" bestFit="1" customWidth="1"/>
    <col min="5670" max="5670" width="15.33203125" bestFit="1" customWidth="1"/>
    <col min="5671" max="5671" width="18" bestFit="1" customWidth="1"/>
    <col min="5672" max="5672" width="15.33203125" bestFit="1" customWidth="1"/>
    <col min="5673" max="5673" width="18" bestFit="1" customWidth="1"/>
    <col min="5674" max="5674" width="15.33203125" bestFit="1" customWidth="1"/>
    <col min="5675" max="5675" width="18" bestFit="1" customWidth="1"/>
    <col min="5676" max="5676" width="15.33203125" bestFit="1" customWidth="1"/>
    <col min="5677" max="5677" width="18" bestFit="1" customWidth="1"/>
    <col min="5678" max="5678" width="15.33203125" bestFit="1" customWidth="1"/>
    <col min="5679" max="5679" width="18" bestFit="1" customWidth="1"/>
    <col min="5680" max="5680" width="14.33203125" bestFit="1" customWidth="1"/>
    <col min="5681" max="5681" width="17" bestFit="1" customWidth="1"/>
    <col min="5682" max="5682" width="14.33203125" bestFit="1" customWidth="1"/>
    <col min="5683" max="5683" width="17" bestFit="1" customWidth="1"/>
    <col min="5684" max="5684" width="15.33203125" bestFit="1" customWidth="1"/>
    <col min="5685" max="5685" width="18" bestFit="1" customWidth="1"/>
    <col min="5686" max="5686" width="15.33203125" bestFit="1" customWidth="1"/>
    <col min="5687" max="5687" width="18" bestFit="1" customWidth="1"/>
    <col min="5688" max="5688" width="14.33203125" bestFit="1" customWidth="1"/>
    <col min="5689" max="5689" width="17" bestFit="1" customWidth="1"/>
    <col min="5690" max="5690" width="15.33203125" bestFit="1" customWidth="1"/>
    <col min="5691" max="5691" width="18" bestFit="1" customWidth="1"/>
    <col min="5692" max="5692" width="15.33203125" bestFit="1" customWidth="1"/>
    <col min="5693" max="5693" width="18" bestFit="1" customWidth="1"/>
    <col min="5694" max="5694" width="15.33203125" bestFit="1" customWidth="1"/>
    <col min="5695" max="5695" width="18" bestFit="1" customWidth="1"/>
    <col min="5696" max="5696" width="15.33203125" bestFit="1" customWidth="1"/>
    <col min="5697" max="5697" width="18" bestFit="1" customWidth="1"/>
    <col min="5698" max="5698" width="15.33203125" bestFit="1" customWidth="1"/>
    <col min="5699" max="5699" width="18" bestFit="1" customWidth="1"/>
    <col min="5700" max="5700" width="15.33203125" bestFit="1" customWidth="1"/>
    <col min="5701" max="5701" width="18" bestFit="1" customWidth="1"/>
    <col min="5702" max="5702" width="14.33203125" bestFit="1" customWidth="1"/>
    <col min="5703" max="5703" width="17" bestFit="1" customWidth="1"/>
    <col min="5704" max="5704" width="15.33203125" bestFit="1" customWidth="1"/>
    <col min="5705" max="5705" width="18" bestFit="1" customWidth="1"/>
    <col min="5706" max="5706" width="15.33203125" bestFit="1" customWidth="1"/>
    <col min="5707" max="5707" width="18" bestFit="1" customWidth="1"/>
    <col min="5708" max="5708" width="15.33203125" bestFit="1" customWidth="1"/>
    <col min="5709" max="5709" width="18" bestFit="1" customWidth="1"/>
    <col min="5710" max="5710" width="14.33203125" bestFit="1" customWidth="1"/>
    <col min="5711" max="5711" width="17" bestFit="1" customWidth="1"/>
    <col min="5712" max="5712" width="15.33203125" bestFit="1" customWidth="1"/>
    <col min="5713" max="5713" width="18" bestFit="1" customWidth="1"/>
    <col min="5714" max="5714" width="15.33203125" bestFit="1" customWidth="1"/>
    <col min="5715" max="5715" width="18" bestFit="1" customWidth="1"/>
    <col min="5716" max="5716" width="14.33203125" bestFit="1" customWidth="1"/>
    <col min="5717" max="5717" width="17" bestFit="1" customWidth="1"/>
    <col min="5718" max="5718" width="15.33203125" bestFit="1" customWidth="1"/>
    <col min="5719" max="5719" width="18" bestFit="1" customWidth="1"/>
    <col min="5720" max="5720" width="15.33203125" bestFit="1" customWidth="1"/>
    <col min="5721" max="5721" width="18" bestFit="1" customWidth="1"/>
    <col min="5722" max="5722" width="15.33203125" bestFit="1" customWidth="1"/>
    <col min="5723" max="5723" width="18" bestFit="1" customWidth="1"/>
    <col min="5724" max="5724" width="14.33203125" bestFit="1" customWidth="1"/>
    <col min="5725" max="5725" width="17" bestFit="1" customWidth="1"/>
    <col min="5726" max="5726" width="15.33203125" bestFit="1" customWidth="1"/>
    <col min="5727" max="5727" width="18" bestFit="1" customWidth="1"/>
    <col min="5728" max="5728" width="15.33203125" bestFit="1" customWidth="1"/>
    <col min="5729" max="5729" width="18" bestFit="1" customWidth="1"/>
    <col min="5730" max="5730" width="15.33203125" bestFit="1" customWidth="1"/>
    <col min="5731" max="5731" width="18" bestFit="1" customWidth="1"/>
    <col min="5732" max="5732" width="15.33203125" bestFit="1" customWidth="1"/>
    <col min="5733" max="5733" width="18" bestFit="1" customWidth="1"/>
    <col min="5734" max="5734" width="15.33203125" bestFit="1" customWidth="1"/>
    <col min="5735" max="5735" width="18" bestFit="1" customWidth="1"/>
    <col min="5736" max="5736" width="15.33203125" bestFit="1" customWidth="1"/>
    <col min="5737" max="5737" width="18" bestFit="1" customWidth="1"/>
    <col min="5738" max="5738" width="15.33203125" bestFit="1" customWidth="1"/>
    <col min="5739" max="5739" width="18" bestFit="1" customWidth="1"/>
    <col min="5740" max="5740" width="14.33203125" bestFit="1" customWidth="1"/>
    <col min="5741" max="5741" width="17" bestFit="1" customWidth="1"/>
    <col min="5742" max="5742" width="15.33203125" bestFit="1" customWidth="1"/>
    <col min="5743" max="5743" width="18" bestFit="1" customWidth="1"/>
    <col min="5744" max="5744" width="14.33203125" bestFit="1" customWidth="1"/>
    <col min="5745" max="5745" width="17" bestFit="1" customWidth="1"/>
    <col min="5746" max="5746" width="15.33203125" bestFit="1" customWidth="1"/>
    <col min="5747" max="5747" width="18" bestFit="1" customWidth="1"/>
    <col min="5748" max="5748" width="14.33203125" bestFit="1" customWidth="1"/>
    <col min="5749" max="5749" width="17" bestFit="1" customWidth="1"/>
    <col min="5750" max="5750" width="14.33203125" bestFit="1" customWidth="1"/>
    <col min="5751" max="5751" width="17" bestFit="1" customWidth="1"/>
    <col min="5752" max="5752" width="13.33203125" bestFit="1" customWidth="1"/>
    <col min="5753" max="5753" width="15.83203125" bestFit="1" customWidth="1"/>
    <col min="5754" max="5754" width="13.33203125" bestFit="1" customWidth="1"/>
    <col min="5755" max="5755" width="15.83203125" bestFit="1" customWidth="1"/>
    <col min="5756" max="5756" width="14.33203125" bestFit="1" customWidth="1"/>
    <col min="5757" max="5757" width="17" bestFit="1" customWidth="1"/>
    <col min="5758" max="5758" width="14.33203125" bestFit="1" customWidth="1"/>
    <col min="5759" max="5759" width="17" bestFit="1" customWidth="1"/>
    <col min="5760" max="5760" width="14.33203125" bestFit="1" customWidth="1"/>
    <col min="5761" max="5761" width="17" bestFit="1" customWidth="1"/>
    <col min="5762" max="5762" width="14.33203125" bestFit="1" customWidth="1"/>
    <col min="5763" max="5763" width="17" bestFit="1" customWidth="1"/>
    <col min="5764" max="5764" width="14.33203125" bestFit="1" customWidth="1"/>
    <col min="5765" max="5765" width="17" bestFit="1" customWidth="1"/>
    <col min="5766" max="5766" width="14.33203125" bestFit="1" customWidth="1"/>
    <col min="5767" max="5767" width="17" bestFit="1" customWidth="1"/>
    <col min="5768" max="5768" width="14.33203125" bestFit="1" customWidth="1"/>
    <col min="5769" max="5769" width="17" bestFit="1" customWidth="1"/>
    <col min="5770" max="5770" width="14.33203125" bestFit="1" customWidth="1"/>
    <col min="5771" max="5771" width="17" bestFit="1" customWidth="1"/>
    <col min="5772" max="5772" width="14.33203125" bestFit="1" customWidth="1"/>
    <col min="5773" max="5773" width="17" bestFit="1" customWidth="1"/>
    <col min="5774" max="5774" width="14.33203125" bestFit="1" customWidth="1"/>
    <col min="5775" max="5775" width="17" bestFit="1" customWidth="1"/>
    <col min="5776" max="5776" width="13.33203125" bestFit="1" customWidth="1"/>
    <col min="5777" max="5777" width="15.83203125" bestFit="1" customWidth="1"/>
    <col min="5778" max="5778" width="14.33203125" bestFit="1" customWidth="1"/>
    <col min="5779" max="5779" width="17" bestFit="1" customWidth="1"/>
    <col min="5780" max="5780" width="14.33203125" bestFit="1" customWidth="1"/>
    <col min="5781" max="5781" width="17" bestFit="1" customWidth="1"/>
    <col min="5782" max="5782" width="14.33203125" bestFit="1" customWidth="1"/>
    <col min="5783" max="5783" width="17" bestFit="1" customWidth="1"/>
    <col min="5784" max="5784" width="14.33203125" bestFit="1" customWidth="1"/>
    <col min="5785" max="5785" width="17" bestFit="1" customWidth="1"/>
    <col min="5786" max="5786" width="14.33203125" bestFit="1" customWidth="1"/>
    <col min="5787" max="5787" width="17" bestFit="1" customWidth="1"/>
    <col min="5788" max="5788" width="14.33203125" bestFit="1" customWidth="1"/>
    <col min="5789" max="5789" width="17" bestFit="1" customWidth="1"/>
    <col min="5790" max="5790" width="14.33203125" bestFit="1" customWidth="1"/>
    <col min="5791" max="5791" width="17" bestFit="1" customWidth="1"/>
    <col min="5792" max="5792" width="15.33203125" bestFit="1" customWidth="1"/>
    <col min="5793" max="5793" width="18" bestFit="1" customWidth="1"/>
    <col min="5794" max="5794" width="15.33203125" bestFit="1" customWidth="1"/>
    <col min="5795" max="5795" width="18" bestFit="1" customWidth="1"/>
    <col min="5796" max="5796" width="15.33203125" bestFit="1" customWidth="1"/>
    <col min="5797" max="5797" width="18" bestFit="1" customWidth="1"/>
    <col min="5798" max="5798" width="15.33203125" bestFit="1" customWidth="1"/>
    <col min="5799" max="5799" width="18" bestFit="1" customWidth="1"/>
    <col min="5800" max="5800" width="14.33203125" bestFit="1" customWidth="1"/>
    <col min="5801" max="5801" width="17" bestFit="1" customWidth="1"/>
    <col min="5802" max="5802" width="15.33203125" bestFit="1" customWidth="1"/>
    <col min="5803" max="5803" width="18" bestFit="1" customWidth="1"/>
    <col min="5804" max="5804" width="15.33203125" bestFit="1" customWidth="1"/>
    <col min="5805" max="5805" width="18" bestFit="1" customWidth="1"/>
    <col min="5806" max="5806" width="15.33203125" bestFit="1" customWidth="1"/>
    <col min="5807" max="5807" width="18" bestFit="1" customWidth="1"/>
    <col min="5808" max="5808" width="14.33203125" bestFit="1" customWidth="1"/>
    <col min="5809" max="5809" width="17" bestFit="1" customWidth="1"/>
    <col min="5810" max="5810" width="15.33203125" bestFit="1" customWidth="1"/>
    <col min="5811" max="5811" width="18" bestFit="1" customWidth="1"/>
    <col min="5812" max="5812" width="15.33203125" bestFit="1" customWidth="1"/>
    <col min="5813" max="5813" width="18" bestFit="1" customWidth="1"/>
    <col min="5814" max="5814" width="15.33203125" bestFit="1" customWidth="1"/>
    <col min="5815" max="5815" width="18" bestFit="1" customWidth="1"/>
    <col min="5816" max="5816" width="15.33203125" bestFit="1" customWidth="1"/>
    <col min="5817" max="5817" width="18" bestFit="1" customWidth="1"/>
    <col min="5818" max="5818" width="15.33203125" bestFit="1" customWidth="1"/>
    <col min="5819" max="5819" width="18" bestFit="1" customWidth="1"/>
    <col min="5820" max="5820" width="15.33203125" bestFit="1" customWidth="1"/>
    <col min="5821" max="5821" width="18" bestFit="1" customWidth="1"/>
    <col min="5822" max="5822" width="14.33203125" bestFit="1" customWidth="1"/>
    <col min="5823" max="5823" width="17" bestFit="1" customWidth="1"/>
    <col min="5824" max="5824" width="15.33203125" bestFit="1" customWidth="1"/>
    <col min="5825" max="5825" width="18" bestFit="1" customWidth="1"/>
    <col min="5826" max="5826" width="15.33203125" bestFit="1" customWidth="1"/>
    <col min="5827" max="5827" width="18" bestFit="1" customWidth="1"/>
    <col min="5828" max="5828" width="15.33203125" bestFit="1" customWidth="1"/>
    <col min="5829" max="5829" width="18" bestFit="1" customWidth="1"/>
    <col min="5830" max="5830" width="15.33203125" bestFit="1" customWidth="1"/>
    <col min="5831" max="5831" width="18" bestFit="1" customWidth="1"/>
    <col min="5832" max="5832" width="15.33203125" bestFit="1" customWidth="1"/>
    <col min="5833" max="5833" width="18" bestFit="1" customWidth="1"/>
    <col min="5834" max="5834" width="15.33203125" bestFit="1" customWidth="1"/>
    <col min="5835" max="5835" width="18" bestFit="1" customWidth="1"/>
    <col min="5836" max="5836" width="15.33203125" bestFit="1" customWidth="1"/>
    <col min="5837" max="5837" width="18" bestFit="1" customWidth="1"/>
    <col min="5838" max="5838" width="14.33203125" bestFit="1" customWidth="1"/>
    <col min="5839" max="5839" width="17" bestFit="1" customWidth="1"/>
    <col min="5840" max="5840" width="15.33203125" bestFit="1" customWidth="1"/>
    <col min="5841" max="5841" width="18" bestFit="1" customWidth="1"/>
    <col min="5842" max="5842" width="15.33203125" bestFit="1" customWidth="1"/>
    <col min="5843" max="5843" width="18" bestFit="1" customWidth="1"/>
    <col min="5844" max="5844" width="15.33203125" bestFit="1" customWidth="1"/>
    <col min="5845" max="5845" width="18" bestFit="1" customWidth="1"/>
    <col min="5846" max="5846" width="15.33203125" bestFit="1" customWidth="1"/>
    <col min="5847" max="5847" width="18" bestFit="1" customWidth="1"/>
    <col min="5848" max="5848" width="15.33203125" bestFit="1" customWidth="1"/>
    <col min="5849" max="5849" width="18" bestFit="1" customWidth="1"/>
    <col min="5850" max="5850" width="14.33203125" bestFit="1" customWidth="1"/>
    <col min="5851" max="5851" width="17" bestFit="1" customWidth="1"/>
    <col min="5852" max="5852" width="15.33203125" bestFit="1" customWidth="1"/>
    <col min="5853" max="5853" width="18" bestFit="1" customWidth="1"/>
    <col min="5854" max="5854" width="15.33203125" bestFit="1" customWidth="1"/>
    <col min="5855" max="5855" width="18" bestFit="1" customWidth="1"/>
    <col min="5856" max="5856" width="15.33203125" bestFit="1" customWidth="1"/>
    <col min="5857" max="5857" width="18" bestFit="1" customWidth="1"/>
    <col min="5858" max="5858" width="15.33203125" bestFit="1" customWidth="1"/>
    <col min="5859" max="5859" width="18" bestFit="1" customWidth="1"/>
    <col min="5860" max="5860" width="14.33203125" bestFit="1" customWidth="1"/>
    <col min="5861" max="5861" width="17" bestFit="1" customWidth="1"/>
    <col min="5862" max="5862" width="15.33203125" bestFit="1" customWidth="1"/>
    <col min="5863" max="5863" width="18" bestFit="1" customWidth="1"/>
    <col min="5864" max="5864" width="15.33203125" bestFit="1" customWidth="1"/>
    <col min="5865" max="5865" width="18" bestFit="1" customWidth="1"/>
    <col min="5866" max="5866" width="14.33203125" bestFit="1" customWidth="1"/>
    <col min="5867" max="5867" width="17" bestFit="1" customWidth="1"/>
    <col min="5868" max="5868" width="15.33203125" bestFit="1" customWidth="1"/>
    <col min="5869" max="5869" width="18" bestFit="1" customWidth="1"/>
    <col min="5870" max="5870" width="14.33203125" bestFit="1" customWidth="1"/>
    <col min="5871" max="5871" width="17" bestFit="1" customWidth="1"/>
    <col min="5872" max="5872" width="14.33203125" bestFit="1" customWidth="1"/>
    <col min="5873" max="5873" width="17" bestFit="1" customWidth="1"/>
    <col min="5874" max="5874" width="15.33203125" bestFit="1" customWidth="1"/>
    <col min="5875" max="5875" width="18" bestFit="1" customWidth="1"/>
    <col min="5876" max="5876" width="15.33203125" bestFit="1" customWidth="1"/>
    <col min="5877" max="5877" width="18" bestFit="1" customWidth="1"/>
    <col min="5878" max="5878" width="15.33203125" bestFit="1" customWidth="1"/>
    <col min="5879" max="5879" width="18" bestFit="1" customWidth="1"/>
    <col min="5880" max="5880" width="15.33203125" bestFit="1" customWidth="1"/>
    <col min="5881" max="5881" width="18" bestFit="1" customWidth="1"/>
    <col min="5882" max="5882" width="14.33203125" bestFit="1" customWidth="1"/>
    <col min="5883" max="5883" width="17" bestFit="1" customWidth="1"/>
    <col min="5884" max="5884" width="14.33203125" bestFit="1" customWidth="1"/>
    <col min="5885" max="5885" width="17" bestFit="1" customWidth="1"/>
    <col min="5886" max="5886" width="14.33203125" bestFit="1" customWidth="1"/>
    <col min="5887" max="5887" width="17" bestFit="1" customWidth="1"/>
    <col min="5888" max="5888" width="14.33203125" bestFit="1" customWidth="1"/>
    <col min="5889" max="5889" width="17" bestFit="1" customWidth="1"/>
    <col min="5890" max="5890" width="15.33203125" bestFit="1" customWidth="1"/>
    <col min="5891" max="5891" width="18" bestFit="1" customWidth="1"/>
    <col min="5892" max="5892" width="15.33203125" bestFit="1" customWidth="1"/>
    <col min="5893" max="5893" width="18" bestFit="1" customWidth="1"/>
    <col min="5894" max="5894" width="15.33203125" bestFit="1" customWidth="1"/>
    <col min="5895" max="5895" width="18" bestFit="1" customWidth="1"/>
    <col min="5896" max="5896" width="14.33203125" bestFit="1" customWidth="1"/>
    <col min="5897" max="5897" width="17" bestFit="1" customWidth="1"/>
    <col min="5898" max="5898" width="15.33203125" bestFit="1" customWidth="1"/>
    <col min="5899" max="5899" width="18" bestFit="1" customWidth="1"/>
    <col min="5900" max="5900" width="15.33203125" bestFit="1" customWidth="1"/>
    <col min="5901" max="5901" width="18" bestFit="1" customWidth="1"/>
    <col min="5902" max="5902" width="15.33203125" bestFit="1" customWidth="1"/>
    <col min="5903" max="5903" width="18" bestFit="1" customWidth="1"/>
    <col min="5904" max="5904" width="14.33203125" bestFit="1" customWidth="1"/>
    <col min="5905" max="5905" width="17" bestFit="1" customWidth="1"/>
    <col min="5906" max="5906" width="15.33203125" bestFit="1" customWidth="1"/>
    <col min="5907" max="5907" width="18" bestFit="1" customWidth="1"/>
    <col min="5908" max="5908" width="15.33203125" bestFit="1" customWidth="1"/>
    <col min="5909" max="5909" width="18" bestFit="1" customWidth="1"/>
    <col min="5910" max="5910" width="15.33203125" bestFit="1" customWidth="1"/>
    <col min="5911" max="5911" width="18" bestFit="1" customWidth="1"/>
    <col min="5912" max="5912" width="15.33203125" bestFit="1" customWidth="1"/>
    <col min="5913" max="5913" width="18" bestFit="1" customWidth="1"/>
    <col min="5914" max="5914" width="13.33203125" bestFit="1" customWidth="1"/>
    <col min="5915" max="5915" width="15.83203125" bestFit="1" customWidth="1"/>
    <col min="5916" max="5916" width="14.33203125" bestFit="1" customWidth="1"/>
    <col min="5917" max="5917" width="17" bestFit="1" customWidth="1"/>
    <col min="5918" max="5918" width="14.33203125" bestFit="1" customWidth="1"/>
    <col min="5919" max="5919" width="17" bestFit="1" customWidth="1"/>
    <col min="5920" max="5920" width="14.33203125" bestFit="1" customWidth="1"/>
    <col min="5921" max="5921" width="17" bestFit="1" customWidth="1"/>
    <col min="5922" max="5922" width="13.33203125" bestFit="1" customWidth="1"/>
    <col min="5923" max="5923" width="15.83203125" bestFit="1" customWidth="1"/>
    <col min="5924" max="5924" width="14.33203125" bestFit="1" customWidth="1"/>
    <col min="5925" max="5925" width="17" bestFit="1" customWidth="1"/>
    <col min="5926" max="5926" width="14.33203125" bestFit="1" customWidth="1"/>
    <col min="5927" max="5927" width="17" bestFit="1" customWidth="1"/>
    <col min="5928" max="5928" width="14.33203125" bestFit="1" customWidth="1"/>
    <col min="5929" max="5929" width="17" bestFit="1" customWidth="1"/>
    <col min="5930" max="5930" width="14.33203125" bestFit="1" customWidth="1"/>
    <col min="5931" max="5931" width="17" bestFit="1" customWidth="1"/>
    <col min="5932" max="5932" width="13.33203125" bestFit="1" customWidth="1"/>
    <col min="5933" max="5933" width="15.83203125" bestFit="1" customWidth="1"/>
    <col min="5934" max="5934" width="13.33203125" bestFit="1" customWidth="1"/>
    <col min="5935" max="5935" width="15.83203125" bestFit="1" customWidth="1"/>
    <col min="5936" max="5936" width="14.33203125" bestFit="1" customWidth="1"/>
    <col min="5937" max="5937" width="17" bestFit="1" customWidth="1"/>
    <col min="5938" max="5938" width="14.33203125" bestFit="1" customWidth="1"/>
    <col min="5939" max="5939" width="17" bestFit="1" customWidth="1"/>
    <col min="5940" max="5940" width="14.33203125" bestFit="1" customWidth="1"/>
    <col min="5941" max="5941" width="17" bestFit="1" customWidth="1"/>
    <col min="5942" max="5942" width="14.33203125" bestFit="1" customWidth="1"/>
    <col min="5943" max="5943" width="17" bestFit="1" customWidth="1"/>
    <col min="5944" max="5944" width="14.33203125" bestFit="1" customWidth="1"/>
    <col min="5945" max="5945" width="17" bestFit="1" customWidth="1"/>
    <col min="5946" max="5946" width="14.33203125" bestFit="1" customWidth="1"/>
    <col min="5947" max="5947" width="17" bestFit="1" customWidth="1"/>
    <col min="5948" max="5948" width="14.33203125" bestFit="1" customWidth="1"/>
    <col min="5949" max="5949" width="17" bestFit="1" customWidth="1"/>
    <col min="5950" max="5950" width="13.33203125" bestFit="1" customWidth="1"/>
    <col min="5951" max="5951" width="15.83203125" bestFit="1" customWidth="1"/>
    <col min="5952" max="5952" width="14.33203125" bestFit="1" customWidth="1"/>
    <col min="5953" max="5953" width="17" bestFit="1" customWidth="1"/>
    <col min="5954" max="5954" width="14.33203125" bestFit="1" customWidth="1"/>
    <col min="5955" max="5955" width="17" bestFit="1" customWidth="1"/>
    <col min="5956" max="5956" width="14.33203125" bestFit="1" customWidth="1"/>
    <col min="5957" max="5957" width="17" bestFit="1" customWidth="1"/>
    <col min="5958" max="5958" width="14.33203125" bestFit="1" customWidth="1"/>
    <col min="5959" max="5959" width="17" bestFit="1" customWidth="1"/>
    <col min="5960" max="5960" width="14.33203125" bestFit="1" customWidth="1"/>
    <col min="5961" max="5961" width="17" bestFit="1" customWidth="1"/>
    <col min="5962" max="5962" width="14.33203125" bestFit="1" customWidth="1"/>
    <col min="5963" max="5963" width="17" bestFit="1" customWidth="1"/>
    <col min="5964" max="5964" width="14.33203125" bestFit="1" customWidth="1"/>
    <col min="5965" max="5965" width="17" bestFit="1" customWidth="1"/>
    <col min="5966" max="5966" width="13.33203125" bestFit="1" customWidth="1"/>
    <col min="5967" max="5967" width="15.83203125" bestFit="1" customWidth="1"/>
    <col min="5968" max="5968" width="15.33203125" bestFit="1" customWidth="1"/>
    <col min="5969" max="5969" width="18" bestFit="1" customWidth="1"/>
    <col min="5970" max="5970" width="15.33203125" bestFit="1" customWidth="1"/>
    <col min="5971" max="5971" width="18" bestFit="1" customWidth="1"/>
    <col min="5972" max="5972" width="15.33203125" bestFit="1" customWidth="1"/>
    <col min="5973" max="5973" width="18" bestFit="1" customWidth="1"/>
    <col min="5974" max="5974" width="15.33203125" bestFit="1" customWidth="1"/>
    <col min="5975" max="5975" width="18" bestFit="1" customWidth="1"/>
    <col min="5976" max="5976" width="15.33203125" bestFit="1" customWidth="1"/>
    <col min="5977" max="5977" width="18" bestFit="1" customWidth="1"/>
    <col min="5978" max="5978" width="15.33203125" bestFit="1" customWidth="1"/>
    <col min="5979" max="5979" width="18" bestFit="1" customWidth="1"/>
    <col min="5980" max="5980" width="15.33203125" bestFit="1" customWidth="1"/>
    <col min="5981" max="5981" width="18" bestFit="1" customWidth="1"/>
    <col min="5982" max="5982" width="14.33203125" bestFit="1" customWidth="1"/>
    <col min="5983" max="5983" width="17" bestFit="1" customWidth="1"/>
    <col min="5984" max="5984" width="15.33203125" bestFit="1" customWidth="1"/>
    <col min="5985" max="5985" width="18" bestFit="1" customWidth="1"/>
    <col min="5986" max="5986" width="15.33203125" bestFit="1" customWidth="1"/>
    <col min="5987" max="5987" width="18" bestFit="1" customWidth="1"/>
    <col min="5988" max="5988" width="15.33203125" bestFit="1" customWidth="1"/>
    <col min="5989" max="5989" width="18" bestFit="1" customWidth="1"/>
    <col min="5990" max="5990" width="15.33203125" bestFit="1" customWidth="1"/>
    <col min="5991" max="5991" width="18" bestFit="1" customWidth="1"/>
    <col min="5992" max="5992" width="14.33203125" bestFit="1" customWidth="1"/>
    <col min="5993" max="5993" width="17" bestFit="1" customWidth="1"/>
    <col min="5994" max="5994" width="14.33203125" bestFit="1" customWidth="1"/>
    <col min="5995" max="5995" width="17" bestFit="1" customWidth="1"/>
    <col min="5996" max="5996" width="14.33203125" bestFit="1" customWidth="1"/>
    <col min="5997" max="5997" width="17" bestFit="1" customWidth="1"/>
    <col min="5998" max="5998" width="15.33203125" bestFit="1" customWidth="1"/>
    <col min="5999" max="5999" width="18" bestFit="1" customWidth="1"/>
    <col min="6000" max="6000" width="15.33203125" bestFit="1" customWidth="1"/>
    <col min="6001" max="6001" width="18" bestFit="1" customWidth="1"/>
    <col min="6002" max="6002" width="15.33203125" bestFit="1" customWidth="1"/>
    <col min="6003" max="6003" width="18" bestFit="1" customWidth="1"/>
    <col min="6004" max="6004" width="14.33203125" bestFit="1" customWidth="1"/>
    <col min="6005" max="6005" width="17" bestFit="1" customWidth="1"/>
    <col min="6006" max="6006" width="14.33203125" bestFit="1" customWidth="1"/>
    <col min="6007" max="6007" width="17" bestFit="1" customWidth="1"/>
    <col min="6008" max="6008" width="15.33203125" bestFit="1" customWidth="1"/>
    <col min="6009" max="6009" width="18" bestFit="1" customWidth="1"/>
    <col min="6010" max="6010" width="15.33203125" bestFit="1" customWidth="1"/>
    <col min="6011" max="6011" width="18" bestFit="1" customWidth="1"/>
    <col min="6012" max="6012" width="15.33203125" bestFit="1" customWidth="1"/>
    <col min="6013" max="6013" width="18" bestFit="1" customWidth="1"/>
    <col min="6014" max="6014" width="14.33203125" bestFit="1" customWidth="1"/>
    <col min="6015" max="6015" width="17" bestFit="1" customWidth="1"/>
    <col min="6016" max="6016" width="15.33203125" bestFit="1" customWidth="1"/>
    <col min="6017" max="6017" width="18" bestFit="1" customWidth="1"/>
    <col min="6018" max="6018" width="12.33203125" bestFit="1" customWidth="1"/>
    <col min="6019" max="6019" width="14.83203125" bestFit="1" customWidth="1"/>
    <col min="6020" max="6020" width="12.33203125" bestFit="1" customWidth="1"/>
    <col min="6021" max="6021" width="14.83203125" bestFit="1" customWidth="1"/>
    <col min="6022" max="6022" width="13.33203125" bestFit="1" customWidth="1"/>
    <col min="6023" max="6023" width="15.83203125" bestFit="1" customWidth="1"/>
    <col min="6024" max="6024" width="12.33203125" bestFit="1" customWidth="1"/>
    <col min="6025" max="6025" width="14.83203125" bestFit="1" customWidth="1"/>
    <col min="6026" max="6026" width="12.33203125" bestFit="1" customWidth="1"/>
    <col min="6027" max="6027" width="14.83203125" bestFit="1" customWidth="1"/>
    <col min="6028" max="6028" width="12.33203125" bestFit="1" customWidth="1"/>
    <col min="6029" max="6029" width="14.83203125" bestFit="1" customWidth="1"/>
    <col min="6030" max="6030" width="13.33203125" bestFit="1" customWidth="1"/>
    <col min="6031" max="6031" width="15.83203125" bestFit="1" customWidth="1"/>
    <col min="6032" max="6032" width="12.33203125" bestFit="1" customWidth="1"/>
    <col min="6033" max="6033" width="14.83203125" bestFit="1" customWidth="1"/>
    <col min="6034" max="6034" width="13.33203125" bestFit="1" customWidth="1"/>
    <col min="6035" max="6035" width="15.83203125" bestFit="1" customWidth="1"/>
    <col min="6036" max="6036" width="12.33203125" bestFit="1" customWidth="1"/>
    <col min="6037" max="6037" width="14.83203125" bestFit="1" customWidth="1"/>
    <col min="6038" max="6038" width="13.33203125" bestFit="1" customWidth="1"/>
    <col min="6039" max="6039" width="15.83203125" bestFit="1" customWidth="1"/>
    <col min="6040" max="6040" width="13.33203125" bestFit="1" customWidth="1"/>
    <col min="6041" max="6041" width="15.83203125" bestFit="1" customWidth="1"/>
    <col min="6042" max="6042" width="13.33203125" bestFit="1" customWidth="1"/>
    <col min="6043" max="6043" width="15.83203125" bestFit="1" customWidth="1"/>
    <col min="6044" max="6044" width="13.33203125" bestFit="1" customWidth="1"/>
    <col min="6045" max="6045" width="15.83203125" bestFit="1" customWidth="1"/>
    <col min="6046" max="6046" width="13.33203125" bestFit="1" customWidth="1"/>
    <col min="6047" max="6047" width="15.83203125" bestFit="1" customWidth="1"/>
    <col min="6048" max="6048" width="13.33203125" bestFit="1" customWidth="1"/>
    <col min="6049" max="6049" width="15.83203125" bestFit="1" customWidth="1"/>
    <col min="6050" max="6050" width="13.33203125" bestFit="1" customWidth="1"/>
    <col min="6051" max="6051" width="15.83203125" bestFit="1" customWidth="1"/>
    <col min="6052" max="6052" width="13.33203125" bestFit="1" customWidth="1"/>
    <col min="6053" max="6053" width="15.83203125" bestFit="1" customWidth="1"/>
    <col min="6054" max="6054" width="12.33203125" bestFit="1" customWidth="1"/>
    <col min="6055" max="6055" width="14.83203125" bestFit="1" customWidth="1"/>
    <col min="6056" max="6056" width="13.33203125" bestFit="1" customWidth="1"/>
    <col min="6057" max="6057" width="15.83203125" bestFit="1" customWidth="1"/>
    <col min="6058" max="6058" width="13.33203125" bestFit="1" customWidth="1"/>
    <col min="6059" max="6059" width="15.83203125" bestFit="1" customWidth="1"/>
    <col min="6060" max="6060" width="12.33203125" bestFit="1" customWidth="1"/>
    <col min="6061" max="6061" width="14.83203125" bestFit="1" customWidth="1"/>
    <col min="6062" max="6062" width="12.33203125" bestFit="1" customWidth="1"/>
    <col min="6063" max="6063" width="14.83203125" bestFit="1" customWidth="1"/>
    <col min="6064" max="6064" width="13.33203125" bestFit="1" customWidth="1"/>
    <col min="6065" max="6065" width="15.83203125" bestFit="1" customWidth="1"/>
    <col min="6066" max="6066" width="12.33203125" bestFit="1" customWidth="1"/>
    <col min="6067" max="6067" width="14.83203125" bestFit="1" customWidth="1"/>
    <col min="6068" max="6068" width="14.33203125" bestFit="1" customWidth="1"/>
    <col min="6069" max="6069" width="17" bestFit="1" customWidth="1"/>
    <col min="6070" max="6070" width="13.33203125" bestFit="1" customWidth="1"/>
    <col min="6071" max="6071" width="15.83203125" bestFit="1" customWidth="1"/>
    <col min="6072" max="6072" width="14.33203125" bestFit="1" customWidth="1"/>
    <col min="6073" max="6073" width="17" bestFit="1" customWidth="1"/>
    <col min="6074" max="6074" width="14.33203125" bestFit="1" customWidth="1"/>
    <col min="6075" max="6075" width="17" bestFit="1" customWidth="1"/>
    <col min="6076" max="6076" width="14.33203125" bestFit="1" customWidth="1"/>
    <col min="6077" max="6077" width="17" bestFit="1" customWidth="1"/>
    <col min="6078" max="6078" width="14.33203125" bestFit="1" customWidth="1"/>
    <col min="6079" max="6079" width="17" bestFit="1" customWidth="1"/>
    <col min="6080" max="6080" width="14.33203125" bestFit="1" customWidth="1"/>
    <col min="6081" max="6081" width="17" bestFit="1" customWidth="1"/>
    <col min="6082" max="6082" width="13.33203125" bestFit="1" customWidth="1"/>
    <col min="6083" max="6083" width="15.83203125" bestFit="1" customWidth="1"/>
    <col min="6084" max="6084" width="14.33203125" bestFit="1" customWidth="1"/>
    <col min="6085" max="6085" width="17" bestFit="1" customWidth="1"/>
    <col min="6086" max="6086" width="14.33203125" bestFit="1" customWidth="1"/>
    <col min="6087" max="6087" width="17" bestFit="1" customWidth="1"/>
    <col min="6088" max="6088" width="14.33203125" bestFit="1" customWidth="1"/>
    <col min="6089" max="6089" width="17" bestFit="1" customWidth="1"/>
    <col min="6090" max="6090" width="14.33203125" bestFit="1" customWidth="1"/>
    <col min="6091" max="6091" width="17" bestFit="1" customWidth="1"/>
    <col min="6092" max="6092" width="14.33203125" bestFit="1" customWidth="1"/>
    <col min="6093" max="6093" width="17" bestFit="1" customWidth="1"/>
    <col min="6094" max="6094" width="14.33203125" bestFit="1" customWidth="1"/>
    <col min="6095" max="6095" width="17" bestFit="1" customWidth="1"/>
    <col min="6096" max="6096" width="13.33203125" bestFit="1" customWidth="1"/>
    <col min="6097" max="6097" width="15.83203125" bestFit="1" customWidth="1"/>
    <col min="6098" max="6098" width="13.33203125" bestFit="1" customWidth="1"/>
    <col min="6099" max="6099" width="15.83203125" bestFit="1" customWidth="1"/>
    <col min="6100" max="6100" width="14.33203125" bestFit="1" customWidth="1"/>
    <col min="6101" max="6101" width="17" bestFit="1" customWidth="1"/>
    <col min="6102" max="6102" width="14.33203125" bestFit="1" customWidth="1"/>
    <col min="6103" max="6103" width="17" bestFit="1" customWidth="1"/>
    <col min="6104" max="6104" width="14.33203125" bestFit="1" customWidth="1"/>
    <col min="6105" max="6105" width="17" bestFit="1" customWidth="1"/>
    <col min="6106" max="6106" width="14.33203125" bestFit="1" customWidth="1"/>
    <col min="6107" max="6107" width="17" bestFit="1" customWidth="1"/>
    <col min="6108" max="6108" width="14.33203125" bestFit="1" customWidth="1"/>
    <col min="6109" max="6109" width="17" bestFit="1" customWidth="1"/>
    <col min="6110" max="6110" width="14.33203125" bestFit="1" customWidth="1"/>
    <col min="6111" max="6111" width="17" bestFit="1" customWidth="1"/>
    <col min="6112" max="6112" width="14.33203125" bestFit="1" customWidth="1"/>
    <col min="6113" max="6113" width="17" bestFit="1" customWidth="1"/>
    <col min="6114" max="6114" width="13.33203125" bestFit="1" customWidth="1"/>
    <col min="6115" max="6115" width="15.83203125" bestFit="1" customWidth="1"/>
    <col min="6116" max="6116" width="14.33203125" bestFit="1" customWidth="1"/>
    <col min="6117" max="6117" width="17" bestFit="1" customWidth="1"/>
    <col min="6118" max="6118" width="13.33203125" bestFit="1" customWidth="1"/>
    <col min="6119" max="6119" width="15.83203125" bestFit="1" customWidth="1"/>
    <col min="6120" max="6120" width="13.33203125" bestFit="1" customWidth="1"/>
    <col min="6121" max="6121" width="15.83203125" bestFit="1" customWidth="1"/>
    <col min="6122" max="6122" width="14.33203125" bestFit="1" customWidth="1"/>
    <col min="6123" max="6123" width="17" bestFit="1" customWidth="1"/>
    <col min="6124" max="6124" width="13.33203125" bestFit="1" customWidth="1"/>
    <col min="6125" max="6125" width="15.83203125" bestFit="1" customWidth="1"/>
    <col min="6126" max="6126" width="13.33203125" bestFit="1" customWidth="1"/>
    <col min="6127" max="6127" width="15.83203125" bestFit="1" customWidth="1"/>
    <col min="6128" max="6128" width="13.33203125" bestFit="1" customWidth="1"/>
    <col min="6129" max="6129" width="15.83203125" bestFit="1" customWidth="1"/>
    <col min="6130" max="6130" width="14.33203125" bestFit="1" customWidth="1"/>
    <col min="6131" max="6131" width="17" bestFit="1" customWidth="1"/>
    <col min="6132" max="6132" width="14.33203125" bestFit="1" customWidth="1"/>
    <col min="6133" max="6133" width="17" bestFit="1" customWidth="1"/>
    <col min="6134" max="6134" width="14.33203125" bestFit="1" customWidth="1"/>
    <col min="6135" max="6135" width="17" bestFit="1" customWidth="1"/>
    <col min="6136" max="6136" width="14.33203125" bestFit="1" customWidth="1"/>
    <col min="6137" max="6137" width="17" bestFit="1" customWidth="1"/>
    <col min="6138" max="6138" width="14.33203125" bestFit="1" customWidth="1"/>
    <col min="6139" max="6139" width="17" bestFit="1" customWidth="1"/>
    <col min="6140" max="6140" width="13.33203125" bestFit="1" customWidth="1"/>
    <col min="6141" max="6141" width="15.83203125" bestFit="1" customWidth="1"/>
    <col min="6142" max="6142" width="13.33203125" bestFit="1" customWidth="1"/>
    <col min="6143" max="6143" width="15.83203125" bestFit="1" customWidth="1"/>
    <col min="6144" max="6144" width="14.33203125" bestFit="1" customWidth="1"/>
    <col min="6145" max="6145" width="17" bestFit="1" customWidth="1"/>
    <col min="6146" max="6146" width="14.33203125" bestFit="1" customWidth="1"/>
    <col min="6147" max="6147" width="17" bestFit="1" customWidth="1"/>
    <col min="6148" max="6148" width="14.33203125" bestFit="1" customWidth="1"/>
    <col min="6149" max="6149" width="17" bestFit="1" customWidth="1"/>
    <col min="6150" max="6150" width="13.33203125" bestFit="1" customWidth="1"/>
    <col min="6151" max="6151" width="15.83203125" bestFit="1" customWidth="1"/>
    <col min="6152" max="6152" width="14.33203125" bestFit="1" customWidth="1"/>
    <col min="6153" max="6153" width="17" bestFit="1" customWidth="1"/>
    <col min="6154" max="6154" width="13.33203125" bestFit="1" customWidth="1"/>
    <col min="6155" max="6155" width="15.83203125" bestFit="1" customWidth="1"/>
    <col min="6156" max="6156" width="13.33203125" bestFit="1" customWidth="1"/>
    <col min="6157" max="6157" width="15.83203125" bestFit="1" customWidth="1"/>
    <col min="6158" max="6158" width="14.33203125" bestFit="1" customWidth="1"/>
    <col min="6159" max="6159" width="17" bestFit="1" customWidth="1"/>
    <col min="6160" max="6160" width="13.33203125" bestFit="1" customWidth="1"/>
    <col min="6161" max="6161" width="15.83203125" bestFit="1" customWidth="1"/>
    <col min="6162" max="6162" width="14.33203125" bestFit="1" customWidth="1"/>
    <col min="6163" max="6163" width="17" bestFit="1" customWidth="1"/>
    <col min="6164" max="6164" width="14.33203125" bestFit="1" customWidth="1"/>
    <col min="6165" max="6165" width="17" bestFit="1" customWidth="1"/>
    <col min="6166" max="6166" width="14.33203125" bestFit="1" customWidth="1"/>
    <col min="6167" max="6167" width="17" bestFit="1" customWidth="1"/>
    <col min="6168" max="6168" width="13.33203125" bestFit="1" customWidth="1"/>
    <col min="6169" max="6169" width="15.83203125" bestFit="1" customWidth="1"/>
    <col min="6170" max="6170" width="14.33203125" bestFit="1" customWidth="1"/>
    <col min="6171" max="6171" width="17" bestFit="1" customWidth="1"/>
    <col min="6172" max="6172" width="14.33203125" bestFit="1" customWidth="1"/>
    <col min="6173" max="6173" width="17" bestFit="1" customWidth="1"/>
    <col min="6174" max="6174" width="14.33203125" bestFit="1" customWidth="1"/>
    <col min="6175" max="6175" width="17" bestFit="1" customWidth="1"/>
    <col min="6176" max="6176" width="14.33203125" bestFit="1" customWidth="1"/>
    <col min="6177" max="6177" width="17" bestFit="1" customWidth="1"/>
    <col min="6178" max="6178" width="14.33203125" bestFit="1" customWidth="1"/>
    <col min="6179" max="6179" width="17" bestFit="1" customWidth="1"/>
    <col min="6180" max="6180" width="14.33203125" bestFit="1" customWidth="1"/>
    <col min="6181" max="6181" width="17" bestFit="1" customWidth="1"/>
    <col min="6182" max="6182" width="14.33203125" bestFit="1" customWidth="1"/>
    <col min="6183" max="6183" width="17" bestFit="1" customWidth="1"/>
    <col min="6184" max="6184" width="14.33203125" bestFit="1" customWidth="1"/>
    <col min="6185" max="6185" width="17" bestFit="1" customWidth="1"/>
    <col min="6186" max="6186" width="14.33203125" bestFit="1" customWidth="1"/>
    <col min="6187" max="6187" width="17" bestFit="1" customWidth="1"/>
    <col min="6188" max="6188" width="14.33203125" bestFit="1" customWidth="1"/>
    <col min="6189" max="6189" width="17" bestFit="1" customWidth="1"/>
    <col min="6190" max="6190" width="14.33203125" bestFit="1" customWidth="1"/>
    <col min="6191" max="6191" width="17" bestFit="1" customWidth="1"/>
    <col min="6192" max="6192" width="12.33203125" bestFit="1" customWidth="1"/>
    <col min="6193" max="6193" width="14.83203125" bestFit="1" customWidth="1"/>
    <col min="6194" max="6194" width="13.33203125" bestFit="1" customWidth="1"/>
    <col min="6195" max="6195" width="15.83203125" bestFit="1" customWidth="1"/>
    <col min="6196" max="6196" width="13.33203125" bestFit="1" customWidth="1"/>
    <col min="6197" max="6197" width="15.83203125" bestFit="1" customWidth="1"/>
    <col min="6198" max="6198" width="13.33203125" bestFit="1" customWidth="1"/>
    <col min="6199" max="6199" width="15.83203125" bestFit="1" customWidth="1"/>
    <col min="6200" max="6200" width="13.33203125" bestFit="1" customWidth="1"/>
    <col min="6201" max="6201" width="15.83203125" bestFit="1" customWidth="1"/>
    <col min="6202" max="6202" width="13.33203125" bestFit="1" customWidth="1"/>
    <col min="6203" max="6203" width="15.83203125" bestFit="1" customWidth="1"/>
    <col min="6204" max="6204" width="13.33203125" bestFit="1" customWidth="1"/>
    <col min="6205" max="6205" width="15.83203125" bestFit="1" customWidth="1"/>
    <col min="6206" max="6206" width="13.33203125" bestFit="1" customWidth="1"/>
    <col min="6207" max="6207" width="15.83203125" bestFit="1" customWidth="1"/>
    <col min="6208" max="6208" width="13.33203125" bestFit="1" customWidth="1"/>
    <col min="6209" max="6209" width="15.83203125" bestFit="1" customWidth="1"/>
    <col min="6210" max="6210" width="13.33203125" bestFit="1" customWidth="1"/>
    <col min="6211" max="6211" width="15.83203125" bestFit="1" customWidth="1"/>
    <col min="6212" max="6212" width="13.33203125" bestFit="1" customWidth="1"/>
    <col min="6213" max="6213" width="15.83203125" bestFit="1" customWidth="1"/>
    <col min="6214" max="6214" width="13.33203125" bestFit="1" customWidth="1"/>
    <col min="6215" max="6215" width="15.83203125" bestFit="1" customWidth="1"/>
    <col min="6216" max="6216" width="13.33203125" bestFit="1" customWidth="1"/>
    <col min="6217" max="6217" width="15.83203125" bestFit="1" customWidth="1"/>
    <col min="6218" max="6218" width="13.33203125" bestFit="1" customWidth="1"/>
    <col min="6219" max="6219" width="15.83203125" bestFit="1" customWidth="1"/>
    <col min="6220" max="6220" width="13.33203125" bestFit="1" customWidth="1"/>
    <col min="6221" max="6221" width="15.83203125" bestFit="1" customWidth="1"/>
    <col min="6222" max="6222" width="13.33203125" bestFit="1" customWidth="1"/>
    <col min="6223" max="6223" width="15.83203125" bestFit="1" customWidth="1"/>
    <col min="6224" max="6224" width="13.33203125" bestFit="1" customWidth="1"/>
    <col min="6225" max="6225" width="15.83203125" bestFit="1" customWidth="1"/>
    <col min="6226" max="6226" width="13.33203125" bestFit="1" customWidth="1"/>
    <col min="6227" max="6227" width="15.83203125" bestFit="1" customWidth="1"/>
    <col min="6228" max="6228" width="13.33203125" bestFit="1" customWidth="1"/>
    <col min="6229" max="6229" width="15.83203125" bestFit="1" customWidth="1"/>
    <col min="6230" max="6230" width="13.33203125" bestFit="1" customWidth="1"/>
    <col min="6231" max="6231" width="15.83203125" bestFit="1" customWidth="1"/>
    <col min="6232" max="6232" width="13.33203125" bestFit="1" customWidth="1"/>
    <col min="6233" max="6233" width="15.83203125" bestFit="1" customWidth="1"/>
    <col min="6234" max="6234" width="12.33203125" bestFit="1" customWidth="1"/>
    <col min="6235" max="6235" width="14.83203125" bestFit="1" customWidth="1"/>
    <col min="6236" max="6236" width="12.33203125" bestFit="1" customWidth="1"/>
    <col min="6237" max="6237" width="14.83203125" bestFit="1" customWidth="1"/>
    <col min="6238" max="6238" width="13.33203125" bestFit="1" customWidth="1"/>
    <col min="6239" max="6239" width="15.83203125" bestFit="1" customWidth="1"/>
    <col min="6240" max="6240" width="13.33203125" bestFit="1" customWidth="1"/>
    <col min="6241" max="6241" width="15.83203125" bestFit="1" customWidth="1"/>
    <col min="6242" max="6242" width="14.33203125" bestFit="1" customWidth="1"/>
    <col min="6243" max="6243" width="17" bestFit="1" customWidth="1"/>
    <col min="6244" max="6244" width="14.33203125" bestFit="1" customWidth="1"/>
    <col min="6245" max="6245" width="17" bestFit="1" customWidth="1"/>
    <col min="6246" max="6246" width="14.33203125" bestFit="1" customWidth="1"/>
    <col min="6247" max="6247" width="17" bestFit="1" customWidth="1"/>
    <col min="6248" max="6248" width="14.33203125" bestFit="1" customWidth="1"/>
    <col min="6249" max="6249" width="17" bestFit="1" customWidth="1"/>
    <col min="6250" max="6250" width="14.33203125" bestFit="1" customWidth="1"/>
    <col min="6251" max="6251" width="17" bestFit="1" customWidth="1"/>
    <col min="6252" max="6252" width="14.33203125" bestFit="1" customWidth="1"/>
    <col min="6253" max="6253" width="17" bestFit="1" customWidth="1"/>
    <col min="6254" max="6254" width="13.33203125" bestFit="1" customWidth="1"/>
    <col min="6255" max="6255" width="15.83203125" bestFit="1" customWidth="1"/>
    <col min="6256" max="6256" width="14.33203125" bestFit="1" customWidth="1"/>
    <col min="6257" max="6257" width="17" bestFit="1" customWidth="1"/>
    <col min="6258" max="6258" width="13.33203125" bestFit="1" customWidth="1"/>
    <col min="6259" max="6259" width="15.83203125" bestFit="1" customWidth="1"/>
    <col min="6260" max="6260" width="14.33203125" bestFit="1" customWidth="1"/>
    <col min="6261" max="6261" width="17" bestFit="1" customWidth="1"/>
    <col min="6262" max="6262" width="14.33203125" bestFit="1" customWidth="1"/>
    <col min="6263" max="6263" width="17" bestFit="1" customWidth="1"/>
    <col min="6264" max="6264" width="13.33203125" bestFit="1" customWidth="1"/>
    <col min="6265" max="6265" width="15.83203125" bestFit="1" customWidth="1"/>
    <col min="6266" max="6266" width="13.33203125" bestFit="1" customWidth="1"/>
    <col min="6267" max="6267" width="15.83203125" bestFit="1" customWidth="1"/>
    <col min="6268" max="6268" width="14.33203125" bestFit="1" customWidth="1"/>
    <col min="6269" max="6269" width="17" bestFit="1" customWidth="1"/>
    <col min="6270" max="6270" width="13.33203125" bestFit="1" customWidth="1"/>
    <col min="6271" max="6271" width="15.83203125" bestFit="1" customWidth="1"/>
    <col min="6272" max="6272" width="13.33203125" bestFit="1" customWidth="1"/>
    <col min="6273" max="6273" width="15.83203125" bestFit="1" customWidth="1"/>
    <col min="6274" max="6274" width="14.33203125" bestFit="1" customWidth="1"/>
    <col min="6275" max="6275" width="17" bestFit="1" customWidth="1"/>
    <col min="6276" max="6276" width="14.33203125" bestFit="1" customWidth="1"/>
    <col min="6277" max="6277" width="17" bestFit="1" customWidth="1"/>
    <col min="6278" max="6278" width="13.33203125" bestFit="1" customWidth="1"/>
    <col min="6279" max="6279" width="15.83203125" bestFit="1" customWidth="1"/>
    <col min="6280" max="6280" width="14.33203125" bestFit="1" customWidth="1"/>
    <col min="6281" max="6281" width="17" bestFit="1" customWidth="1"/>
    <col min="6282" max="6282" width="14.33203125" bestFit="1" customWidth="1"/>
    <col min="6283" max="6283" width="17" bestFit="1" customWidth="1"/>
    <col min="6284" max="6284" width="14.33203125" bestFit="1" customWidth="1"/>
    <col min="6285" max="6285" width="17" bestFit="1" customWidth="1"/>
    <col min="6286" max="6286" width="13.33203125" bestFit="1" customWidth="1"/>
    <col min="6287" max="6287" width="15.83203125" bestFit="1" customWidth="1"/>
    <col min="6288" max="6288" width="14.33203125" bestFit="1" customWidth="1"/>
    <col min="6289" max="6289" width="17" bestFit="1" customWidth="1"/>
    <col min="6290" max="6290" width="14.33203125" bestFit="1" customWidth="1"/>
    <col min="6291" max="6291" width="17" bestFit="1" customWidth="1"/>
    <col min="6292" max="6292" width="14.33203125" bestFit="1" customWidth="1"/>
    <col min="6293" max="6293" width="17" bestFit="1" customWidth="1"/>
    <col min="6294" max="6294" width="14.33203125" bestFit="1" customWidth="1"/>
    <col min="6295" max="6295" width="17" bestFit="1" customWidth="1"/>
    <col min="6296" max="6296" width="14.33203125" bestFit="1" customWidth="1"/>
    <col min="6297" max="6297" width="17" bestFit="1" customWidth="1"/>
    <col min="6298" max="6298" width="13.33203125" bestFit="1" customWidth="1"/>
    <col min="6299" max="6299" width="15.83203125" bestFit="1" customWidth="1"/>
    <col min="6300" max="6300" width="13.33203125" bestFit="1" customWidth="1"/>
    <col min="6301" max="6301" width="15.83203125" bestFit="1" customWidth="1"/>
    <col min="6302" max="6302" width="13.33203125" bestFit="1" customWidth="1"/>
    <col min="6303" max="6303" width="15.83203125" bestFit="1" customWidth="1"/>
    <col min="6304" max="6304" width="13.33203125" bestFit="1" customWidth="1"/>
    <col min="6305" max="6305" width="15.83203125" bestFit="1" customWidth="1"/>
    <col min="6306" max="6306" width="14.33203125" bestFit="1" customWidth="1"/>
    <col min="6307" max="6307" width="17" bestFit="1" customWidth="1"/>
    <col min="6308" max="6308" width="14.33203125" bestFit="1" customWidth="1"/>
    <col min="6309" max="6309" width="17" bestFit="1" customWidth="1"/>
    <col min="6310" max="6310" width="14.33203125" bestFit="1" customWidth="1"/>
    <col min="6311" max="6311" width="17" bestFit="1" customWidth="1"/>
    <col min="6312" max="6312" width="14.33203125" bestFit="1" customWidth="1"/>
    <col min="6313" max="6313" width="17" bestFit="1" customWidth="1"/>
    <col min="6314" max="6314" width="14.33203125" bestFit="1" customWidth="1"/>
    <col min="6315" max="6315" width="17" bestFit="1" customWidth="1"/>
    <col min="6316" max="6316" width="14.33203125" bestFit="1" customWidth="1"/>
    <col min="6317" max="6317" width="17" bestFit="1" customWidth="1"/>
    <col min="6318" max="6318" width="13.33203125" bestFit="1" customWidth="1"/>
    <col min="6319" max="6319" width="15.83203125" bestFit="1" customWidth="1"/>
    <col min="6320" max="6320" width="13.33203125" bestFit="1" customWidth="1"/>
    <col min="6321" max="6321" width="15.83203125" bestFit="1" customWidth="1"/>
    <col min="6322" max="6322" width="14.33203125" bestFit="1" customWidth="1"/>
    <col min="6323" max="6323" width="17" bestFit="1" customWidth="1"/>
    <col min="6324" max="6324" width="14.33203125" bestFit="1" customWidth="1"/>
    <col min="6325" max="6325" width="17" bestFit="1" customWidth="1"/>
    <col min="6326" max="6326" width="13.33203125" bestFit="1" customWidth="1"/>
    <col min="6327" max="6327" width="15.83203125" bestFit="1" customWidth="1"/>
    <col min="6328" max="6328" width="13.33203125" bestFit="1" customWidth="1"/>
    <col min="6329" max="6329" width="15.83203125" bestFit="1" customWidth="1"/>
    <col min="6330" max="6330" width="13.33203125" bestFit="1" customWidth="1"/>
    <col min="6331" max="6331" width="15.83203125" bestFit="1" customWidth="1"/>
    <col min="6332" max="6332" width="14.33203125" bestFit="1" customWidth="1"/>
    <col min="6333" max="6333" width="17" bestFit="1" customWidth="1"/>
    <col min="6334" max="6334" width="14.33203125" bestFit="1" customWidth="1"/>
    <col min="6335" max="6335" width="17" bestFit="1" customWidth="1"/>
    <col min="6336" max="6336" width="14.33203125" bestFit="1" customWidth="1"/>
    <col min="6337" max="6337" width="17" bestFit="1" customWidth="1"/>
    <col min="6338" max="6338" width="14.33203125" bestFit="1" customWidth="1"/>
    <col min="6339" max="6339" width="17" bestFit="1" customWidth="1"/>
    <col min="6340" max="6340" width="13.33203125" bestFit="1" customWidth="1"/>
    <col min="6341" max="6341" width="15.83203125" bestFit="1" customWidth="1"/>
    <col min="6342" max="6342" width="14.33203125" bestFit="1" customWidth="1"/>
    <col min="6343" max="6343" width="17" bestFit="1" customWidth="1"/>
    <col min="6344" max="6344" width="14.33203125" bestFit="1" customWidth="1"/>
    <col min="6345" max="6345" width="17" bestFit="1" customWidth="1"/>
    <col min="6346" max="6346" width="14.33203125" bestFit="1" customWidth="1"/>
    <col min="6347" max="6347" width="17" bestFit="1" customWidth="1"/>
    <col min="6348" max="6348" width="14.33203125" bestFit="1" customWidth="1"/>
    <col min="6349" max="6349" width="17" bestFit="1" customWidth="1"/>
    <col min="6350" max="6350" width="14.33203125" bestFit="1" customWidth="1"/>
    <col min="6351" max="6351" width="17" bestFit="1" customWidth="1"/>
    <col min="6352" max="6352" width="13.33203125" bestFit="1" customWidth="1"/>
    <col min="6353" max="6353" width="15.83203125" bestFit="1" customWidth="1"/>
    <col min="6354" max="6354" width="13.33203125" bestFit="1" customWidth="1"/>
    <col min="6355" max="6355" width="15.83203125" bestFit="1" customWidth="1"/>
    <col min="6356" max="6356" width="14.33203125" bestFit="1" customWidth="1"/>
    <col min="6357" max="6357" width="17" bestFit="1" customWidth="1"/>
    <col min="6358" max="6358" width="14.33203125" bestFit="1" customWidth="1"/>
    <col min="6359" max="6359" width="17" bestFit="1" customWidth="1"/>
    <col min="6360" max="6360" width="14.33203125" bestFit="1" customWidth="1"/>
    <col min="6361" max="6361" width="17" bestFit="1" customWidth="1"/>
    <col min="6362" max="6362" width="14.33203125" bestFit="1" customWidth="1"/>
    <col min="6363" max="6363" width="17" bestFit="1" customWidth="1"/>
    <col min="6364" max="6364" width="13.33203125" bestFit="1" customWidth="1"/>
    <col min="6365" max="6365" width="15.83203125" bestFit="1" customWidth="1"/>
    <col min="6366" max="6366" width="14.33203125" bestFit="1" customWidth="1"/>
    <col min="6367" max="6367" width="17" bestFit="1" customWidth="1"/>
    <col min="6368" max="6368" width="14.33203125" bestFit="1" customWidth="1"/>
    <col min="6369" max="6369" width="17" bestFit="1" customWidth="1"/>
    <col min="6370" max="6370" width="14.33203125" bestFit="1" customWidth="1"/>
    <col min="6371" max="6371" width="17" bestFit="1" customWidth="1"/>
    <col min="6372" max="6372" width="14.33203125" bestFit="1" customWidth="1"/>
    <col min="6373" max="6373" width="17" bestFit="1" customWidth="1"/>
    <col min="6374" max="6374" width="12.33203125" bestFit="1" customWidth="1"/>
    <col min="6375" max="6375" width="14.83203125" bestFit="1" customWidth="1"/>
    <col min="6376" max="6376" width="12.33203125" bestFit="1" customWidth="1"/>
    <col min="6377" max="6377" width="14.83203125" bestFit="1" customWidth="1"/>
    <col min="6378" max="6378" width="13.33203125" bestFit="1" customWidth="1"/>
    <col min="6379" max="6379" width="15.83203125" bestFit="1" customWidth="1"/>
    <col min="6380" max="6380" width="13.33203125" bestFit="1" customWidth="1"/>
    <col min="6381" max="6381" width="15.83203125" bestFit="1" customWidth="1"/>
    <col min="6382" max="6382" width="13.33203125" bestFit="1" customWidth="1"/>
    <col min="6383" max="6383" width="15.83203125" bestFit="1" customWidth="1"/>
    <col min="6384" max="6384" width="13.33203125" bestFit="1" customWidth="1"/>
    <col min="6385" max="6385" width="15.83203125" bestFit="1" customWidth="1"/>
    <col min="6386" max="6386" width="13.33203125" bestFit="1" customWidth="1"/>
    <col min="6387" max="6387" width="15.83203125" bestFit="1" customWidth="1"/>
    <col min="6388" max="6388" width="13.33203125" bestFit="1" customWidth="1"/>
    <col min="6389" max="6389" width="15.83203125" bestFit="1" customWidth="1"/>
    <col min="6390" max="6390" width="12.33203125" bestFit="1" customWidth="1"/>
    <col min="6391" max="6391" width="14.83203125" bestFit="1" customWidth="1"/>
    <col min="6392" max="6392" width="12.33203125" bestFit="1" customWidth="1"/>
    <col min="6393" max="6393" width="14.83203125" bestFit="1" customWidth="1"/>
    <col min="6394" max="6394" width="12.33203125" bestFit="1" customWidth="1"/>
    <col min="6395" max="6395" width="14.83203125" bestFit="1" customWidth="1"/>
    <col min="6396" max="6396" width="12.33203125" bestFit="1" customWidth="1"/>
    <col min="6397" max="6397" width="14.83203125" bestFit="1" customWidth="1"/>
    <col min="6398" max="6398" width="13.33203125" bestFit="1" customWidth="1"/>
    <col min="6399" max="6399" width="15.83203125" bestFit="1" customWidth="1"/>
    <col min="6400" max="6400" width="12.33203125" bestFit="1" customWidth="1"/>
    <col min="6401" max="6401" width="14.83203125" bestFit="1" customWidth="1"/>
    <col min="6402" max="6402" width="13.33203125" bestFit="1" customWidth="1"/>
    <col min="6403" max="6403" width="15.83203125" bestFit="1" customWidth="1"/>
    <col min="6404" max="6404" width="13.33203125" bestFit="1" customWidth="1"/>
    <col min="6405" max="6405" width="15.83203125" bestFit="1" customWidth="1"/>
    <col min="6406" max="6406" width="13.33203125" bestFit="1" customWidth="1"/>
    <col min="6407" max="6407" width="15.83203125" bestFit="1" customWidth="1"/>
    <col min="6408" max="6408" width="13.33203125" bestFit="1" customWidth="1"/>
    <col min="6409" max="6409" width="15.83203125" bestFit="1" customWidth="1"/>
    <col min="6410" max="6410" width="13.33203125" bestFit="1" customWidth="1"/>
    <col min="6411" max="6411" width="15.83203125" bestFit="1" customWidth="1"/>
    <col min="6412" max="6412" width="13.33203125" bestFit="1" customWidth="1"/>
    <col min="6413" max="6413" width="15.83203125" bestFit="1" customWidth="1"/>
    <col min="6414" max="6414" width="13.33203125" bestFit="1" customWidth="1"/>
    <col min="6415" max="6415" width="15.83203125" bestFit="1" customWidth="1"/>
    <col min="6416" max="6416" width="13.33203125" bestFit="1" customWidth="1"/>
    <col min="6417" max="6417" width="15.83203125" bestFit="1" customWidth="1"/>
    <col min="6418" max="6418" width="12.33203125" bestFit="1" customWidth="1"/>
    <col min="6419" max="6419" width="14.83203125" bestFit="1" customWidth="1"/>
    <col min="6420" max="6420" width="12.33203125" bestFit="1" customWidth="1"/>
    <col min="6421" max="6421" width="14.83203125" bestFit="1" customWidth="1"/>
    <col min="6422" max="6422" width="13.33203125" bestFit="1" customWidth="1"/>
    <col min="6423" max="6423" width="15.83203125" bestFit="1" customWidth="1"/>
    <col min="6424" max="6424" width="12.33203125" bestFit="1" customWidth="1"/>
    <col min="6425" max="6425" width="14.83203125" bestFit="1" customWidth="1"/>
    <col min="6426" max="6426" width="13.33203125" bestFit="1" customWidth="1"/>
    <col min="6427" max="6427" width="15.83203125" bestFit="1" customWidth="1"/>
    <col min="6428" max="6428" width="13.33203125" bestFit="1" customWidth="1"/>
    <col min="6429" max="6429" width="15.83203125" bestFit="1" customWidth="1"/>
    <col min="6430" max="6430" width="13.33203125" bestFit="1" customWidth="1"/>
    <col min="6431" max="6431" width="15.83203125" bestFit="1" customWidth="1"/>
    <col min="6432" max="6432" width="12.33203125" bestFit="1" customWidth="1"/>
    <col min="6433" max="6433" width="14.83203125" bestFit="1" customWidth="1"/>
    <col min="6434" max="6434" width="13.33203125" bestFit="1" customWidth="1"/>
    <col min="6435" max="6435" width="15.83203125" bestFit="1" customWidth="1"/>
    <col min="6436" max="6436" width="13.33203125" bestFit="1" customWidth="1"/>
    <col min="6437" max="6437" width="15.83203125" bestFit="1" customWidth="1"/>
    <col min="6438" max="6438" width="13.33203125" bestFit="1" customWidth="1"/>
    <col min="6439" max="6439" width="15.83203125" bestFit="1" customWidth="1"/>
    <col min="6440" max="6440" width="13.33203125" bestFit="1" customWidth="1"/>
    <col min="6441" max="6441" width="15.83203125" bestFit="1" customWidth="1"/>
    <col min="6442" max="6442" width="13.33203125" bestFit="1" customWidth="1"/>
    <col min="6443" max="6443" width="15.83203125" bestFit="1" customWidth="1"/>
    <col min="6444" max="6444" width="14.33203125" bestFit="1" customWidth="1"/>
    <col min="6445" max="6445" width="17" bestFit="1" customWidth="1"/>
    <col min="6446" max="6446" width="13.33203125" bestFit="1" customWidth="1"/>
    <col min="6447" max="6447" width="15.83203125" bestFit="1" customWidth="1"/>
    <col min="6448" max="6448" width="13.33203125" bestFit="1" customWidth="1"/>
    <col min="6449" max="6449" width="15.83203125" bestFit="1" customWidth="1"/>
    <col min="6450" max="6450" width="14.33203125" bestFit="1" customWidth="1"/>
    <col min="6451" max="6451" width="17" bestFit="1" customWidth="1"/>
    <col min="6452" max="6452" width="14.33203125" bestFit="1" customWidth="1"/>
    <col min="6453" max="6453" width="17" bestFit="1" customWidth="1"/>
    <col min="6454" max="6454" width="13.33203125" bestFit="1" customWidth="1"/>
    <col min="6455" max="6455" width="15.83203125" bestFit="1" customWidth="1"/>
    <col min="6456" max="6456" width="14.33203125" bestFit="1" customWidth="1"/>
    <col min="6457" max="6457" width="17" bestFit="1" customWidth="1"/>
    <col min="6458" max="6458" width="14.33203125" bestFit="1" customWidth="1"/>
    <col min="6459" max="6459" width="17" bestFit="1" customWidth="1"/>
    <col min="6460" max="6460" width="14.33203125" bestFit="1" customWidth="1"/>
    <col min="6461" max="6461" width="17" bestFit="1" customWidth="1"/>
    <col min="6462" max="6462" width="13.33203125" bestFit="1" customWidth="1"/>
    <col min="6463" max="6463" width="15.83203125" bestFit="1" customWidth="1"/>
    <col min="6464" max="6464" width="13.33203125" bestFit="1" customWidth="1"/>
    <col min="6465" max="6465" width="15.83203125" bestFit="1" customWidth="1"/>
    <col min="6466" max="6466" width="14.33203125" bestFit="1" customWidth="1"/>
    <col min="6467" max="6467" width="17" bestFit="1" customWidth="1"/>
    <col min="6468" max="6468" width="14.33203125" bestFit="1" customWidth="1"/>
    <col min="6469" max="6469" width="17" bestFit="1" customWidth="1"/>
    <col min="6470" max="6470" width="13.33203125" bestFit="1" customWidth="1"/>
    <col min="6471" max="6471" width="15.83203125" bestFit="1" customWidth="1"/>
    <col min="6472" max="6472" width="14.33203125" bestFit="1" customWidth="1"/>
    <col min="6473" max="6473" width="17" bestFit="1" customWidth="1"/>
    <col min="6474" max="6474" width="14.33203125" bestFit="1" customWidth="1"/>
    <col min="6475" max="6475" width="17" bestFit="1" customWidth="1"/>
    <col min="6476" max="6476" width="14.33203125" bestFit="1" customWidth="1"/>
    <col min="6477" max="6477" width="17" bestFit="1" customWidth="1"/>
    <col min="6478" max="6478" width="14.33203125" bestFit="1" customWidth="1"/>
    <col min="6479" max="6479" width="17" bestFit="1" customWidth="1"/>
    <col min="6480" max="6480" width="14.33203125" bestFit="1" customWidth="1"/>
    <col min="6481" max="6481" width="17" bestFit="1" customWidth="1"/>
    <col min="6482" max="6482" width="14.33203125" bestFit="1" customWidth="1"/>
    <col min="6483" max="6483" width="17" bestFit="1" customWidth="1"/>
    <col min="6484" max="6484" width="14.33203125" bestFit="1" customWidth="1"/>
    <col min="6485" max="6485" width="17" bestFit="1" customWidth="1"/>
    <col min="6486" max="6486" width="14.33203125" bestFit="1" customWidth="1"/>
    <col min="6487" max="6487" width="17" bestFit="1" customWidth="1"/>
    <col min="6488" max="6488" width="14.33203125" bestFit="1" customWidth="1"/>
    <col min="6489" max="6489" width="17" bestFit="1" customWidth="1"/>
    <col min="6490" max="6490" width="14.33203125" bestFit="1" customWidth="1"/>
    <col min="6491" max="6491" width="17" bestFit="1" customWidth="1"/>
    <col min="6492" max="6492" width="14.33203125" bestFit="1" customWidth="1"/>
    <col min="6493" max="6493" width="17" bestFit="1" customWidth="1"/>
    <col min="6494" max="6494" width="14.33203125" bestFit="1" customWidth="1"/>
    <col min="6495" max="6495" width="17" bestFit="1" customWidth="1"/>
    <col min="6496" max="6496" width="14.33203125" bestFit="1" customWidth="1"/>
    <col min="6497" max="6497" width="17" bestFit="1" customWidth="1"/>
    <col min="6498" max="6498" width="13.33203125" bestFit="1" customWidth="1"/>
    <col min="6499" max="6499" width="15.83203125" bestFit="1" customWidth="1"/>
    <col min="6500" max="6500" width="13.33203125" bestFit="1" customWidth="1"/>
    <col min="6501" max="6501" width="15.83203125" bestFit="1" customWidth="1"/>
    <col min="6502" max="6502" width="14.33203125" bestFit="1" customWidth="1"/>
    <col min="6503" max="6503" width="17" bestFit="1" customWidth="1"/>
    <col min="6504" max="6504" width="14.33203125" bestFit="1" customWidth="1"/>
    <col min="6505" max="6505" width="17" bestFit="1" customWidth="1"/>
    <col min="6506" max="6506" width="13.33203125" bestFit="1" customWidth="1"/>
    <col min="6507" max="6507" width="15.83203125" bestFit="1" customWidth="1"/>
    <col min="6508" max="6508" width="14.33203125" bestFit="1" customWidth="1"/>
    <col min="6509" max="6509" width="17" bestFit="1" customWidth="1"/>
    <col min="6510" max="6510" width="14.33203125" bestFit="1" customWidth="1"/>
    <col min="6511" max="6511" width="17" bestFit="1" customWidth="1"/>
    <col min="6512" max="6512" width="13.33203125" bestFit="1" customWidth="1"/>
    <col min="6513" max="6513" width="15.83203125" bestFit="1" customWidth="1"/>
    <col min="6514" max="6514" width="13.33203125" bestFit="1" customWidth="1"/>
    <col min="6515" max="6515" width="15.83203125" bestFit="1" customWidth="1"/>
    <col min="6516" max="6516" width="14.33203125" bestFit="1" customWidth="1"/>
    <col min="6517" max="6517" width="17" bestFit="1" customWidth="1"/>
    <col min="6518" max="6518" width="14.33203125" bestFit="1" customWidth="1"/>
    <col min="6519" max="6519" width="17" bestFit="1" customWidth="1"/>
    <col min="6520" max="6520" width="14.33203125" bestFit="1" customWidth="1"/>
    <col min="6521" max="6521" width="17" bestFit="1" customWidth="1"/>
    <col min="6522" max="6522" width="14.33203125" bestFit="1" customWidth="1"/>
    <col min="6523" max="6523" width="17" bestFit="1" customWidth="1"/>
    <col min="6524" max="6524" width="14.33203125" bestFit="1" customWidth="1"/>
    <col min="6525" max="6525" width="17" bestFit="1" customWidth="1"/>
    <col min="6526" max="6526" width="14.33203125" bestFit="1" customWidth="1"/>
    <col min="6527" max="6527" width="17" bestFit="1" customWidth="1"/>
    <col min="6528" max="6528" width="14.33203125" bestFit="1" customWidth="1"/>
    <col min="6529" max="6529" width="17" bestFit="1" customWidth="1"/>
    <col min="6530" max="6530" width="13.33203125" bestFit="1" customWidth="1"/>
    <col min="6531" max="6531" width="15.83203125" bestFit="1" customWidth="1"/>
    <col min="6532" max="6532" width="13.33203125" bestFit="1" customWidth="1"/>
    <col min="6533" max="6533" width="15.83203125" bestFit="1" customWidth="1"/>
    <col min="6534" max="6534" width="14.33203125" bestFit="1" customWidth="1"/>
    <col min="6535" max="6535" width="17" bestFit="1" customWidth="1"/>
    <col min="6536" max="6536" width="14.33203125" bestFit="1" customWidth="1"/>
    <col min="6537" max="6537" width="17" bestFit="1" customWidth="1"/>
    <col min="6538" max="6538" width="14.33203125" bestFit="1" customWidth="1"/>
    <col min="6539" max="6539" width="17" bestFit="1" customWidth="1"/>
    <col min="6540" max="6540" width="13.33203125" bestFit="1" customWidth="1"/>
    <col min="6541" max="6541" width="15.83203125" bestFit="1" customWidth="1"/>
    <col min="6542" max="6542" width="14.33203125" bestFit="1" customWidth="1"/>
    <col min="6543" max="6543" width="17" bestFit="1" customWidth="1"/>
    <col min="6544" max="6544" width="14.33203125" bestFit="1" customWidth="1"/>
    <col min="6545" max="6545" width="17" bestFit="1" customWidth="1"/>
    <col min="6546" max="6546" width="14.33203125" bestFit="1" customWidth="1"/>
    <col min="6547" max="6547" width="17" bestFit="1" customWidth="1"/>
    <col min="6548" max="6548" width="14.33203125" bestFit="1" customWidth="1"/>
    <col min="6549" max="6549" width="17" bestFit="1" customWidth="1"/>
    <col min="6550" max="6550" width="14.33203125" bestFit="1" customWidth="1"/>
    <col min="6551" max="6551" width="17" bestFit="1" customWidth="1"/>
    <col min="6552" max="6552" width="14.33203125" bestFit="1" customWidth="1"/>
    <col min="6553" max="6553" width="17" bestFit="1" customWidth="1"/>
    <col min="6554" max="6554" width="14.33203125" bestFit="1" customWidth="1"/>
    <col min="6555" max="6555" width="17" bestFit="1" customWidth="1"/>
    <col min="6556" max="6556" width="14.33203125" bestFit="1" customWidth="1"/>
    <col min="6557" max="6557" width="17" bestFit="1" customWidth="1"/>
    <col min="6558" max="6558" width="13.33203125" bestFit="1" customWidth="1"/>
    <col min="6559" max="6559" width="15.83203125" bestFit="1" customWidth="1"/>
    <col min="6560" max="6560" width="13.33203125" bestFit="1" customWidth="1"/>
    <col min="6561" max="6561" width="15.83203125" bestFit="1" customWidth="1"/>
    <col min="6562" max="6562" width="13.33203125" bestFit="1" customWidth="1"/>
    <col min="6563" max="6563" width="15.83203125" bestFit="1" customWidth="1"/>
    <col min="6564" max="6564" width="13.33203125" bestFit="1" customWidth="1"/>
    <col min="6565" max="6565" width="15.83203125" bestFit="1" customWidth="1"/>
    <col min="6566" max="6566" width="13.33203125" bestFit="1" customWidth="1"/>
    <col min="6567" max="6567" width="15.83203125" bestFit="1" customWidth="1"/>
    <col min="6568" max="6568" width="14.33203125" bestFit="1" customWidth="1"/>
    <col min="6569" max="6569" width="17" bestFit="1" customWidth="1"/>
    <col min="6570" max="6570" width="14.33203125" bestFit="1" customWidth="1"/>
    <col min="6571" max="6571" width="17" bestFit="1" customWidth="1"/>
    <col min="6572" max="6572" width="14.33203125" bestFit="1" customWidth="1"/>
    <col min="6573" max="6573" width="17" bestFit="1" customWidth="1"/>
    <col min="6574" max="6574" width="14.33203125" bestFit="1" customWidth="1"/>
    <col min="6575" max="6575" width="17" bestFit="1" customWidth="1"/>
    <col min="6576" max="6576" width="12.33203125" bestFit="1" customWidth="1"/>
    <col min="6577" max="6577" width="14.83203125" bestFit="1" customWidth="1"/>
    <col min="6578" max="6578" width="12.33203125" bestFit="1" customWidth="1"/>
    <col min="6579" max="6579" width="14.83203125" bestFit="1" customWidth="1"/>
    <col min="6580" max="6580" width="13.33203125" bestFit="1" customWidth="1"/>
    <col min="6581" max="6581" width="15.83203125" bestFit="1" customWidth="1"/>
    <col min="6582" max="6582" width="13.33203125" bestFit="1" customWidth="1"/>
    <col min="6583" max="6583" width="15.83203125" bestFit="1" customWidth="1"/>
    <col min="6584" max="6584" width="13.33203125" bestFit="1" customWidth="1"/>
    <col min="6585" max="6585" width="15.83203125" bestFit="1" customWidth="1"/>
    <col min="6586" max="6586" width="13.33203125" bestFit="1" customWidth="1"/>
    <col min="6587" max="6587" width="15.83203125" bestFit="1" customWidth="1"/>
    <col min="6588" max="6588" width="13.33203125" bestFit="1" customWidth="1"/>
    <col min="6589" max="6589" width="15.83203125" bestFit="1" customWidth="1"/>
    <col min="6590" max="6590" width="13.33203125" bestFit="1" customWidth="1"/>
    <col min="6591" max="6591" width="15.83203125" bestFit="1" customWidth="1"/>
    <col min="6592" max="6592" width="13.33203125" bestFit="1" customWidth="1"/>
    <col min="6593" max="6593" width="15.83203125" bestFit="1" customWidth="1"/>
    <col min="6594" max="6594" width="13.33203125" bestFit="1" customWidth="1"/>
    <col min="6595" max="6595" width="15.83203125" bestFit="1" customWidth="1"/>
    <col min="6596" max="6596" width="13.33203125" bestFit="1" customWidth="1"/>
    <col min="6597" max="6597" width="15.83203125" bestFit="1" customWidth="1"/>
    <col min="6598" max="6598" width="13.33203125" bestFit="1" customWidth="1"/>
    <col min="6599" max="6599" width="15.83203125" bestFit="1" customWidth="1"/>
    <col min="6600" max="6600" width="13.33203125" bestFit="1" customWidth="1"/>
    <col min="6601" max="6601" width="15.83203125" bestFit="1" customWidth="1"/>
    <col min="6602" max="6602" width="12.33203125" bestFit="1" customWidth="1"/>
    <col min="6603" max="6603" width="14.83203125" bestFit="1" customWidth="1"/>
    <col min="6604" max="6604" width="12.33203125" bestFit="1" customWidth="1"/>
    <col min="6605" max="6605" width="14.83203125" bestFit="1" customWidth="1"/>
    <col min="6606" max="6606" width="12.33203125" bestFit="1" customWidth="1"/>
    <col min="6607" max="6607" width="14.83203125" bestFit="1" customWidth="1"/>
    <col min="6608" max="6608" width="12.33203125" bestFit="1" customWidth="1"/>
    <col min="6609" max="6609" width="14.83203125" bestFit="1" customWidth="1"/>
    <col min="6610" max="6610" width="12.33203125" bestFit="1" customWidth="1"/>
    <col min="6611" max="6611" width="14.83203125" bestFit="1" customWidth="1"/>
    <col min="6612" max="6612" width="12.33203125" bestFit="1" customWidth="1"/>
    <col min="6613" max="6613" width="14.83203125" bestFit="1" customWidth="1"/>
    <col min="6614" max="6614" width="13.33203125" bestFit="1" customWidth="1"/>
    <col min="6615" max="6615" width="15.83203125" bestFit="1" customWidth="1"/>
    <col min="6616" max="6616" width="13.33203125" bestFit="1" customWidth="1"/>
    <col min="6617" max="6617" width="15.83203125" bestFit="1" customWidth="1"/>
    <col min="6618" max="6618" width="13.33203125" bestFit="1" customWidth="1"/>
    <col min="6619" max="6619" width="15.83203125" bestFit="1" customWidth="1"/>
    <col min="6620" max="6620" width="12.33203125" bestFit="1" customWidth="1"/>
    <col min="6621" max="6621" width="14.83203125" bestFit="1" customWidth="1"/>
    <col min="6622" max="6622" width="12.33203125" bestFit="1" customWidth="1"/>
    <col min="6623" max="6623" width="14.83203125" bestFit="1" customWidth="1"/>
    <col min="6624" max="6624" width="13.33203125" bestFit="1" customWidth="1"/>
    <col min="6625" max="6625" width="15.83203125" bestFit="1" customWidth="1"/>
    <col min="6626" max="6626" width="13.33203125" bestFit="1" customWidth="1"/>
    <col min="6627" max="6627" width="15.83203125" bestFit="1" customWidth="1"/>
    <col min="6628" max="6628" width="12.33203125" bestFit="1" customWidth="1"/>
    <col min="6629" max="6629" width="14.83203125" bestFit="1" customWidth="1"/>
    <col min="6630" max="6630" width="13.33203125" bestFit="1" customWidth="1"/>
    <col min="6631" max="6631" width="15.83203125" bestFit="1" customWidth="1"/>
    <col min="6632" max="6632" width="13.33203125" bestFit="1" customWidth="1"/>
    <col min="6633" max="6633" width="15.83203125" bestFit="1" customWidth="1"/>
    <col min="6634" max="6634" width="13.33203125" bestFit="1" customWidth="1"/>
    <col min="6635" max="6635" width="15.83203125" bestFit="1" customWidth="1"/>
    <col min="6636" max="6636" width="13.33203125" bestFit="1" customWidth="1"/>
    <col min="6637" max="6637" width="15.83203125" bestFit="1" customWidth="1"/>
    <col min="6638" max="6638" width="13.33203125" bestFit="1" customWidth="1"/>
    <col min="6639" max="6639" width="15.83203125" bestFit="1" customWidth="1"/>
    <col min="6640" max="6640" width="14.33203125" bestFit="1" customWidth="1"/>
    <col min="6641" max="6641" width="17" bestFit="1" customWidth="1"/>
    <col min="6642" max="6642" width="13.33203125" bestFit="1" customWidth="1"/>
    <col min="6643" max="6643" width="15.83203125" bestFit="1" customWidth="1"/>
    <col min="6644" max="6644" width="14.33203125" bestFit="1" customWidth="1"/>
    <col min="6645" max="6645" width="17" bestFit="1" customWidth="1"/>
    <col min="6646" max="6646" width="14.33203125" bestFit="1" customWidth="1"/>
    <col min="6647" max="6647" width="17" bestFit="1" customWidth="1"/>
    <col min="6648" max="6648" width="13.33203125" bestFit="1" customWidth="1"/>
    <col min="6649" max="6649" width="15.83203125" bestFit="1" customWidth="1"/>
    <col min="6650" max="6650" width="13.33203125" bestFit="1" customWidth="1"/>
    <col min="6651" max="6651" width="15.83203125" bestFit="1" customWidth="1"/>
    <col min="6652" max="6652" width="14.33203125" bestFit="1" customWidth="1"/>
    <col min="6653" max="6653" width="17" bestFit="1" customWidth="1"/>
    <col min="6654" max="6654" width="14.33203125" bestFit="1" customWidth="1"/>
    <col min="6655" max="6655" width="17" bestFit="1" customWidth="1"/>
    <col min="6656" max="6656" width="14.33203125" bestFit="1" customWidth="1"/>
    <col min="6657" max="6657" width="17" bestFit="1" customWidth="1"/>
    <col min="6658" max="6658" width="14.33203125" bestFit="1" customWidth="1"/>
    <col min="6659" max="6659" width="17" bestFit="1" customWidth="1"/>
    <col min="6660" max="6660" width="14.33203125" bestFit="1" customWidth="1"/>
    <col min="6661" max="6661" width="17" bestFit="1" customWidth="1"/>
    <col min="6662" max="6662" width="14.33203125" bestFit="1" customWidth="1"/>
    <col min="6663" max="6663" width="17" bestFit="1" customWidth="1"/>
    <col min="6664" max="6664" width="14.33203125" bestFit="1" customWidth="1"/>
    <col min="6665" max="6665" width="17" bestFit="1" customWidth="1"/>
    <col min="6666" max="6666" width="13.33203125" bestFit="1" customWidth="1"/>
    <col min="6667" max="6667" width="15.83203125" bestFit="1" customWidth="1"/>
    <col min="6668" max="6668" width="13.33203125" bestFit="1" customWidth="1"/>
    <col min="6669" max="6669" width="15.83203125" bestFit="1" customWidth="1"/>
    <col min="6670" max="6670" width="13.33203125" bestFit="1" customWidth="1"/>
    <col min="6671" max="6671" width="15.83203125" bestFit="1" customWidth="1"/>
    <col min="6672" max="6672" width="13.33203125" bestFit="1" customWidth="1"/>
    <col min="6673" max="6673" width="15.83203125" bestFit="1" customWidth="1"/>
    <col min="6674" max="6674" width="13.33203125" bestFit="1" customWidth="1"/>
    <col min="6675" max="6675" width="15.83203125" bestFit="1" customWidth="1"/>
    <col min="6676" max="6676" width="14.33203125" bestFit="1" customWidth="1"/>
    <col min="6677" max="6677" width="17" bestFit="1" customWidth="1"/>
    <col min="6678" max="6678" width="14.33203125" bestFit="1" customWidth="1"/>
    <col min="6679" max="6679" width="17" bestFit="1" customWidth="1"/>
    <col min="6680" max="6680" width="13.33203125" bestFit="1" customWidth="1"/>
    <col min="6681" max="6681" width="15.83203125" bestFit="1" customWidth="1"/>
    <col min="6682" max="6682" width="14.33203125" bestFit="1" customWidth="1"/>
    <col min="6683" max="6683" width="17" bestFit="1" customWidth="1"/>
    <col min="6684" max="6684" width="14.33203125" bestFit="1" customWidth="1"/>
    <col min="6685" max="6685" width="17" bestFit="1" customWidth="1"/>
    <col min="6686" max="6686" width="13.33203125" bestFit="1" customWidth="1"/>
    <col min="6687" max="6687" width="15.83203125" bestFit="1" customWidth="1"/>
    <col min="6688" max="6688" width="14.33203125" bestFit="1" customWidth="1"/>
    <col min="6689" max="6689" width="17" bestFit="1" customWidth="1"/>
    <col min="6690" max="6690" width="13.33203125" bestFit="1" customWidth="1"/>
    <col min="6691" max="6691" width="15.83203125" bestFit="1" customWidth="1"/>
    <col min="6692" max="6692" width="13.33203125" bestFit="1" customWidth="1"/>
    <col min="6693" max="6693" width="15.83203125" bestFit="1" customWidth="1"/>
    <col min="6694" max="6694" width="14.33203125" bestFit="1" customWidth="1"/>
    <col min="6695" max="6695" width="17" bestFit="1" customWidth="1"/>
    <col min="6696" max="6696" width="14.33203125" bestFit="1" customWidth="1"/>
    <col min="6697" max="6697" width="17" bestFit="1" customWidth="1"/>
    <col min="6698" max="6698" width="14.33203125" bestFit="1" customWidth="1"/>
    <col min="6699" max="6699" width="17" bestFit="1" customWidth="1"/>
    <col min="6700" max="6700" width="13.33203125" bestFit="1" customWidth="1"/>
    <col min="6701" max="6701" width="15.83203125" bestFit="1" customWidth="1"/>
    <col min="6702" max="6702" width="14.33203125" bestFit="1" customWidth="1"/>
    <col min="6703" max="6703" width="17" bestFit="1" customWidth="1"/>
    <col min="6704" max="6704" width="14.33203125" bestFit="1" customWidth="1"/>
    <col min="6705" max="6705" width="17" bestFit="1" customWidth="1"/>
    <col min="6706" max="6706" width="14.33203125" bestFit="1" customWidth="1"/>
    <col min="6707" max="6707" width="17" bestFit="1" customWidth="1"/>
    <col min="6708" max="6708" width="14.33203125" bestFit="1" customWidth="1"/>
    <col min="6709" max="6709" width="17" bestFit="1" customWidth="1"/>
    <col min="6710" max="6710" width="14.33203125" bestFit="1" customWidth="1"/>
    <col min="6711" max="6711" width="17" bestFit="1" customWidth="1"/>
    <col min="6712" max="6712" width="14.33203125" bestFit="1" customWidth="1"/>
    <col min="6713" max="6713" width="17" bestFit="1" customWidth="1"/>
    <col min="6714" max="6714" width="14.33203125" bestFit="1" customWidth="1"/>
    <col min="6715" max="6715" width="17" bestFit="1" customWidth="1"/>
    <col min="6716" max="6716" width="14.33203125" bestFit="1" customWidth="1"/>
    <col min="6717" max="6717" width="17" bestFit="1" customWidth="1"/>
    <col min="6718" max="6718" width="14.33203125" bestFit="1" customWidth="1"/>
    <col min="6719" max="6719" width="17" bestFit="1" customWidth="1"/>
    <col min="6720" max="6720" width="14.33203125" bestFit="1" customWidth="1"/>
    <col min="6721" max="6721" width="17" bestFit="1" customWidth="1"/>
    <col min="6722" max="6722" width="13.33203125" bestFit="1" customWidth="1"/>
    <col min="6723" max="6723" width="15.83203125" bestFit="1" customWidth="1"/>
    <col min="6724" max="6724" width="14.33203125" bestFit="1" customWidth="1"/>
    <col min="6725" max="6725" width="17" bestFit="1" customWidth="1"/>
    <col min="6726" max="6726" width="14.33203125" bestFit="1" customWidth="1"/>
    <col min="6727" max="6727" width="17" bestFit="1" customWidth="1"/>
    <col min="6728" max="6728" width="14.33203125" bestFit="1" customWidth="1"/>
    <col min="6729" max="6729" width="17" bestFit="1" customWidth="1"/>
    <col min="6730" max="6730" width="13.33203125" bestFit="1" customWidth="1"/>
    <col min="6731" max="6731" width="15.83203125" bestFit="1" customWidth="1"/>
    <col min="6732" max="6732" width="13.33203125" bestFit="1" customWidth="1"/>
    <col min="6733" max="6733" width="15.83203125" bestFit="1" customWidth="1"/>
    <col min="6734" max="6734" width="13.33203125" bestFit="1" customWidth="1"/>
    <col min="6735" max="6735" width="15.83203125" bestFit="1" customWidth="1"/>
    <col min="6736" max="6736" width="13.33203125" bestFit="1" customWidth="1"/>
    <col min="6737" max="6737" width="15.83203125" bestFit="1" customWidth="1"/>
    <col min="6738" max="6738" width="13.33203125" bestFit="1" customWidth="1"/>
    <col min="6739" max="6739" width="15.83203125" bestFit="1" customWidth="1"/>
    <col min="6740" max="6740" width="13.33203125" bestFit="1" customWidth="1"/>
    <col min="6741" max="6741" width="15.83203125" bestFit="1" customWidth="1"/>
    <col min="6742" max="6742" width="13.33203125" bestFit="1" customWidth="1"/>
    <col min="6743" max="6743" width="15.83203125" bestFit="1" customWidth="1"/>
    <col min="6744" max="6744" width="12.33203125" bestFit="1" customWidth="1"/>
    <col min="6745" max="6745" width="14.83203125" bestFit="1" customWidth="1"/>
    <col min="6746" max="6746" width="12.33203125" bestFit="1" customWidth="1"/>
    <col min="6747" max="6747" width="14.83203125" bestFit="1" customWidth="1"/>
    <col min="6748" max="6748" width="12.33203125" bestFit="1" customWidth="1"/>
    <col min="6749" max="6749" width="14.83203125" bestFit="1" customWidth="1"/>
    <col min="6750" max="6750" width="12.33203125" bestFit="1" customWidth="1"/>
    <col min="6751" max="6751" width="14.83203125" bestFit="1" customWidth="1"/>
    <col min="6752" max="6752" width="13.33203125" bestFit="1" customWidth="1"/>
    <col min="6753" max="6753" width="15.83203125" bestFit="1" customWidth="1"/>
    <col min="6754" max="6754" width="13.33203125" bestFit="1" customWidth="1"/>
    <col min="6755" max="6755" width="15.83203125" bestFit="1" customWidth="1"/>
    <col min="6756" max="6756" width="12.33203125" bestFit="1" customWidth="1"/>
    <col min="6757" max="6757" width="14.83203125" bestFit="1" customWidth="1"/>
    <col min="6758" max="6758" width="12.33203125" bestFit="1" customWidth="1"/>
    <col min="6759" max="6759" width="14.83203125" bestFit="1" customWidth="1"/>
    <col min="6760" max="6760" width="13.33203125" bestFit="1" customWidth="1"/>
    <col min="6761" max="6761" width="15.83203125" bestFit="1" customWidth="1"/>
    <col min="6762" max="6762" width="12.33203125" bestFit="1" customWidth="1"/>
    <col min="6763" max="6763" width="14.83203125" bestFit="1" customWidth="1"/>
    <col min="6764" max="6764" width="13.33203125" bestFit="1" customWidth="1"/>
    <col min="6765" max="6765" width="15.83203125" bestFit="1" customWidth="1"/>
    <col min="6766" max="6766" width="13.33203125" bestFit="1" customWidth="1"/>
    <col min="6767" max="6767" width="15.83203125" bestFit="1" customWidth="1"/>
    <col min="6768" max="6768" width="13.33203125" bestFit="1" customWidth="1"/>
    <col min="6769" max="6769" width="15.83203125" bestFit="1" customWidth="1"/>
    <col min="6770" max="6770" width="13.33203125" bestFit="1" customWidth="1"/>
    <col min="6771" max="6771" width="15.83203125" bestFit="1" customWidth="1"/>
    <col min="6772" max="6772" width="12.33203125" bestFit="1" customWidth="1"/>
    <col min="6773" max="6773" width="14.83203125" bestFit="1" customWidth="1"/>
    <col min="6774" max="6774" width="12.33203125" bestFit="1" customWidth="1"/>
    <col min="6775" max="6775" width="14.83203125" bestFit="1" customWidth="1"/>
    <col min="6776" max="6776" width="12.33203125" bestFit="1" customWidth="1"/>
    <col min="6777" max="6777" width="14.83203125" bestFit="1" customWidth="1"/>
    <col min="6778" max="6778" width="12.33203125" bestFit="1" customWidth="1"/>
    <col min="6779" max="6779" width="14.83203125" bestFit="1" customWidth="1"/>
    <col min="6780" max="6780" width="13.33203125" bestFit="1" customWidth="1"/>
    <col min="6781" max="6781" width="15.83203125" bestFit="1" customWidth="1"/>
    <col min="6782" max="6782" width="13.33203125" bestFit="1" customWidth="1"/>
    <col min="6783" max="6783" width="15.83203125" bestFit="1" customWidth="1"/>
    <col min="6784" max="6784" width="13.33203125" bestFit="1" customWidth="1"/>
    <col min="6785" max="6785" width="15.83203125" bestFit="1" customWidth="1"/>
    <col min="6786" max="6786" width="12.33203125" bestFit="1" customWidth="1"/>
    <col min="6787" max="6787" width="14.83203125" bestFit="1" customWidth="1"/>
    <col min="6788" max="6788" width="13.33203125" bestFit="1" customWidth="1"/>
    <col min="6789" max="6789" width="15.83203125" bestFit="1" customWidth="1"/>
    <col min="6790" max="6790" width="12.33203125" bestFit="1" customWidth="1"/>
    <col min="6791" max="6791" width="14.83203125" bestFit="1" customWidth="1"/>
    <col min="6792" max="6792" width="13.33203125" bestFit="1" customWidth="1"/>
    <col min="6793" max="6793" width="15.83203125" bestFit="1" customWidth="1"/>
    <col min="6794" max="6794" width="13.33203125" bestFit="1" customWidth="1"/>
    <col min="6795" max="6795" width="15.83203125" bestFit="1" customWidth="1"/>
    <col min="6796" max="6796" width="13.33203125" bestFit="1" customWidth="1"/>
    <col min="6797" max="6797" width="15.83203125" bestFit="1" customWidth="1"/>
    <col min="6798" max="6798" width="13.33203125" bestFit="1" customWidth="1"/>
    <col min="6799" max="6799" width="15.83203125" bestFit="1" customWidth="1"/>
    <col min="6800" max="6800" width="13.33203125" bestFit="1" customWidth="1"/>
    <col min="6801" max="6801" width="15.83203125" bestFit="1" customWidth="1"/>
    <col min="6802" max="6802" width="13.33203125" bestFit="1" customWidth="1"/>
    <col min="6803" max="6803" width="15.83203125" bestFit="1" customWidth="1"/>
    <col min="6804" max="6804" width="13.33203125" bestFit="1" customWidth="1"/>
    <col min="6805" max="6805" width="15.83203125" bestFit="1" customWidth="1"/>
    <col min="6806" max="6806" width="13.33203125" bestFit="1" customWidth="1"/>
    <col min="6807" max="6807" width="15.83203125" bestFit="1" customWidth="1"/>
    <col min="6808" max="6808" width="13.33203125" bestFit="1" customWidth="1"/>
    <col min="6809" max="6809" width="15.83203125" bestFit="1" customWidth="1"/>
    <col min="6810" max="6810" width="14.33203125" bestFit="1" customWidth="1"/>
    <col min="6811" max="6811" width="17" bestFit="1" customWidth="1"/>
    <col min="6812" max="6812" width="14.33203125" bestFit="1" customWidth="1"/>
    <col min="6813" max="6813" width="17" bestFit="1" customWidth="1"/>
    <col min="6814" max="6814" width="14.33203125" bestFit="1" customWidth="1"/>
    <col min="6815" max="6815" width="17" bestFit="1" customWidth="1"/>
    <col min="6816" max="6816" width="13.33203125" bestFit="1" customWidth="1"/>
    <col min="6817" max="6817" width="15.83203125" bestFit="1" customWidth="1"/>
    <col min="6818" max="6818" width="13.33203125" bestFit="1" customWidth="1"/>
    <col min="6819" max="6819" width="15.83203125" bestFit="1" customWidth="1"/>
    <col min="6820" max="6820" width="13.33203125" bestFit="1" customWidth="1"/>
    <col min="6821" max="6821" width="15.83203125" bestFit="1" customWidth="1"/>
    <col min="6822" max="6822" width="14.33203125" bestFit="1" customWidth="1"/>
    <col min="6823" max="6823" width="17" bestFit="1" customWidth="1"/>
    <col min="6824" max="6824" width="14.33203125" bestFit="1" customWidth="1"/>
    <col min="6825" max="6825" width="17" bestFit="1" customWidth="1"/>
    <col min="6826" max="6826" width="13.33203125" bestFit="1" customWidth="1"/>
    <col min="6827" max="6827" width="15.83203125" bestFit="1" customWidth="1"/>
    <col min="6828" max="6828" width="14.33203125" bestFit="1" customWidth="1"/>
    <col min="6829" max="6829" width="17" bestFit="1" customWidth="1"/>
    <col min="6830" max="6830" width="14.33203125" bestFit="1" customWidth="1"/>
    <col min="6831" max="6831" width="17" bestFit="1" customWidth="1"/>
    <col min="6832" max="6832" width="14.33203125" bestFit="1" customWidth="1"/>
    <col min="6833" max="6833" width="17" bestFit="1" customWidth="1"/>
    <col min="6834" max="6834" width="14.33203125" bestFit="1" customWidth="1"/>
    <col min="6835" max="6835" width="17" bestFit="1" customWidth="1"/>
    <col min="6836" max="6836" width="14.33203125" bestFit="1" customWidth="1"/>
    <col min="6837" max="6837" width="17" bestFit="1" customWidth="1"/>
    <col min="6838" max="6838" width="13.33203125" bestFit="1" customWidth="1"/>
    <col min="6839" max="6839" width="15.83203125" bestFit="1" customWidth="1"/>
    <col min="6840" max="6840" width="14.33203125" bestFit="1" customWidth="1"/>
    <col min="6841" max="6841" width="17" bestFit="1" customWidth="1"/>
    <col min="6842" max="6842" width="14.33203125" bestFit="1" customWidth="1"/>
    <col min="6843" max="6843" width="17" bestFit="1" customWidth="1"/>
    <col min="6844" max="6844" width="14.33203125" bestFit="1" customWidth="1"/>
    <col min="6845" max="6845" width="17" bestFit="1" customWidth="1"/>
    <col min="6846" max="6846" width="13.33203125" bestFit="1" customWidth="1"/>
    <col min="6847" max="6847" width="15.83203125" bestFit="1" customWidth="1"/>
    <col min="6848" max="6848" width="13.33203125" bestFit="1" customWidth="1"/>
    <col min="6849" max="6849" width="15.83203125" bestFit="1" customWidth="1"/>
    <col min="6850" max="6850" width="13.33203125" bestFit="1" customWidth="1"/>
    <col min="6851" max="6851" width="15.83203125" bestFit="1" customWidth="1"/>
    <col min="6852" max="6852" width="14.33203125" bestFit="1" customWidth="1"/>
    <col min="6853" max="6853" width="17" bestFit="1" customWidth="1"/>
    <col min="6854" max="6854" width="14.33203125" bestFit="1" customWidth="1"/>
    <col min="6855" max="6855" width="17" bestFit="1" customWidth="1"/>
    <col min="6856" max="6856" width="14.33203125" bestFit="1" customWidth="1"/>
    <col min="6857" max="6857" width="17" bestFit="1" customWidth="1"/>
    <col min="6858" max="6858" width="13.33203125" bestFit="1" customWidth="1"/>
    <col min="6859" max="6859" width="15.83203125" bestFit="1" customWidth="1"/>
    <col min="6860" max="6860" width="14.33203125" bestFit="1" customWidth="1"/>
    <col min="6861" max="6861" width="17" bestFit="1" customWidth="1"/>
    <col min="6862" max="6862" width="13.33203125" bestFit="1" customWidth="1"/>
    <col min="6863" max="6863" width="15.83203125" bestFit="1" customWidth="1"/>
    <col min="6864" max="6864" width="14.33203125" bestFit="1" customWidth="1"/>
    <col min="6865" max="6865" width="17" bestFit="1" customWidth="1"/>
    <col min="6866" max="6866" width="14.33203125" bestFit="1" customWidth="1"/>
    <col min="6867" max="6867" width="17" bestFit="1" customWidth="1"/>
    <col min="6868" max="6868" width="13.33203125" bestFit="1" customWidth="1"/>
    <col min="6869" max="6869" width="15.83203125" bestFit="1" customWidth="1"/>
    <col min="6870" max="6870" width="13.33203125" bestFit="1" customWidth="1"/>
    <col min="6871" max="6871" width="15.83203125" bestFit="1" customWidth="1"/>
    <col min="6872" max="6872" width="14.33203125" bestFit="1" customWidth="1"/>
    <col min="6873" max="6873" width="17" bestFit="1" customWidth="1"/>
    <col min="6874" max="6874" width="14.33203125" bestFit="1" customWidth="1"/>
    <col min="6875" max="6875" width="17" bestFit="1" customWidth="1"/>
    <col min="6876" max="6876" width="13.33203125" bestFit="1" customWidth="1"/>
    <col min="6877" max="6877" width="15.83203125" bestFit="1" customWidth="1"/>
    <col min="6878" max="6878" width="14.33203125" bestFit="1" customWidth="1"/>
    <col min="6879" max="6879" width="17" bestFit="1" customWidth="1"/>
    <col min="6880" max="6880" width="14.33203125" bestFit="1" customWidth="1"/>
    <col min="6881" max="6881" width="17" bestFit="1" customWidth="1"/>
    <col min="6882" max="6882" width="13.33203125" bestFit="1" customWidth="1"/>
    <col min="6883" max="6883" width="15.83203125" bestFit="1" customWidth="1"/>
    <col min="6884" max="6884" width="14.33203125" bestFit="1" customWidth="1"/>
    <col min="6885" max="6885" width="17" bestFit="1" customWidth="1"/>
    <col min="6886" max="6886" width="14.33203125" bestFit="1" customWidth="1"/>
    <col min="6887" max="6887" width="17" bestFit="1" customWidth="1"/>
    <col min="6888" max="6888" width="14.33203125" bestFit="1" customWidth="1"/>
    <col min="6889" max="6889" width="17" bestFit="1" customWidth="1"/>
    <col min="6890" max="6890" width="14.33203125" bestFit="1" customWidth="1"/>
    <col min="6891" max="6891" width="17" bestFit="1" customWidth="1"/>
    <col min="6892" max="6892" width="14.33203125" bestFit="1" customWidth="1"/>
    <col min="6893" max="6893" width="17" bestFit="1" customWidth="1"/>
    <col min="6894" max="6894" width="13.33203125" bestFit="1" customWidth="1"/>
    <col min="6895" max="6895" width="15.83203125" bestFit="1" customWidth="1"/>
    <col min="6896" max="6896" width="14.33203125" bestFit="1" customWidth="1"/>
    <col min="6897" max="6897" width="17" bestFit="1" customWidth="1"/>
    <col min="6898" max="6898" width="14.33203125" bestFit="1" customWidth="1"/>
    <col min="6899" max="6899" width="17" bestFit="1" customWidth="1"/>
    <col min="6900" max="6900" width="14.33203125" bestFit="1" customWidth="1"/>
    <col min="6901" max="6901" width="17" bestFit="1" customWidth="1"/>
    <col min="6902" max="6902" width="14.33203125" bestFit="1" customWidth="1"/>
    <col min="6903" max="6903" width="17" bestFit="1" customWidth="1"/>
    <col min="6904" max="6904" width="13.33203125" bestFit="1" customWidth="1"/>
    <col min="6905" max="6905" width="15.83203125" bestFit="1" customWidth="1"/>
    <col min="6906" max="6906" width="14.33203125" bestFit="1" customWidth="1"/>
    <col min="6907" max="6907" width="17" bestFit="1" customWidth="1"/>
    <col min="6908" max="6908" width="14.33203125" bestFit="1" customWidth="1"/>
    <col min="6909" max="6909" width="17" bestFit="1" customWidth="1"/>
    <col min="6910" max="6910" width="14.33203125" bestFit="1" customWidth="1"/>
    <col min="6911" max="6911" width="17" bestFit="1" customWidth="1"/>
    <col min="6912" max="6912" width="14.33203125" bestFit="1" customWidth="1"/>
    <col min="6913" max="6913" width="17" bestFit="1" customWidth="1"/>
    <col min="6914" max="6914" width="14.33203125" bestFit="1" customWidth="1"/>
    <col min="6915" max="6915" width="17" bestFit="1" customWidth="1"/>
    <col min="6916" max="6916" width="14.33203125" bestFit="1" customWidth="1"/>
    <col min="6917" max="6917" width="17" bestFit="1" customWidth="1"/>
    <col min="6918" max="6918" width="13.33203125" bestFit="1" customWidth="1"/>
    <col min="6919" max="6919" width="15.83203125" bestFit="1" customWidth="1"/>
    <col min="6920" max="6920" width="14.33203125" bestFit="1" customWidth="1"/>
    <col min="6921" max="6921" width="17" bestFit="1" customWidth="1"/>
    <col min="6922" max="6922" width="14.33203125" bestFit="1" customWidth="1"/>
    <col min="6923" max="6923" width="17" bestFit="1" customWidth="1"/>
    <col min="6924" max="6924" width="13.33203125" bestFit="1" customWidth="1"/>
    <col min="6925" max="6925" width="15.83203125" bestFit="1" customWidth="1"/>
    <col min="6926" max="6926" width="14.33203125" bestFit="1" customWidth="1"/>
    <col min="6927" max="6927" width="17" bestFit="1" customWidth="1"/>
    <col min="6928" max="6928" width="12.33203125" bestFit="1" customWidth="1"/>
    <col min="6929" max="6929" width="14.83203125" bestFit="1" customWidth="1"/>
    <col min="6930" max="6930" width="12.33203125" bestFit="1" customWidth="1"/>
    <col min="6931" max="6931" width="14.83203125" bestFit="1" customWidth="1"/>
    <col min="6932" max="6932" width="13.33203125" bestFit="1" customWidth="1"/>
    <col min="6933" max="6933" width="15.83203125" bestFit="1" customWidth="1"/>
    <col min="6934" max="6934" width="13.33203125" bestFit="1" customWidth="1"/>
    <col min="6935" max="6935" width="15.83203125" bestFit="1" customWidth="1"/>
    <col min="6936" max="6936" width="13.33203125" bestFit="1" customWidth="1"/>
    <col min="6937" max="6937" width="15.83203125" bestFit="1" customWidth="1"/>
    <col min="6938" max="6938" width="12.33203125" bestFit="1" customWidth="1"/>
    <col min="6939" max="6939" width="14.83203125" bestFit="1" customWidth="1"/>
    <col min="6940" max="6940" width="12.33203125" bestFit="1" customWidth="1"/>
    <col min="6941" max="6941" width="14.83203125" bestFit="1" customWidth="1"/>
    <col min="6942" max="6942" width="13.33203125" bestFit="1" customWidth="1"/>
    <col min="6943" max="6943" width="15.83203125" bestFit="1" customWidth="1"/>
    <col min="6944" max="6944" width="13.33203125" bestFit="1" customWidth="1"/>
    <col min="6945" max="6945" width="15.83203125" bestFit="1" customWidth="1"/>
    <col min="6946" max="6946" width="12.33203125" bestFit="1" customWidth="1"/>
    <col min="6947" max="6947" width="14.83203125" bestFit="1" customWidth="1"/>
    <col min="6948" max="6948" width="12.33203125" bestFit="1" customWidth="1"/>
    <col min="6949" max="6949" width="14.83203125" bestFit="1" customWidth="1"/>
    <col min="6950" max="6950" width="12.33203125" bestFit="1" customWidth="1"/>
    <col min="6951" max="6951" width="14.83203125" bestFit="1" customWidth="1"/>
    <col min="6952" max="6952" width="13.33203125" bestFit="1" customWidth="1"/>
    <col min="6953" max="6953" width="15.83203125" bestFit="1" customWidth="1"/>
    <col min="6954" max="6954" width="13.33203125" bestFit="1" customWidth="1"/>
    <col min="6955" max="6955" width="15.83203125" bestFit="1" customWidth="1"/>
    <col min="6956" max="6956" width="13.33203125" bestFit="1" customWidth="1"/>
    <col min="6957" max="6957" width="15.83203125" bestFit="1" customWidth="1"/>
    <col min="6958" max="6958" width="13.33203125" bestFit="1" customWidth="1"/>
    <col min="6959" max="6959" width="15.83203125" bestFit="1" customWidth="1"/>
    <col min="6960" max="6960" width="13.33203125" bestFit="1" customWidth="1"/>
    <col min="6961" max="6961" width="15.83203125" bestFit="1" customWidth="1"/>
    <col min="6962" max="6962" width="13.33203125" bestFit="1" customWidth="1"/>
    <col min="6963" max="6963" width="15.83203125" bestFit="1" customWidth="1"/>
    <col min="6964" max="6964" width="13.33203125" bestFit="1" customWidth="1"/>
    <col min="6965" max="6965" width="15.83203125" bestFit="1" customWidth="1"/>
    <col min="6966" max="6966" width="13.33203125" bestFit="1" customWidth="1"/>
    <col min="6967" max="6967" width="15.83203125" bestFit="1" customWidth="1"/>
    <col min="6968" max="6968" width="13.33203125" bestFit="1" customWidth="1"/>
    <col min="6969" max="6969" width="15.83203125" bestFit="1" customWidth="1"/>
    <col min="6970" max="6970" width="13.33203125" bestFit="1" customWidth="1"/>
    <col min="6971" max="6971" width="15.83203125" bestFit="1" customWidth="1"/>
    <col min="6972" max="6972" width="12.33203125" bestFit="1" customWidth="1"/>
    <col min="6973" max="6973" width="14.83203125" bestFit="1" customWidth="1"/>
    <col min="6974" max="6974" width="13.33203125" bestFit="1" customWidth="1"/>
    <col min="6975" max="6975" width="15.83203125" bestFit="1" customWidth="1"/>
    <col min="6976" max="6976" width="13.33203125" bestFit="1" customWidth="1"/>
    <col min="6977" max="6977" width="15.83203125" bestFit="1" customWidth="1"/>
    <col min="6978" max="6978" width="13.33203125" bestFit="1" customWidth="1"/>
    <col min="6979" max="6979" width="15.83203125" bestFit="1" customWidth="1"/>
    <col min="6980" max="6980" width="13.33203125" bestFit="1" customWidth="1"/>
    <col min="6981" max="6981" width="15.83203125" bestFit="1" customWidth="1"/>
    <col min="6982" max="6982" width="13.33203125" bestFit="1" customWidth="1"/>
    <col min="6983" max="6983" width="15.83203125" bestFit="1" customWidth="1"/>
    <col min="6984" max="6984" width="13.33203125" bestFit="1" customWidth="1"/>
    <col min="6985" max="6985" width="15.83203125" bestFit="1" customWidth="1"/>
    <col min="6986" max="6986" width="13.33203125" bestFit="1" customWidth="1"/>
    <col min="6987" max="6987" width="15.83203125" bestFit="1" customWidth="1"/>
    <col min="6988" max="6988" width="13.33203125" bestFit="1" customWidth="1"/>
    <col min="6989" max="6989" width="15.83203125" bestFit="1" customWidth="1"/>
    <col min="6990" max="6990" width="13.33203125" bestFit="1" customWidth="1"/>
    <col min="6991" max="6991" width="15.83203125" bestFit="1" customWidth="1"/>
    <col min="6992" max="6992" width="13.33203125" bestFit="1" customWidth="1"/>
    <col min="6993" max="6993" width="15.83203125" bestFit="1" customWidth="1"/>
    <col min="6994" max="6994" width="13.33203125" bestFit="1" customWidth="1"/>
    <col min="6995" max="6995" width="15.83203125" bestFit="1" customWidth="1"/>
    <col min="6996" max="6996" width="14.33203125" bestFit="1" customWidth="1"/>
    <col min="6997" max="6997" width="17" bestFit="1" customWidth="1"/>
    <col min="6998" max="6998" width="14.33203125" bestFit="1" customWidth="1"/>
    <col min="6999" max="6999" width="17" bestFit="1" customWidth="1"/>
    <col min="7000" max="7000" width="14.33203125" bestFit="1" customWidth="1"/>
    <col min="7001" max="7001" width="17" bestFit="1" customWidth="1"/>
    <col min="7002" max="7002" width="14.33203125" bestFit="1" customWidth="1"/>
    <col min="7003" max="7003" width="17" bestFit="1" customWidth="1"/>
    <col min="7004" max="7004" width="13.33203125" bestFit="1" customWidth="1"/>
    <col min="7005" max="7005" width="15.83203125" bestFit="1" customWidth="1"/>
    <col min="7006" max="7006" width="14.33203125" bestFit="1" customWidth="1"/>
    <col min="7007" max="7007" width="17" bestFit="1" customWidth="1"/>
    <col min="7008" max="7008" width="14.33203125" bestFit="1" customWidth="1"/>
    <col min="7009" max="7009" width="17" bestFit="1" customWidth="1"/>
    <col min="7010" max="7010" width="14.33203125" bestFit="1" customWidth="1"/>
    <col min="7011" max="7011" width="17" bestFit="1" customWidth="1"/>
    <col min="7012" max="7012" width="14.33203125" bestFit="1" customWidth="1"/>
    <col min="7013" max="7013" width="17" bestFit="1" customWidth="1"/>
    <col min="7014" max="7014" width="14.33203125" bestFit="1" customWidth="1"/>
    <col min="7015" max="7015" width="17" bestFit="1" customWidth="1"/>
    <col min="7016" max="7016" width="14.33203125" bestFit="1" customWidth="1"/>
    <col min="7017" max="7017" width="17" bestFit="1" customWidth="1"/>
    <col min="7018" max="7018" width="13.33203125" bestFit="1" customWidth="1"/>
    <col min="7019" max="7019" width="15.83203125" bestFit="1" customWidth="1"/>
    <col min="7020" max="7020" width="13.33203125" bestFit="1" customWidth="1"/>
    <col min="7021" max="7021" width="15.83203125" bestFit="1" customWidth="1"/>
    <col min="7022" max="7022" width="14.33203125" bestFit="1" customWidth="1"/>
    <col min="7023" max="7023" width="17" bestFit="1" customWidth="1"/>
    <col min="7024" max="7024" width="14.33203125" bestFit="1" customWidth="1"/>
    <col min="7025" max="7025" width="17" bestFit="1" customWidth="1"/>
    <col min="7026" max="7026" width="14.33203125" bestFit="1" customWidth="1"/>
    <col min="7027" max="7027" width="17" bestFit="1" customWidth="1"/>
    <col min="7028" max="7028" width="13.33203125" bestFit="1" customWidth="1"/>
    <col min="7029" max="7029" width="15.83203125" bestFit="1" customWidth="1"/>
    <col min="7030" max="7030" width="13.33203125" bestFit="1" customWidth="1"/>
    <col min="7031" max="7031" width="15.83203125" bestFit="1" customWidth="1"/>
    <col min="7032" max="7032" width="14.33203125" bestFit="1" customWidth="1"/>
    <col min="7033" max="7033" width="17" bestFit="1" customWidth="1"/>
    <col min="7034" max="7034" width="14.33203125" bestFit="1" customWidth="1"/>
    <col min="7035" max="7035" width="17" bestFit="1" customWidth="1"/>
    <col min="7036" max="7036" width="14.33203125" bestFit="1" customWidth="1"/>
    <col min="7037" max="7037" width="17" bestFit="1" customWidth="1"/>
    <col min="7038" max="7038" width="14.33203125" bestFit="1" customWidth="1"/>
    <col min="7039" max="7039" width="17" bestFit="1" customWidth="1"/>
    <col min="7040" max="7040" width="14.33203125" bestFit="1" customWidth="1"/>
    <col min="7041" max="7041" width="17" bestFit="1" customWidth="1"/>
    <col min="7042" max="7042" width="14.33203125" bestFit="1" customWidth="1"/>
    <col min="7043" max="7043" width="17" bestFit="1" customWidth="1"/>
    <col min="7044" max="7044" width="14.33203125" bestFit="1" customWidth="1"/>
    <col min="7045" max="7045" width="17" bestFit="1" customWidth="1"/>
    <col min="7046" max="7046" width="14.33203125" bestFit="1" customWidth="1"/>
    <col min="7047" max="7047" width="17" bestFit="1" customWidth="1"/>
    <col min="7048" max="7048" width="14.33203125" bestFit="1" customWidth="1"/>
    <col min="7049" max="7049" width="17" bestFit="1" customWidth="1"/>
    <col min="7050" max="7050" width="13.33203125" bestFit="1" customWidth="1"/>
    <col min="7051" max="7051" width="15.83203125" bestFit="1" customWidth="1"/>
    <col min="7052" max="7052" width="13.33203125" bestFit="1" customWidth="1"/>
    <col min="7053" max="7053" width="15.83203125" bestFit="1" customWidth="1"/>
    <col min="7054" max="7054" width="14.33203125" bestFit="1" customWidth="1"/>
    <col min="7055" max="7055" width="17" bestFit="1" customWidth="1"/>
    <col min="7056" max="7056" width="13.33203125" bestFit="1" customWidth="1"/>
    <col min="7057" max="7057" width="15.83203125" bestFit="1" customWidth="1"/>
    <col min="7058" max="7058" width="14.33203125" bestFit="1" customWidth="1"/>
    <col min="7059" max="7059" width="17" bestFit="1" customWidth="1"/>
    <col min="7060" max="7060" width="14.33203125" bestFit="1" customWidth="1"/>
    <col min="7061" max="7061" width="17" bestFit="1" customWidth="1"/>
    <col min="7062" max="7062" width="14.33203125" bestFit="1" customWidth="1"/>
    <col min="7063" max="7063" width="17" bestFit="1" customWidth="1"/>
    <col min="7064" max="7064" width="14.33203125" bestFit="1" customWidth="1"/>
    <col min="7065" max="7065" width="17" bestFit="1" customWidth="1"/>
    <col min="7066" max="7066" width="14.33203125" bestFit="1" customWidth="1"/>
    <col min="7067" max="7067" width="17" bestFit="1" customWidth="1"/>
    <col min="7068" max="7068" width="13.33203125" bestFit="1" customWidth="1"/>
    <col min="7069" max="7069" width="15.83203125" bestFit="1" customWidth="1"/>
    <col min="7070" max="7070" width="14.33203125" bestFit="1" customWidth="1"/>
    <col min="7071" max="7071" width="17" bestFit="1" customWidth="1"/>
    <col min="7072" max="7072" width="14.33203125" bestFit="1" customWidth="1"/>
    <col min="7073" max="7073" width="17" bestFit="1" customWidth="1"/>
    <col min="7074" max="7074" width="14.33203125" bestFit="1" customWidth="1"/>
    <col min="7075" max="7075" width="17" bestFit="1" customWidth="1"/>
    <col min="7076" max="7076" width="14.33203125" bestFit="1" customWidth="1"/>
    <col min="7077" max="7077" width="17" bestFit="1" customWidth="1"/>
    <col min="7078" max="7078" width="13.33203125" bestFit="1" customWidth="1"/>
    <col min="7079" max="7079" width="15.83203125" bestFit="1" customWidth="1"/>
    <col min="7080" max="7080" width="13.33203125" bestFit="1" customWidth="1"/>
    <col min="7081" max="7081" width="15.83203125" bestFit="1" customWidth="1"/>
    <col min="7082" max="7082" width="14.33203125" bestFit="1" customWidth="1"/>
    <col min="7083" max="7083" width="17" bestFit="1" customWidth="1"/>
    <col min="7084" max="7084" width="14.33203125" bestFit="1" customWidth="1"/>
    <col min="7085" max="7085" width="17" bestFit="1" customWidth="1"/>
    <col min="7086" max="7086" width="14.33203125" bestFit="1" customWidth="1"/>
    <col min="7087" max="7087" width="17" bestFit="1" customWidth="1"/>
    <col min="7088" max="7088" width="14.33203125" bestFit="1" customWidth="1"/>
    <col min="7089" max="7089" width="17" bestFit="1" customWidth="1"/>
    <col min="7090" max="7090" width="14.33203125" bestFit="1" customWidth="1"/>
    <col min="7091" max="7091" width="17" bestFit="1" customWidth="1"/>
    <col min="7092" max="7092" width="14.33203125" bestFit="1" customWidth="1"/>
    <col min="7093" max="7093" width="17" bestFit="1" customWidth="1"/>
    <col min="7094" max="7094" width="14.33203125" bestFit="1" customWidth="1"/>
    <col min="7095" max="7095" width="17" bestFit="1" customWidth="1"/>
    <col min="7096" max="7096" width="14.33203125" bestFit="1" customWidth="1"/>
    <col min="7097" max="7097" width="17" bestFit="1" customWidth="1"/>
    <col min="7098" max="7098" width="14.33203125" bestFit="1" customWidth="1"/>
    <col min="7099" max="7099" width="17" bestFit="1" customWidth="1"/>
    <col min="7100" max="7100" width="14.33203125" bestFit="1" customWidth="1"/>
    <col min="7101" max="7101" width="17" bestFit="1" customWidth="1"/>
    <col min="7102" max="7102" width="14.33203125" bestFit="1" customWidth="1"/>
    <col min="7103" max="7103" width="17" bestFit="1" customWidth="1"/>
    <col min="7104" max="7104" width="14.33203125" bestFit="1" customWidth="1"/>
    <col min="7105" max="7105" width="17" bestFit="1" customWidth="1"/>
    <col min="7106" max="7106" width="14.33203125" bestFit="1" customWidth="1"/>
    <col min="7107" max="7107" width="17" bestFit="1" customWidth="1"/>
    <col min="7108" max="7108" width="12.33203125" bestFit="1" customWidth="1"/>
    <col min="7109" max="7109" width="14.83203125" bestFit="1" customWidth="1"/>
    <col min="7110" max="7110" width="13.33203125" bestFit="1" customWidth="1"/>
    <col min="7111" max="7111" width="15.83203125" bestFit="1" customWidth="1"/>
    <col min="7112" max="7112" width="12.33203125" bestFit="1" customWidth="1"/>
    <col min="7113" max="7113" width="14.83203125" bestFit="1" customWidth="1"/>
    <col min="7114" max="7114" width="12.33203125" bestFit="1" customWidth="1"/>
    <col min="7115" max="7115" width="14.83203125" bestFit="1" customWidth="1"/>
    <col min="7116" max="7116" width="13.33203125" bestFit="1" customWidth="1"/>
    <col min="7117" max="7117" width="15.83203125" bestFit="1" customWidth="1"/>
    <col min="7118" max="7118" width="13.33203125" bestFit="1" customWidth="1"/>
    <col min="7119" max="7119" width="15.83203125" bestFit="1" customWidth="1"/>
    <col min="7120" max="7120" width="13.33203125" bestFit="1" customWidth="1"/>
    <col min="7121" max="7121" width="15.83203125" bestFit="1" customWidth="1"/>
    <col min="7122" max="7122" width="13.33203125" bestFit="1" customWidth="1"/>
    <col min="7123" max="7123" width="15.83203125" bestFit="1" customWidth="1"/>
    <col min="7124" max="7124" width="12.33203125" bestFit="1" customWidth="1"/>
    <col min="7125" max="7125" width="14.83203125" bestFit="1" customWidth="1"/>
    <col min="7126" max="7126" width="13.33203125" bestFit="1" customWidth="1"/>
    <col min="7127" max="7127" width="15.83203125" bestFit="1" customWidth="1"/>
    <col min="7128" max="7128" width="13.33203125" bestFit="1" customWidth="1"/>
    <col min="7129" max="7129" width="15.83203125" bestFit="1" customWidth="1"/>
    <col min="7130" max="7130" width="12.33203125" bestFit="1" customWidth="1"/>
    <col min="7131" max="7131" width="14.83203125" bestFit="1" customWidth="1"/>
    <col min="7132" max="7132" width="12.33203125" bestFit="1" customWidth="1"/>
    <col min="7133" max="7133" width="14.83203125" bestFit="1" customWidth="1"/>
    <col min="7134" max="7134" width="13.33203125" bestFit="1" customWidth="1"/>
    <col min="7135" max="7135" width="15.83203125" bestFit="1" customWidth="1"/>
    <col min="7136" max="7136" width="13.33203125" bestFit="1" customWidth="1"/>
    <col min="7137" max="7137" width="15.83203125" bestFit="1" customWidth="1"/>
    <col min="7138" max="7138" width="13.33203125" bestFit="1" customWidth="1"/>
    <col min="7139" max="7139" width="15.83203125" bestFit="1" customWidth="1"/>
    <col min="7140" max="7140" width="13.33203125" bestFit="1" customWidth="1"/>
    <col min="7141" max="7141" width="15.83203125" bestFit="1" customWidth="1"/>
    <col min="7142" max="7142" width="13.33203125" bestFit="1" customWidth="1"/>
    <col min="7143" max="7143" width="15.83203125" bestFit="1" customWidth="1"/>
    <col min="7144" max="7144" width="13.33203125" bestFit="1" customWidth="1"/>
    <col min="7145" max="7145" width="15.83203125" bestFit="1" customWidth="1"/>
    <col min="7146" max="7146" width="13.33203125" bestFit="1" customWidth="1"/>
    <col min="7147" max="7147" width="15.83203125" bestFit="1" customWidth="1"/>
    <col min="7148" max="7148" width="13.33203125" bestFit="1" customWidth="1"/>
    <col min="7149" max="7149" width="15.83203125" bestFit="1" customWidth="1"/>
    <col min="7150" max="7150" width="13.33203125" bestFit="1" customWidth="1"/>
    <col min="7151" max="7151" width="15.83203125" bestFit="1" customWidth="1"/>
    <col min="7152" max="7152" width="12.33203125" bestFit="1" customWidth="1"/>
    <col min="7153" max="7153" width="14.83203125" bestFit="1" customWidth="1"/>
    <col min="7154" max="7154" width="12.33203125" bestFit="1" customWidth="1"/>
    <col min="7155" max="7155" width="14.83203125" bestFit="1" customWidth="1"/>
    <col min="7156" max="7156" width="13.33203125" bestFit="1" customWidth="1"/>
    <col min="7157" max="7157" width="15.83203125" bestFit="1" customWidth="1"/>
    <col min="7158" max="7158" width="13.33203125" bestFit="1" customWidth="1"/>
    <col min="7159" max="7159" width="15.83203125" bestFit="1" customWidth="1"/>
    <col min="7160" max="7160" width="13.33203125" bestFit="1" customWidth="1"/>
    <col min="7161" max="7161" width="15.83203125" bestFit="1" customWidth="1"/>
    <col min="7162" max="7162" width="13.33203125" bestFit="1" customWidth="1"/>
    <col min="7163" max="7163" width="15.83203125" bestFit="1" customWidth="1"/>
    <col min="7164" max="7164" width="14.33203125" bestFit="1" customWidth="1"/>
    <col min="7165" max="7165" width="17" bestFit="1" customWidth="1"/>
    <col min="7166" max="7166" width="14.33203125" bestFit="1" customWidth="1"/>
    <col min="7167" max="7167" width="17" bestFit="1" customWidth="1"/>
    <col min="7168" max="7168" width="14.33203125" bestFit="1" customWidth="1"/>
    <col min="7169" max="7169" width="17" bestFit="1" customWidth="1"/>
    <col min="7170" max="7170" width="14.33203125" bestFit="1" customWidth="1"/>
    <col min="7171" max="7171" width="17" bestFit="1" customWidth="1"/>
    <col min="7172" max="7172" width="14.33203125" bestFit="1" customWidth="1"/>
    <col min="7173" max="7173" width="17" bestFit="1" customWidth="1"/>
    <col min="7174" max="7174" width="14.33203125" bestFit="1" customWidth="1"/>
    <col min="7175" max="7175" width="17" bestFit="1" customWidth="1"/>
    <col min="7176" max="7176" width="14.33203125" bestFit="1" customWidth="1"/>
    <col min="7177" max="7177" width="17" bestFit="1" customWidth="1"/>
    <col min="7178" max="7178" width="13.33203125" bestFit="1" customWidth="1"/>
    <col min="7179" max="7179" width="15.83203125" bestFit="1" customWidth="1"/>
    <col min="7180" max="7180" width="13.33203125" bestFit="1" customWidth="1"/>
    <col min="7181" max="7181" width="15.83203125" bestFit="1" customWidth="1"/>
    <col min="7182" max="7182" width="13.33203125" bestFit="1" customWidth="1"/>
    <col min="7183" max="7183" width="15.83203125" bestFit="1" customWidth="1"/>
    <col min="7184" max="7184" width="14.33203125" bestFit="1" customWidth="1"/>
    <col min="7185" max="7185" width="17" bestFit="1" customWidth="1"/>
    <col min="7186" max="7186" width="14.33203125" bestFit="1" customWidth="1"/>
    <col min="7187" max="7187" width="17" bestFit="1" customWidth="1"/>
    <col min="7188" max="7188" width="13.33203125" bestFit="1" customWidth="1"/>
    <col min="7189" max="7189" width="15.83203125" bestFit="1" customWidth="1"/>
    <col min="7190" max="7190" width="13.33203125" bestFit="1" customWidth="1"/>
    <col min="7191" max="7191" width="15.83203125" bestFit="1" customWidth="1"/>
    <col min="7192" max="7192" width="14.33203125" bestFit="1" customWidth="1"/>
    <col min="7193" max="7193" width="17" bestFit="1" customWidth="1"/>
    <col min="7194" max="7194" width="14.33203125" bestFit="1" customWidth="1"/>
    <col min="7195" max="7195" width="17" bestFit="1" customWidth="1"/>
    <col min="7196" max="7196" width="13.33203125" bestFit="1" customWidth="1"/>
    <col min="7197" max="7197" width="15.83203125" bestFit="1" customWidth="1"/>
    <col min="7198" max="7198" width="13.33203125" bestFit="1" customWidth="1"/>
    <col min="7199" max="7199" width="15.83203125" bestFit="1" customWidth="1"/>
    <col min="7200" max="7200" width="14.33203125" bestFit="1" customWidth="1"/>
    <col min="7201" max="7201" width="17" bestFit="1" customWidth="1"/>
    <col min="7202" max="7202" width="14.33203125" bestFit="1" customWidth="1"/>
    <col min="7203" max="7203" width="17" bestFit="1" customWidth="1"/>
    <col min="7204" max="7204" width="14.33203125" bestFit="1" customWidth="1"/>
    <col min="7205" max="7205" width="17" bestFit="1" customWidth="1"/>
    <col min="7206" max="7206" width="14.33203125" bestFit="1" customWidth="1"/>
    <col min="7207" max="7207" width="17" bestFit="1" customWidth="1"/>
    <col min="7208" max="7208" width="14.33203125" bestFit="1" customWidth="1"/>
    <col min="7209" max="7209" width="17" bestFit="1" customWidth="1"/>
    <col min="7210" max="7210" width="14.33203125" bestFit="1" customWidth="1"/>
    <col min="7211" max="7211" width="17" bestFit="1" customWidth="1"/>
    <col min="7212" max="7212" width="13.33203125" bestFit="1" customWidth="1"/>
    <col min="7213" max="7213" width="15.83203125" bestFit="1" customWidth="1"/>
    <col min="7214" max="7214" width="14.33203125" bestFit="1" customWidth="1"/>
    <col min="7215" max="7215" width="17" bestFit="1" customWidth="1"/>
    <col min="7216" max="7216" width="13.33203125" bestFit="1" customWidth="1"/>
    <col min="7217" max="7217" width="15.83203125" bestFit="1" customWidth="1"/>
    <col min="7218" max="7218" width="14.33203125" bestFit="1" customWidth="1"/>
    <col min="7219" max="7219" width="17" bestFit="1" customWidth="1"/>
    <col min="7220" max="7220" width="13.33203125" bestFit="1" customWidth="1"/>
    <col min="7221" max="7221" width="15.83203125" bestFit="1" customWidth="1"/>
    <col min="7222" max="7222" width="14.33203125" bestFit="1" customWidth="1"/>
    <col min="7223" max="7223" width="17" bestFit="1" customWidth="1"/>
    <col min="7224" max="7224" width="14.33203125" bestFit="1" customWidth="1"/>
    <col min="7225" max="7225" width="17" bestFit="1" customWidth="1"/>
    <col min="7226" max="7226" width="14.33203125" bestFit="1" customWidth="1"/>
    <col min="7227" max="7227" width="17" bestFit="1" customWidth="1"/>
    <col min="7228" max="7228" width="13.33203125" bestFit="1" customWidth="1"/>
    <col min="7229" max="7229" width="15.83203125" bestFit="1" customWidth="1"/>
    <col min="7230" max="7230" width="13.33203125" bestFit="1" customWidth="1"/>
    <col min="7231" max="7231" width="15.83203125" bestFit="1" customWidth="1"/>
    <col min="7232" max="7232" width="14.33203125" bestFit="1" customWidth="1"/>
    <col min="7233" max="7233" width="17" bestFit="1" customWidth="1"/>
    <col min="7234" max="7234" width="13.33203125" bestFit="1" customWidth="1"/>
    <col min="7235" max="7235" width="15.83203125" bestFit="1" customWidth="1"/>
    <col min="7236" max="7236" width="14.33203125" bestFit="1" customWidth="1"/>
    <col min="7237" max="7237" width="17" bestFit="1" customWidth="1"/>
    <col min="7238" max="7238" width="14.33203125" bestFit="1" customWidth="1"/>
    <col min="7239" max="7239" width="17" bestFit="1" customWidth="1"/>
    <col min="7240" max="7240" width="14.33203125" bestFit="1" customWidth="1"/>
    <col min="7241" max="7241" width="17" bestFit="1" customWidth="1"/>
    <col min="7242" max="7242" width="13.33203125" bestFit="1" customWidth="1"/>
    <col min="7243" max="7243" width="15.83203125" bestFit="1" customWidth="1"/>
    <col min="7244" max="7244" width="14.33203125" bestFit="1" customWidth="1"/>
    <col min="7245" max="7245" width="17" bestFit="1" customWidth="1"/>
    <col min="7246" max="7246" width="12.33203125" bestFit="1" customWidth="1"/>
    <col min="7247" max="7247" width="14.83203125" bestFit="1" customWidth="1"/>
    <col min="7248" max="7248" width="13.33203125" bestFit="1" customWidth="1"/>
    <col min="7249" max="7249" width="15.83203125" bestFit="1" customWidth="1"/>
    <col min="7250" max="7250" width="13.33203125" bestFit="1" customWidth="1"/>
    <col min="7251" max="7251" width="15.83203125" bestFit="1" customWidth="1"/>
    <col min="7252" max="7252" width="13.33203125" bestFit="1" customWidth="1"/>
    <col min="7253" max="7253" width="15.83203125" bestFit="1" customWidth="1"/>
    <col min="7254" max="7254" width="13.33203125" bestFit="1" customWidth="1"/>
    <col min="7255" max="7255" width="15.83203125" bestFit="1" customWidth="1"/>
    <col min="7256" max="7256" width="12.33203125" bestFit="1" customWidth="1"/>
    <col min="7257" max="7257" width="14.83203125" bestFit="1" customWidth="1"/>
    <col min="7258" max="7258" width="13.33203125" bestFit="1" customWidth="1"/>
    <col min="7259" max="7259" width="15.83203125" bestFit="1" customWidth="1"/>
    <col min="7260" max="7260" width="13.33203125" bestFit="1" customWidth="1"/>
    <col min="7261" max="7261" width="15.83203125" bestFit="1" customWidth="1"/>
    <col min="7262" max="7262" width="13.33203125" bestFit="1" customWidth="1"/>
    <col min="7263" max="7263" width="15.83203125" bestFit="1" customWidth="1"/>
    <col min="7264" max="7264" width="12.33203125" bestFit="1" customWidth="1"/>
    <col min="7265" max="7265" width="14.83203125" bestFit="1" customWidth="1"/>
    <col min="7266" max="7266" width="13.33203125" bestFit="1" customWidth="1"/>
    <col min="7267" max="7267" width="15.83203125" bestFit="1" customWidth="1"/>
    <col min="7268" max="7268" width="12.33203125" bestFit="1" customWidth="1"/>
    <col min="7269" max="7269" width="14.83203125" bestFit="1" customWidth="1"/>
    <col min="7270" max="7270" width="13.33203125" bestFit="1" customWidth="1"/>
    <col min="7271" max="7271" width="15.83203125" bestFit="1" customWidth="1"/>
    <col min="7272" max="7272" width="13.33203125" bestFit="1" customWidth="1"/>
    <col min="7273" max="7273" width="15.83203125" bestFit="1" customWidth="1"/>
    <col min="7274" max="7274" width="12.33203125" bestFit="1" customWidth="1"/>
    <col min="7275" max="7275" width="14.83203125" bestFit="1" customWidth="1"/>
    <col min="7276" max="7276" width="13.33203125" bestFit="1" customWidth="1"/>
    <col min="7277" max="7277" width="15.83203125" bestFit="1" customWidth="1"/>
    <col min="7278" max="7278" width="13.33203125" bestFit="1" customWidth="1"/>
    <col min="7279" max="7279" width="15.83203125" bestFit="1" customWidth="1"/>
    <col min="7280" max="7280" width="14.33203125" bestFit="1" customWidth="1"/>
    <col min="7281" max="7281" width="17" bestFit="1" customWidth="1"/>
    <col min="7282" max="7282" width="14.33203125" bestFit="1" customWidth="1"/>
    <col min="7283" max="7283" width="17" bestFit="1" customWidth="1"/>
    <col min="7284" max="7284" width="14.33203125" bestFit="1" customWidth="1"/>
    <col min="7285" max="7285" width="17" bestFit="1" customWidth="1"/>
    <col min="7286" max="7286" width="13.33203125" bestFit="1" customWidth="1"/>
    <col min="7287" max="7287" width="15.83203125" bestFit="1" customWidth="1"/>
    <col min="7288" max="7288" width="14.33203125" bestFit="1" customWidth="1"/>
    <col min="7289" max="7289" width="17" bestFit="1" customWidth="1"/>
    <col min="7290" max="7290" width="13.33203125" bestFit="1" customWidth="1"/>
    <col min="7291" max="7291" width="15.83203125" bestFit="1" customWidth="1"/>
    <col min="7292" max="7292" width="13.33203125" bestFit="1" customWidth="1"/>
    <col min="7293" max="7293" width="15.83203125" bestFit="1" customWidth="1"/>
    <col min="7294" max="7294" width="14.33203125" bestFit="1" customWidth="1"/>
    <col min="7295" max="7295" width="17" bestFit="1" customWidth="1"/>
    <col min="7296" max="7296" width="14.33203125" bestFit="1" customWidth="1"/>
    <col min="7297" max="7297" width="17" bestFit="1" customWidth="1"/>
    <col min="7298" max="7298" width="13.33203125" bestFit="1" customWidth="1"/>
    <col min="7299" max="7299" width="15.83203125" bestFit="1" customWidth="1"/>
    <col min="7300" max="7300" width="14.33203125" bestFit="1" customWidth="1"/>
    <col min="7301" max="7301" width="17" bestFit="1" customWidth="1"/>
    <col min="7302" max="7302" width="14.33203125" bestFit="1" customWidth="1"/>
    <col min="7303" max="7303" width="17" bestFit="1" customWidth="1"/>
    <col min="7304" max="7304" width="14.33203125" bestFit="1" customWidth="1"/>
    <col min="7305" max="7305" width="17" bestFit="1" customWidth="1"/>
    <col min="7306" max="7306" width="14.33203125" bestFit="1" customWidth="1"/>
    <col min="7307" max="7307" width="17" bestFit="1" customWidth="1"/>
    <col min="7308" max="7308" width="13.33203125" bestFit="1" customWidth="1"/>
    <col min="7309" max="7309" width="15.83203125" bestFit="1" customWidth="1"/>
    <col min="7310" max="7310" width="14.33203125" bestFit="1" customWidth="1"/>
    <col min="7311" max="7311" width="17" bestFit="1" customWidth="1"/>
    <col min="7312" max="7312" width="14.33203125" bestFit="1" customWidth="1"/>
    <col min="7313" max="7313" width="17" bestFit="1" customWidth="1"/>
    <col min="7314" max="7314" width="14.33203125" bestFit="1" customWidth="1"/>
    <col min="7315" max="7315" width="17" bestFit="1" customWidth="1"/>
    <col min="7316" max="7316" width="14.33203125" bestFit="1" customWidth="1"/>
    <col min="7317" max="7317" width="17" bestFit="1" customWidth="1"/>
    <col min="7318" max="7318" width="13.33203125" bestFit="1" customWidth="1"/>
    <col min="7319" max="7319" width="15.83203125" bestFit="1" customWidth="1"/>
    <col min="7320" max="7320" width="13.33203125" bestFit="1" customWidth="1"/>
    <col min="7321" max="7321" width="15.83203125" bestFit="1" customWidth="1"/>
    <col min="7322" max="7322" width="14.33203125" bestFit="1" customWidth="1"/>
    <col min="7323" max="7323" width="17" bestFit="1" customWidth="1"/>
    <col min="7324" max="7324" width="13.33203125" bestFit="1" customWidth="1"/>
    <col min="7325" max="7325" width="15.83203125" bestFit="1" customWidth="1"/>
    <col min="7326" max="7326" width="14.33203125" bestFit="1" customWidth="1"/>
    <col min="7327" max="7327" width="17" bestFit="1" customWidth="1"/>
    <col min="7328" max="7328" width="14.33203125" bestFit="1" customWidth="1"/>
    <col min="7329" max="7329" width="17" bestFit="1" customWidth="1"/>
    <col min="7330" max="7330" width="14.33203125" bestFit="1" customWidth="1"/>
    <col min="7331" max="7331" width="17" bestFit="1" customWidth="1"/>
    <col min="7332" max="7332" width="14.33203125" bestFit="1" customWidth="1"/>
    <col min="7333" max="7333" width="17" bestFit="1" customWidth="1"/>
    <col min="7334" max="7334" width="14.33203125" bestFit="1" customWidth="1"/>
    <col min="7335" max="7335" width="17" bestFit="1" customWidth="1"/>
    <col min="7336" max="7336" width="14.33203125" bestFit="1" customWidth="1"/>
    <col min="7337" max="7337" width="17" bestFit="1" customWidth="1"/>
    <col min="7338" max="7338" width="14.33203125" bestFit="1" customWidth="1"/>
    <col min="7339" max="7339" width="17" bestFit="1" customWidth="1"/>
    <col min="7340" max="7340" width="13.33203125" bestFit="1" customWidth="1"/>
    <col min="7341" max="7341" width="15.83203125" bestFit="1" customWidth="1"/>
    <col min="7342" max="7342" width="13.33203125" bestFit="1" customWidth="1"/>
    <col min="7343" max="7343" width="15.83203125" bestFit="1" customWidth="1"/>
    <col min="7344" max="7344" width="13.33203125" bestFit="1" customWidth="1"/>
    <col min="7345" max="7345" width="15.83203125" bestFit="1" customWidth="1"/>
    <col min="7346" max="7346" width="13.33203125" bestFit="1" customWidth="1"/>
    <col min="7347" max="7347" width="15.83203125" bestFit="1" customWidth="1"/>
    <col min="7348" max="7348" width="13.33203125" bestFit="1" customWidth="1"/>
    <col min="7349" max="7349" width="15.83203125" bestFit="1" customWidth="1"/>
    <col min="7350" max="7350" width="13.33203125" bestFit="1" customWidth="1"/>
    <col min="7351" max="7351" width="15.83203125" bestFit="1" customWidth="1"/>
    <col min="7352" max="7352" width="13.33203125" bestFit="1" customWidth="1"/>
    <col min="7353" max="7353" width="15.83203125" bestFit="1" customWidth="1"/>
    <col min="7354" max="7354" width="13.33203125" bestFit="1" customWidth="1"/>
    <col min="7355" max="7355" width="15.83203125" bestFit="1" customWidth="1"/>
    <col min="7356" max="7356" width="13.33203125" bestFit="1" customWidth="1"/>
    <col min="7357" max="7357" width="15.83203125" bestFit="1" customWidth="1"/>
    <col min="7358" max="7358" width="14.33203125" bestFit="1" customWidth="1"/>
    <col min="7359" max="7359" width="17" bestFit="1" customWidth="1"/>
    <col min="7360" max="7360" width="14.33203125" bestFit="1" customWidth="1"/>
    <col min="7361" max="7361" width="17" bestFit="1" customWidth="1"/>
    <col min="7362" max="7362" width="14.33203125" bestFit="1" customWidth="1"/>
    <col min="7363" max="7363" width="17" bestFit="1" customWidth="1"/>
    <col min="7364" max="7364" width="13.33203125" bestFit="1" customWidth="1"/>
    <col min="7365" max="7365" width="15.83203125" bestFit="1" customWidth="1"/>
    <col min="7366" max="7366" width="13.33203125" bestFit="1" customWidth="1"/>
    <col min="7367" max="7367" width="15.83203125" bestFit="1" customWidth="1"/>
    <col min="7368" max="7368" width="14.33203125" bestFit="1" customWidth="1"/>
    <col min="7369" max="7369" width="17" bestFit="1" customWidth="1"/>
    <col min="7370" max="7370" width="14.33203125" bestFit="1" customWidth="1"/>
    <col min="7371" max="7371" width="17" bestFit="1" customWidth="1"/>
    <col min="7372" max="7372" width="14.33203125" bestFit="1" customWidth="1"/>
    <col min="7373" max="7373" width="17" bestFit="1" customWidth="1"/>
    <col min="7374" max="7374" width="14.33203125" bestFit="1" customWidth="1"/>
    <col min="7375" max="7375" width="17" bestFit="1" customWidth="1"/>
    <col min="7376" max="7376" width="14.33203125" bestFit="1" customWidth="1"/>
    <col min="7377" max="7377" width="17" bestFit="1" customWidth="1"/>
    <col min="7378" max="7378" width="12.33203125" bestFit="1" customWidth="1"/>
    <col min="7379" max="7379" width="14.83203125" bestFit="1" customWidth="1"/>
    <col min="7380" max="7380" width="12.33203125" bestFit="1" customWidth="1"/>
    <col min="7381" max="7381" width="14.83203125" bestFit="1" customWidth="1"/>
    <col min="7382" max="7382" width="13.33203125" bestFit="1" customWidth="1"/>
    <col min="7383" max="7383" width="15.83203125" bestFit="1" customWidth="1"/>
    <col min="7384" max="7384" width="13.33203125" bestFit="1" customWidth="1"/>
    <col min="7385" max="7385" width="15.83203125" bestFit="1" customWidth="1"/>
    <col min="7386" max="7386" width="13.33203125" bestFit="1" customWidth="1"/>
    <col min="7387" max="7387" width="15.83203125" bestFit="1" customWidth="1"/>
    <col min="7388" max="7388" width="13.33203125" bestFit="1" customWidth="1"/>
    <col min="7389" max="7389" width="15.83203125" bestFit="1" customWidth="1"/>
    <col min="7390" max="7390" width="13.33203125" bestFit="1" customWidth="1"/>
    <col min="7391" max="7391" width="15.83203125" bestFit="1" customWidth="1"/>
    <col min="7392" max="7392" width="12.33203125" bestFit="1" customWidth="1"/>
    <col min="7393" max="7393" width="14.83203125" bestFit="1" customWidth="1"/>
    <col min="7394" max="7394" width="13.33203125" bestFit="1" customWidth="1"/>
    <col min="7395" max="7395" width="15.83203125" bestFit="1" customWidth="1"/>
    <col min="7396" max="7396" width="13.33203125" bestFit="1" customWidth="1"/>
    <col min="7397" max="7397" width="15.83203125" bestFit="1" customWidth="1"/>
    <col min="7398" max="7398" width="13.33203125" bestFit="1" customWidth="1"/>
    <col min="7399" max="7399" width="15.83203125" bestFit="1" customWidth="1"/>
    <col min="7400" max="7400" width="13.33203125" bestFit="1" customWidth="1"/>
    <col min="7401" max="7401" width="15.83203125" bestFit="1" customWidth="1"/>
    <col min="7402" max="7402" width="13.33203125" bestFit="1" customWidth="1"/>
    <col min="7403" max="7403" width="15.83203125" bestFit="1" customWidth="1"/>
    <col min="7404" max="7404" width="12.33203125" bestFit="1" customWidth="1"/>
    <col min="7405" max="7405" width="14.83203125" bestFit="1" customWidth="1"/>
    <col min="7406" max="7406" width="13.33203125" bestFit="1" customWidth="1"/>
    <col min="7407" max="7407" width="15.83203125" bestFit="1" customWidth="1"/>
    <col min="7408" max="7408" width="13.33203125" bestFit="1" customWidth="1"/>
    <col min="7409" max="7409" width="15.83203125" bestFit="1" customWidth="1"/>
    <col min="7410" max="7410" width="13.33203125" bestFit="1" customWidth="1"/>
    <col min="7411" max="7411" width="15.83203125" bestFit="1" customWidth="1"/>
    <col min="7412" max="7412" width="13.33203125" bestFit="1" customWidth="1"/>
    <col min="7413" max="7413" width="15.83203125" bestFit="1" customWidth="1"/>
    <col min="7414" max="7414" width="13.33203125" bestFit="1" customWidth="1"/>
    <col min="7415" max="7415" width="15.83203125" bestFit="1" customWidth="1"/>
    <col min="7416" max="7416" width="12.33203125" bestFit="1" customWidth="1"/>
    <col min="7417" max="7417" width="14.83203125" bestFit="1" customWidth="1"/>
    <col min="7418" max="7418" width="12.33203125" bestFit="1" customWidth="1"/>
    <col min="7419" max="7419" width="14.83203125" bestFit="1" customWidth="1"/>
    <col min="7420" max="7420" width="12.33203125" bestFit="1" customWidth="1"/>
    <col min="7421" max="7421" width="14.83203125" bestFit="1" customWidth="1"/>
    <col min="7422" max="7422" width="13.33203125" bestFit="1" customWidth="1"/>
    <col min="7423" max="7423" width="15.83203125" bestFit="1" customWidth="1"/>
    <col min="7424" max="7424" width="13.33203125" bestFit="1" customWidth="1"/>
    <col min="7425" max="7425" width="15.83203125" bestFit="1" customWidth="1"/>
    <col min="7426" max="7426" width="14.33203125" bestFit="1" customWidth="1"/>
    <col min="7427" max="7427" width="17" bestFit="1" customWidth="1"/>
    <col min="7428" max="7428" width="14.33203125" bestFit="1" customWidth="1"/>
    <col min="7429" max="7429" width="17" bestFit="1" customWidth="1"/>
    <col min="7430" max="7430" width="14.33203125" bestFit="1" customWidth="1"/>
    <col min="7431" max="7431" width="17" bestFit="1" customWidth="1"/>
    <col min="7432" max="7432" width="14.33203125" bestFit="1" customWidth="1"/>
    <col min="7433" max="7433" width="17" bestFit="1" customWidth="1"/>
    <col min="7434" max="7434" width="13.33203125" bestFit="1" customWidth="1"/>
    <col min="7435" max="7435" width="15.83203125" bestFit="1" customWidth="1"/>
    <col min="7436" max="7436" width="13.33203125" bestFit="1" customWidth="1"/>
    <col min="7437" max="7437" width="15.83203125" bestFit="1" customWidth="1"/>
    <col min="7438" max="7438" width="13.33203125" bestFit="1" customWidth="1"/>
    <col min="7439" max="7439" width="15.83203125" bestFit="1" customWidth="1"/>
    <col min="7440" max="7440" width="14.33203125" bestFit="1" customWidth="1"/>
    <col min="7441" max="7441" width="17" bestFit="1" customWidth="1"/>
    <col min="7442" max="7442" width="13.33203125" bestFit="1" customWidth="1"/>
    <col min="7443" max="7443" width="15.83203125" bestFit="1" customWidth="1"/>
    <col min="7444" max="7444" width="13.33203125" bestFit="1" customWidth="1"/>
    <col min="7445" max="7445" width="15.83203125" bestFit="1" customWidth="1"/>
    <col min="7446" max="7446" width="14.33203125" bestFit="1" customWidth="1"/>
    <col min="7447" max="7447" width="17" bestFit="1" customWidth="1"/>
    <col min="7448" max="7448" width="14.33203125" bestFit="1" customWidth="1"/>
    <col min="7449" max="7449" width="17" bestFit="1" customWidth="1"/>
    <col min="7450" max="7450" width="14.33203125" bestFit="1" customWidth="1"/>
    <col min="7451" max="7451" width="17" bestFit="1" customWidth="1"/>
    <col min="7452" max="7452" width="13.33203125" bestFit="1" customWidth="1"/>
    <col min="7453" max="7453" width="15.83203125" bestFit="1" customWidth="1"/>
    <col min="7454" max="7454" width="14.33203125" bestFit="1" customWidth="1"/>
    <col min="7455" max="7455" width="17" bestFit="1" customWidth="1"/>
    <col min="7456" max="7456" width="14.33203125" bestFit="1" customWidth="1"/>
    <col min="7457" max="7457" width="17" bestFit="1" customWidth="1"/>
    <col min="7458" max="7458" width="14.33203125" bestFit="1" customWidth="1"/>
    <col min="7459" max="7459" width="17" bestFit="1" customWidth="1"/>
    <col min="7460" max="7460" width="13.33203125" bestFit="1" customWidth="1"/>
    <col min="7461" max="7461" width="15.83203125" bestFit="1" customWidth="1"/>
    <col min="7462" max="7462" width="13.33203125" bestFit="1" customWidth="1"/>
    <col min="7463" max="7463" width="15.83203125" bestFit="1" customWidth="1"/>
    <col min="7464" max="7464" width="13.33203125" bestFit="1" customWidth="1"/>
    <col min="7465" max="7465" width="15.83203125" bestFit="1" customWidth="1"/>
    <col min="7466" max="7466" width="13.33203125" bestFit="1" customWidth="1"/>
    <col min="7467" max="7467" width="15.83203125" bestFit="1" customWidth="1"/>
    <col min="7468" max="7468" width="14.33203125" bestFit="1" customWidth="1"/>
    <col min="7469" max="7469" width="17" bestFit="1" customWidth="1"/>
    <col min="7470" max="7470" width="13.33203125" bestFit="1" customWidth="1"/>
    <col min="7471" max="7471" width="15.83203125" bestFit="1" customWidth="1"/>
    <col min="7472" max="7472" width="13.33203125" bestFit="1" customWidth="1"/>
    <col min="7473" max="7473" width="15.83203125" bestFit="1" customWidth="1"/>
    <col min="7474" max="7474" width="14.33203125" bestFit="1" customWidth="1"/>
    <col min="7475" max="7475" width="17" bestFit="1" customWidth="1"/>
    <col min="7476" max="7476" width="13.33203125" bestFit="1" customWidth="1"/>
    <col min="7477" max="7477" width="15.83203125" bestFit="1" customWidth="1"/>
    <col min="7478" max="7478" width="14.33203125" bestFit="1" customWidth="1"/>
    <col min="7479" max="7479" width="17" bestFit="1" customWidth="1"/>
    <col min="7480" max="7480" width="13.33203125" bestFit="1" customWidth="1"/>
    <col min="7481" max="7481" width="15.83203125" bestFit="1" customWidth="1"/>
    <col min="7482" max="7482" width="14.33203125" bestFit="1" customWidth="1"/>
    <col min="7483" max="7483" width="17" bestFit="1" customWidth="1"/>
    <col min="7484" max="7484" width="14.33203125" bestFit="1" customWidth="1"/>
    <col min="7485" max="7485" width="17" bestFit="1" customWidth="1"/>
    <col min="7486" max="7486" width="14.33203125" bestFit="1" customWidth="1"/>
    <col min="7487" max="7487" width="17" bestFit="1" customWidth="1"/>
    <col min="7488" max="7488" width="13.33203125" bestFit="1" customWidth="1"/>
    <col min="7489" max="7489" width="15.83203125" bestFit="1" customWidth="1"/>
    <col min="7490" max="7490" width="13.33203125" bestFit="1" customWidth="1"/>
    <col min="7491" max="7491" width="15.83203125" bestFit="1" customWidth="1"/>
    <col min="7492" max="7492" width="13.33203125" bestFit="1" customWidth="1"/>
    <col min="7493" max="7493" width="15.83203125" bestFit="1" customWidth="1"/>
    <col min="7494" max="7494" width="14.33203125" bestFit="1" customWidth="1"/>
    <col min="7495" max="7495" width="17" bestFit="1" customWidth="1"/>
    <col min="7496" max="7496" width="13.33203125" bestFit="1" customWidth="1"/>
    <col min="7497" max="7497" width="15.83203125" bestFit="1" customWidth="1"/>
    <col min="7498" max="7498" width="14.33203125" bestFit="1" customWidth="1"/>
    <col min="7499" max="7499" width="17" bestFit="1" customWidth="1"/>
    <col min="7500" max="7500" width="14.33203125" bestFit="1" customWidth="1"/>
    <col min="7501" max="7501" width="17" bestFit="1" customWidth="1"/>
    <col min="7502" max="7502" width="14.33203125" bestFit="1" customWidth="1"/>
    <col min="7503" max="7503" width="17" bestFit="1" customWidth="1"/>
    <col min="7504" max="7504" width="14.33203125" bestFit="1" customWidth="1"/>
    <col min="7505" max="7505" width="17" bestFit="1" customWidth="1"/>
    <col min="7506" max="7506" width="13.33203125" bestFit="1" customWidth="1"/>
    <col min="7507" max="7507" width="15.83203125" bestFit="1" customWidth="1"/>
    <col min="7508" max="7508" width="14.33203125" bestFit="1" customWidth="1"/>
    <col min="7509" max="7509" width="17" bestFit="1" customWidth="1"/>
    <col min="7510" max="7510" width="13.33203125" bestFit="1" customWidth="1"/>
    <col min="7511" max="7511" width="15.83203125" bestFit="1" customWidth="1"/>
    <col min="7512" max="7512" width="14.33203125" bestFit="1" customWidth="1"/>
    <col min="7513" max="7513" width="17" bestFit="1" customWidth="1"/>
    <col min="7514" max="7514" width="14.33203125" bestFit="1" customWidth="1"/>
    <col min="7515" max="7515" width="17" bestFit="1" customWidth="1"/>
    <col min="7516" max="7516" width="13.33203125" bestFit="1" customWidth="1"/>
    <col min="7517" max="7517" width="15.83203125" bestFit="1" customWidth="1"/>
    <col min="7518" max="7518" width="14.33203125" bestFit="1" customWidth="1"/>
    <col min="7519" max="7519" width="17" bestFit="1" customWidth="1"/>
    <col min="7520" max="7520" width="14.33203125" bestFit="1" customWidth="1"/>
    <col min="7521" max="7521" width="17" bestFit="1" customWidth="1"/>
    <col min="7522" max="7522" width="13.33203125" bestFit="1" customWidth="1"/>
    <col min="7523" max="7523" width="15.83203125" bestFit="1" customWidth="1"/>
    <col min="7524" max="7524" width="13.33203125" bestFit="1" customWidth="1"/>
    <col min="7525" max="7525" width="15.83203125" bestFit="1" customWidth="1"/>
    <col min="7526" max="7526" width="13.33203125" bestFit="1" customWidth="1"/>
    <col min="7527" max="7527" width="15.83203125" bestFit="1" customWidth="1"/>
    <col min="7528" max="7528" width="13.33203125" bestFit="1" customWidth="1"/>
    <col min="7529" max="7529" width="15.83203125" bestFit="1" customWidth="1"/>
    <col min="7530" max="7530" width="14.33203125" bestFit="1" customWidth="1"/>
    <col min="7531" max="7531" width="17" bestFit="1" customWidth="1"/>
    <col min="7532" max="7532" width="14.33203125" bestFit="1" customWidth="1"/>
    <col min="7533" max="7533" width="17" bestFit="1" customWidth="1"/>
    <col min="7534" max="7534" width="14.33203125" bestFit="1" customWidth="1"/>
    <col min="7535" max="7535" width="17" bestFit="1" customWidth="1"/>
    <col min="7536" max="7536" width="13.33203125" bestFit="1" customWidth="1"/>
    <col min="7537" max="7537" width="15.83203125" bestFit="1" customWidth="1"/>
    <col min="7538" max="7538" width="14.33203125" bestFit="1" customWidth="1"/>
    <col min="7539" max="7539" width="17" bestFit="1" customWidth="1"/>
    <col min="7540" max="7540" width="15.33203125" bestFit="1" customWidth="1"/>
    <col min="7541" max="7541" width="18" bestFit="1" customWidth="1"/>
    <col min="7542" max="7542" width="14.33203125" bestFit="1" customWidth="1"/>
    <col min="7543" max="7543" width="17" bestFit="1" customWidth="1"/>
    <col min="7544" max="7544" width="14.33203125" bestFit="1" customWidth="1"/>
    <col min="7545" max="7545" width="17" bestFit="1" customWidth="1"/>
    <col min="7546" max="7546" width="15.33203125" bestFit="1" customWidth="1"/>
    <col min="7547" max="7547" width="18" bestFit="1" customWidth="1"/>
    <col min="7548" max="7548" width="14.33203125" bestFit="1" customWidth="1"/>
    <col min="7549" max="7549" width="17" bestFit="1" customWidth="1"/>
    <col min="7550" max="7550" width="15.33203125" bestFit="1" customWidth="1"/>
    <col min="7551" max="7551" width="18" bestFit="1" customWidth="1"/>
    <col min="7552" max="7552" width="15.33203125" bestFit="1" customWidth="1"/>
    <col min="7553" max="7553" width="18" bestFit="1" customWidth="1"/>
    <col min="7554" max="7554" width="15.33203125" bestFit="1" customWidth="1"/>
    <col min="7555" max="7555" width="18" bestFit="1" customWidth="1"/>
    <col min="7556" max="7556" width="15.33203125" bestFit="1" customWidth="1"/>
    <col min="7557" max="7557" width="18" bestFit="1" customWidth="1"/>
    <col min="7558" max="7558" width="15.33203125" bestFit="1" customWidth="1"/>
    <col min="7559" max="7559" width="18" bestFit="1" customWidth="1"/>
    <col min="7560" max="7560" width="14.33203125" bestFit="1" customWidth="1"/>
    <col min="7561" max="7561" width="17" bestFit="1" customWidth="1"/>
    <col min="7562" max="7562" width="15.33203125" bestFit="1" customWidth="1"/>
    <col min="7563" max="7563" width="18" bestFit="1" customWidth="1"/>
    <col min="7564" max="7564" width="15.33203125" bestFit="1" customWidth="1"/>
    <col min="7565" max="7565" width="18" bestFit="1" customWidth="1"/>
    <col min="7566" max="7566" width="14.33203125" bestFit="1" customWidth="1"/>
    <col min="7567" max="7567" width="17" bestFit="1" customWidth="1"/>
    <col min="7568" max="7568" width="14.33203125" bestFit="1" customWidth="1"/>
    <col min="7569" max="7569" width="17" bestFit="1" customWidth="1"/>
    <col min="7570" max="7570" width="15.33203125" bestFit="1" customWidth="1"/>
    <col min="7571" max="7571" width="18" bestFit="1" customWidth="1"/>
    <col min="7572" max="7572" width="15.33203125" bestFit="1" customWidth="1"/>
    <col min="7573" max="7573" width="18" bestFit="1" customWidth="1"/>
    <col min="7574" max="7574" width="14.33203125" bestFit="1" customWidth="1"/>
    <col min="7575" max="7575" width="17" bestFit="1" customWidth="1"/>
    <col min="7576" max="7576" width="14.33203125" bestFit="1" customWidth="1"/>
    <col min="7577" max="7577" width="17" bestFit="1" customWidth="1"/>
    <col min="7578" max="7578" width="15.33203125" bestFit="1" customWidth="1"/>
    <col min="7579" max="7579" width="18" bestFit="1" customWidth="1"/>
    <col min="7580" max="7580" width="14.33203125" bestFit="1" customWidth="1"/>
    <col min="7581" max="7581" width="17" bestFit="1" customWidth="1"/>
    <col min="7582" max="7582" width="15.33203125" bestFit="1" customWidth="1"/>
    <col min="7583" max="7583" width="18" bestFit="1" customWidth="1"/>
    <col min="7584" max="7584" width="14.33203125" bestFit="1" customWidth="1"/>
    <col min="7585" max="7585" width="17" bestFit="1" customWidth="1"/>
    <col min="7586" max="7586" width="14.33203125" bestFit="1" customWidth="1"/>
    <col min="7587" max="7587" width="17" bestFit="1" customWidth="1"/>
    <col min="7588" max="7588" width="15.33203125" bestFit="1" customWidth="1"/>
    <col min="7589" max="7589" width="18" bestFit="1" customWidth="1"/>
    <col min="7590" max="7590" width="15.33203125" bestFit="1" customWidth="1"/>
    <col min="7591" max="7591" width="18" bestFit="1" customWidth="1"/>
    <col min="7592" max="7592" width="14.33203125" bestFit="1" customWidth="1"/>
    <col min="7593" max="7593" width="17" bestFit="1" customWidth="1"/>
    <col min="7594" max="7594" width="15.33203125" bestFit="1" customWidth="1"/>
    <col min="7595" max="7595" width="18" bestFit="1" customWidth="1"/>
    <col min="7596" max="7596" width="15.33203125" bestFit="1" customWidth="1"/>
    <col min="7597" max="7597" width="18" bestFit="1" customWidth="1"/>
    <col min="7598" max="7598" width="15.33203125" bestFit="1" customWidth="1"/>
    <col min="7599" max="7599" width="18" bestFit="1" customWidth="1"/>
    <col min="7600" max="7600" width="15.33203125" bestFit="1" customWidth="1"/>
    <col min="7601" max="7601" width="18" bestFit="1" customWidth="1"/>
    <col min="7602" max="7602" width="14.33203125" bestFit="1" customWidth="1"/>
    <col min="7603" max="7603" width="17" bestFit="1" customWidth="1"/>
    <col min="7604" max="7604" width="15.33203125" bestFit="1" customWidth="1"/>
    <col min="7605" max="7605" width="18" bestFit="1" customWidth="1"/>
    <col min="7606" max="7606" width="15.33203125" bestFit="1" customWidth="1"/>
    <col min="7607" max="7607" width="18" bestFit="1" customWidth="1"/>
    <col min="7608" max="7608" width="14.33203125" bestFit="1" customWidth="1"/>
    <col min="7609" max="7609" width="17" bestFit="1" customWidth="1"/>
    <col min="7610" max="7610" width="15.33203125" bestFit="1" customWidth="1"/>
    <col min="7611" max="7611" width="18" bestFit="1" customWidth="1"/>
    <col min="7612" max="7612" width="15.33203125" bestFit="1" customWidth="1"/>
    <col min="7613" max="7613" width="18" bestFit="1" customWidth="1"/>
    <col min="7614" max="7614" width="14.33203125" bestFit="1" customWidth="1"/>
    <col min="7615" max="7615" width="17" bestFit="1" customWidth="1"/>
    <col min="7616" max="7616" width="15.33203125" bestFit="1" customWidth="1"/>
    <col min="7617" max="7617" width="18" bestFit="1" customWidth="1"/>
    <col min="7618" max="7618" width="15.33203125" bestFit="1" customWidth="1"/>
    <col min="7619" max="7619" width="18" bestFit="1" customWidth="1"/>
    <col min="7620" max="7620" width="15.33203125" bestFit="1" customWidth="1"/>
    <col min="7621" max="7621" width="18" bestFit="1" customWidth="1"/>
    <col min="7622" max="7622" width="15.33203125" bestFit="1" customWidth="1"/>
    <col min="7623" max="7623" width="18" bestFit="1" customWidth="1"/>
    <col min="7624" max="7624" width="13.33203125" bestFit="1" customWidth="1"/>
    <col min="7625" max="7625" width="15.83203125" bestFit="1" customWidth="1"/>
    <col min="7626" max="7626" width="13.33203125" bestFit="1" customWidth="1"/>
    <col min="7627" max="7627" width="15.83203125" bestFit="1" customWidth="1"/>
    <col min="7628" max="7628" width="13.33203125" bestFit="1" customWidth="1"/>
    <col min="7629" max="7629" width="15.83203125" bestFit="1" customWidth="1"/>
    <col min="7630" max="7630" width="14.33203125" bestFit="1" customWidth="1"/>
    <col min="7631" max="7631" width="17" bestFit="1" customWidth="1"/>
    <col min="7632" max="7632" width="14.33203125" bestFit="1" customWidth="1"/>
    <col min="7633" max="7633" width="17" bestFit="1" customWidth="1"/>
    <col min="7634" max="7634" width="14.33203125" bestFit="1" customWidth="1"/>
    <col min="7635" max="7635" width="17" bestFit="1" customWidth="1"/>
    <col min="7636" max="7636" width="14.33203125" bestFit="1" customWidth="1"/>
    <col min="7637" max="7637" width="17" bestFit="1" customWidth="1"/>
    <col min="7638" max="7638" width="14.33203125" bestFit="1" customWidth="1"/>
    <col min="7639" max="7639" width="17" bestFit="1" customWidth="1"/>
    <col min="7640" max="7640" width="13.33203125" bestFit="1" customWidth="1"/>
    <col min="7641" max="7641" width="15.83203125" bestFit="1" customWidth="1"/>
    <col min="7642" max="7642" width="13.33203125" bestFit="1" customWidth="1"/>
    <col min="7643" max="7643" width="15.83203125" bestFit="1" customWidth="1"/>
    <col min="7644" max="7644" width="14.33203125" bestFit="1" customWidth="1"/>
    <col min="7645" max="7645" width="17" bestFit="1" customWidth="1"/>
    <col min="7646" max="7646" width="14.33203125" bestFit="1" customWidth="1"/>
    <col min="7647" max="7647" width="17" bestFit="1" customWidth="1"/>
    <col min="7648" max="7648" width="14.33203125" bestFit="1" customWidth="1"/>
    <col min="7649" max="7649" width="17" bestFit="1" customWidth="1"/>
    <col min="7650" max="7650" width="14.33203125" bestFit="1" customWidth="1"/>
    <col min="7651" max="7651" width="17" bestFit="1" customWidth="1"/>
    <col min="7652" max="7652" width="14.33203125" bestFit="1" customWidth="1"/>
    <col min="7653" max="7653" width="17" bestFit="1" customWidth="1"/>
    <col min="7654" max="7654" width="13.33203125" bestFit="1" customWidth="1"/>
    <col min="7655" max="7655" width="15.83203125" bestFit="1" customWidth="1"/>
    <col min="7656" max="7656" width="13.33203125" bestFit="1" customWidth="1"/>
    <col min="7657" max="7657" width="15.83203125" bestFit="1" customWidth="1"/>
    <col min="7658" max="7658" width="14.33203125" bestFit="1" customWidth="1"/>
    <col min="7659" max="7659" width="17" bestFit="1" customWidth="1"/>
    <col min="7660" max="7660" width="14.33203125" bestFit="1" customWidth="1"/>
    <col min="7661" max="7661" width="17" bestFit="1" customWidth="1"/>
    <col min="7662" max="7662" width="14.33203125" bestFit="1" customWidth="1"/>
    <col min="7663" max="7663" width="17" bestFit="1" customWidth="1"/>
    <col min="7664" max="7664" width="13.33203125" bestFit="1" customWidth="1"/>
    <col min="7665" max="7665" width="15.83203125" bestFit="1" customWidth="1"/>
    <col min="7666" max="7666" width="13.33203125" bestFit="1" customWidth="1"/>
    <col min="7667" max="7667" width="15.83203125" bestFit="1" customWidth="1"/>
    <col min="7668" max="7668" width="13.33203125" bestFit="1" customWidth="1"/>
    <col min="7669" max="7669" width="15.83203125" bestFit="1" customWidth="1"/>
    <col min="7670" max="7670" width="13.33203125" bestFit="1" customWidth="1"/>
    <col min="7671" max="7671" width="15.83203125" bestFit="1" customWidth="1"/>
    <col min="7672" max="7672" width="14.33203125" bestFit="1" customWidth="1"/>
    <col min="7673" max="7673" width="17" bestFit="1" customWidth="1"/>
    <col min="7674" max="7674" width="14.33203125" bestFit="1" customWidth="1"/>
    <col min="7675" max="7675" width="17" bestFit="1" customWidth="1"/>
    <col min="7676" max="7676" width="13.33203125" bestFit="1" customWidth="1"/>
    <col min="7677" max="7677" width="15.83203125" bestFit="1" customWidth="1"/>
    <col min="7678" max="7678" width="14.33203125" bestFit="1" customWidth="1"/>
    <col min="7679" max="7679" width="17" bestFit="1" customWidth="1"/>
    <col min="7680" max="7680" width="15.33203125" bestFit="1" customWidth="1"/>
    <col min="7681" max="7681" width="18" bestFit="1" customWidth="1"/>
    <col min="7682" max="7682" width="15.33203125" bestFit="1" customWidth="1"/>
    <col min="7683" max="7683" width="18" bestFit="1" customWidth="1"/>
    <col min="7684" max="7684" width="15.33203125" bestFit="1" customWidth="1"/>
    <col min="7685" max="7685" width="18" bestFit="1" customWidth="1"/>
    <col min="7686" max="7686" width="15.33203125" bestFit="1" customWidth="1"/>
    <col min="7687" max="7687" width="18" bestFit="1" customWidth="1"/>
    <col min="7688" max="7688" width="15.33203125" bestFit="1" customWidth="1"/>
    <col min="7689" max="7689" width="18" bestFit="1" customWidth="1"/>
    <col min="7690" max="7690" width="15.33203125" bestFit="1" customWidth="1"/>
    <col min="7691" max="7691" width="18" bestFit="1" customWidth="1"/>
    <col min="7692" max="7692" width="15.33203125" bestFit="1" customWidth="1"/>
    <col min="7693" max="7693" width="18" bestFit="1" customWidth="1"/>
    <col min="7694" max="7694" width="15.33203125" bestFit="1" customWidth="1"/>
    <col min="7695" max="7695" width="18" bestFit="1" customWidth="1"/>
    <col min="7696" max="7696" width="14.33203125" bestFit="1" customWidth="1"/>
    <col min="7697" max="7697" width="17" bestFit="1" customWidth="1"/>
    <col min="7698" max="7698" width="14.33203125" bestFit="1" customWidth="1"/>
    <col min="7699" max="7699" width="17" bestFit="1" customWidth="1"/>
    <col min="7700" max="7700" width="14.33203125" bestFit="1" customWidth="1"/>
    <col min="7701" max="7701" width="17" bestFit="1" customWidth="1"/>
    <col min="7702" max="7702" width="14.33203125" bestFit="1" customWidth="1"/>
    <col min="7703" max="7703" width="17" bestFit="1" customWidth="1"/>
    <col min="7704" max="7704" width="15.33203125" bestFit="1" customWidth="1"/>
    <col min="7705" max="7705" width="18" bestFit="1" customWidth="1"/>
    <col min="7706" max="7706" width="15.33203125" bestFit="1" customWidth="1"/>
    <col min="7707" max="7707" width="18" bestFit="1" customWidth="1"/>
    <col min="7708" max="7708" width="15.33203125" bestFit="1" customWidth="1"/>
    <col min="7709" max="7709" width="18" bestFit="1" customWidth="1"/>
    <col min="7710" max="7710" width="14.33203125" bestFit="1" customWidth="1"/>
    <col min="7711" max="7711" width="17" bestFit="1" customWidth="1"/>
    <col min="7712" max="7712" width="14.33203125" bestFit="1" customWidth="1"/>
    <col min="7713" max="7713" width="17" bestFit="1" customWidth="1"/>
    <col min="7714" max="7714" width="15.33203125" bestFit="1" customWidth="1"/>
    <col min="7715" max="7715" width="18" bestFit="1" customWidth="1"/>
    <col min="7716" max="7716" width="15.33203125" bestFit="1" customWidth="1"/>
    <col min="7717" max="7717" width="18" bestFit="1" customWidth="1"/>
    <col min="7718" max="7718" width="15.33203125" bestFit="1" customWidth="1"/>
    <col min="7719" max="7719" width="18" bestFit="1" customWidth="1"/>
    <col min="7720" max="7720" width="15.33203125" bestFit="1" customWidth="1"/>
    <col min="7721" max="7721" width="18" bestFit="1" customWidth="1"/>
    <col min="7722" max="7722" width="14.33203125" bestFit="1" customWidth="1"/>
    <col min="7723" max="7723" width="17" bestFit="1" customWidth="1"/>
    <col min="7724" max="7724" width="14.33203125" bestFit="1" customWidth="1"/>
    <col min="7725" max="7725" width="17" bestFit="1" customWidth="1"/>
    <col min="7726" max="7726" width="15.33203125" bestFit="1" customWidth="1"/>
    <col min="7727" max="7727" width="18" bestFit="1" customWidth="1"/>
    <col min="7728" max="7728" width="15.33203125" bestFit="1" customWidth="1"/>
    <col min="7729" max="7729" width="18" bestFit="1" customWidth="1"/>
    <col min="7730" max="7730" width="15.33203125" bestFit="1" customWidth="1"/>
    <col min="7731" max="7731" width="18" bestFit="1" customWidth="1"/>
    <col min="7732" max="7732" width="15.33203125" bestFit="1" customWidth="1"/>
    <col min="7733" max="7733" width="18" bestFit="1" customWidth="1"/>
    <col min="7734" max="7734" width="15.33203125" bestFit="1" customWidth="1"/>
    <col min="7735" max="7735" width="18" bestFit="1" customWidth="1"/>
    <col min="7736" max="7736" width="15.33203125" bestFit="1" customWidth="1"/>
    <col min="7737" max="7737" width="18" bestFit="1" customWidth="1"/>
    <col min="7738" max="7738" width="15.33203125" bestFit="1" customWidth="1"/>
    <col min="7739" max="7739" width="18" bestFit="1" customWidth="1"/>
    <col min="7740" max="7740" width="14.33203125" bestFit="1" customWidth="1"/>
    <col min="7741" max="7741" width="17" bestFit="1" customWidth="1"/>
    <col min="7742" max="7742" width="14.33203125" bestFit="1" customWidth="1"/>
    <col min="7743" max="7743" width="17" bestFit="1" customWidth="1"/>
    <col min="7744" max="7744" width="15.33203125" bestFit="1" customWidth="1"/>
    <col min="7745" max="7745" width="18" bestFit="1" customWidth="1"/>
    <col min="7746" max="7746" width="14.33203125" bestFit="1" customWidth="1"/>
    <col min="7747" max="7747" width="17" bestFit="1" customWidth="1"/>
    <col min="7748" max="7748" width="14.33203125" bestFit="1" customWidth="1"/>
    <col min="7749" max="7749" width="17" bestFit="1" customWidth="1"/>
    <col min="7750" max="7750" width="15.33203125" bestFit="1" customWidth="1"/>
    <col min="7751" max="7751" width="18" bestFit="1" customWidth="1"/>
    <col min="7752" max="7752" width="15.33203125" bestFit="1" customWidth="1"/>
    <col min="7753" max="7753" width="18" bestFit="1" customWidth="1"/>
    <col min="7754" max="7754" width="15.33203125" bestFit="1" customWidth="1"/>
    <col min="7755" max="7755" width="18" bestFit="1" customWidth="1"/>
    <col min="7756" max="7756" width="14.33203125" bestFit="1" customWidth="1"/>
    <col min="7757" max="7757" width="17" bestFit="1" customWidth="1"/>
    <col min="7758" max="7758" width="15.33203125" bestFit="1" customWidth="1"/>
    <col min="7759" max="7759" width="18" bestFit="1" customWidth="1"/>
    <col min="7760" max="7760" width="15.33203125" bestFit="1" customWidth="1"/>
    <col min="7761" max="7761" width="18" bestFit="1" customWidth="1"/>
    <col min="7762" max="7762" width="15.33203125" bestFit="1" customWidth="1"/>
    <col min="7763" max="7763" width="18" bestFit="1" customWidth="1"/>
    <col min="7764" max="7764" width="15.33203125" bestFit="1" customWidth="1"/>
    <col min="7765" max="7765" width="18" bestFit="1" customWidth="1"/>
    <col min="7766" max="7766" width="15.33203125" bestFit="1" customWidth="1"/>
    <col min="7767" max="7767" width="18" bestFit="1" customWidth="1"/>
    <col min="7768" max="7768" width="14.33203125" bestFit="1" customWidth="1"/>
    <col min="7769" max="7769" width="17" bestFit="1" customWidth="1"/>
    <col min="7770" max="7770" width="15.33203125" bestFit="1" customWidth="1"/>
    <col min="7771" max="7771" width="18" bestFit="1" customWidth="1"/>
    <col min="7772" max="7772" width="15.33203125" bestFit="1" customWidth="1"/>
    <col min="7773" max="7773" width="18" bestFit="1" customWidth="1"/>
    <col min="7774" max="7774" width="15.33203125" bestFit="1" customWidth="1"/>
    <col min="7775" max="7775" width="18" bestFit="1" customWidth="1"/>
    <col min="7776" max="7776" width="15.33203125" bestFit="1" customWidth="1"/>
    <col min="7777" max="7777" width="18" bestFit="1" customWidth="1"/>
    <col min="7778" max="7778" width="14.33203125" bestFit="1" customWidth="1"/>
    <col min="7779" max="7779" width="17" bestFit="1" customWidth="1"/>
    <col min="7780" max="7780" width="15.33203125" bestFit="1" customWidth="1"/>
    <col min="7781" max="7781" width="18" bestFit="1" customWidth="1"/>
    <col min="7782" max="7782" width="15.33203125" bestFit="1" customWidth="1"/>
    <col min="7783" max="7783" width="18" bestFit="1" customWidth="1"/>
    <col min="7784" max="7784" width="15.33203125" bestFit="1" customWidth="1"/>
    <col min="7785" max="7785" width="18" bestFit="1" customWidth="1"/>
    <col min="7786" max="7786" width="14.33203125" bestFit="1" customWidth="1"/>
    <col min="7787" max="7787" width="17" bestFit="1" customWidth="1"/>
    <col min="7788" max="7788" width="15.33203125" bestFit="1" customWidth="1"/>
    <col min="7789" max="7789" width="18" bestFit="1" customWidth="1"/>
    <col min="7790" max="7790" width="15.33203125" bestFit="1" customWidth="1"/>
    <col min="7791" max="7791" width="18" bestFit="1" customWidth="1"/>
    <col min="7792" max="7792" width="14.33203125" bestFit="1" customWidth="1"/>
    <col min="7793" max="7793" width="17" bestFit="1" customWidth="1"/>
    <col min="7794" max="7794" width="14.33203125" bestFit="1" customWidth="1"/>
    <col min="7795" max="7795" width="17" bestFit="1" customWidth="1"/>
    <col min="7796" max="7796" width="14.33203125" bestFit="1" customWidth="1"/>
    <col min="7797" max="7797" width="17" bestFit="1" customWidth="1"/>
    <col min="7798" max="7798" width="14.33203125" bestFit="1" customWidth="1"/>
    <col min="7799" max="7799" width="17" bestFit="1" customWidth="1"/>
    <col min="7800" max="7800" width="14.33203125" bestFit="1" customWidth="1"/>
    <col min="7801" max="7801" width="17" bestFit="1" customWidth="1"/>
    <col min="7802" max="7802" width="14.33203125" bestFit="1" customWidth="1"/>
    <col min="7803" max="7803" width="17" bestFit="1" customWidth="1"/>
    <col min="7804" max="7804" width="14.33203125" bestFit="1" customWidth="1"/>
    <col min="7805" max="7805" width="17" bestFit="1" customWidth="1"/>
    <col min="7806" max="7806" width="14.33203125" bestFit="1" customWidth="1"/>
    <col min="7807" max="7807" width="17" bestFit="1" customWidth="1"/>
    <col min="7808" max="7808" width="13.33203125" bestFit="1" customWidth="1"/>
    <col min="7809" max="7809" width="15.83203125" bestFit="1" customWidth="1"/>
    <col min="7810" max="7810" width="14.33203125" bestFit="1" customWidth="1"/>
    <col min="7811" max="7811" width="17" bestFit="1" customWidth="1"/>
    <col min="7812" max="7812" width="14.33203125" bestFit="1" customWidth="1"/>
    <col min="7813" max="7813" width="17" bestFit="1" customWidth="1"/>
    <col min="7814" max="7814" width="14.33203125" bestFit="1" customWidth="1"/>
    <col min="7815" max="7815" width="17" bestFit="1" customWidth="1"/>
    <col min="7816" max="7816" width="14.33203125" bestFit="1" customWidth="1"/>
    <col min="7817" max="7817" width="17" bestFit="1" customWidth="1"/>
    <col min="7818" max="7818" width="13.33203125" bestFit="1" customWidth="1"/>
    <col min="7819" max="7819" width="15.83203125" bestFit="1" customWidth="1"/>
    <col min="7820" max="7820" width="14.33203125" bestFit="1" customWidth="1"/>
    <col min="7821" max="7821" width="17" bestFit="1" customWidth="1"/>
    <col min="7822" max="7822" width="14.33203125" bestFit="1" customWidth="1"/>
    <col min="7823" max="7823" width="17" bestFit="1" customWidth="1"/>
    <col min="7824" max="7824" width="14.33203125" bestFit="1" customWidth="1"/>
    <col min="7825" max="7825" width="17" bestFit="1" customWidth="1"/>
    <col min="7826" max="7826" width="13.33203125" bestFit="1" customWidth="1"/>
    <col min="7827" max="7827" width="15.83203125" bestFit="1" customWidth="1"/>
    <col min="7828" max="7828" width="14.33203125" bestFit="1" customWidth="1"/>
    <col min="7829" max="7829" width="17" bestFit="1" customWidth="1"/>
    <col min="7830" max="7830" width="14.33203125" bestFit="1" customWidth="1"/>
    <col min="7831" max="7831" width="17" bestFit="1" customWidth="1"/>
    <col min="7832" max="7832" width="14.33203125" bestFit="1" customWidth="1"/>
    <col min="7833" max="7833" width="17" bestFit="1" customWidth="1"/>
    <col min="7834" max="7834" width="14.33203125" bestFit="1" customWidth="1"/>
    <col min="7835" max="7835" width="17" bestFit="1" customWidth="1"/>
    <col min="7836" max="7836" width="14.33203125" bestFit="1" customWidth="1"/>
    <col min="7837" max="7837" width="17" bestFit="1" customWidth="1"/>
    <col min="7838" max="7838" width="13.33203125" bestFit="1" customWidth="1"/>
    <col min="7839" max="7839" width="15.83203125" bestFit="1" customWidth="1"/>
    <col min="7840" max="7840" width="13.33203125" bestFit="1" customWidth="1"/>
    <col min="7841" max="7841" width="15.83203125" bestFit="1" customWidth="1"/>
    <col min="7842" max="7842" width="14.33203125" bestFit="1" customWidth="1"/>
    <col min="7843" max="7843" width="17" bestFit="1" customWidth="1"/>
    <col min="7844" max="7844" width="14.33203125" bestFit="1" customWidth="1"/>
    <col min="7845" max="7845" width="17" bestFit="1" customWidth="1"/>
    <col min="7846" max="7846" width="14.33203125" bestFit="1" customWidth="1"/>
    <col min="7847" max="7847" width="17" bestFit="1" customWidth="1"/>
    <col min="7848" max="7848" width="14.33203125" bestFit="1" customWidth="1"/>
    <col min="7849" max="7849" width="17" bestFit="1" customWidth="1"/>
    <col min="7850" max="7850" width="15.33203125" bestFit="1" customWidth="1"/>
    <col min="7851" max="7851" width="18" bestFit="1" customWidth="1"/>
    <col min="7852" max="7852" width="15.33203125" bestFit="1" customWidth="1"/>
    <col min="7853" max="7853" width="18" bestFit="1" customWidth="1"/>
    <col min="7854" max="7854" width="15.33203125" bestFit="1" customWidth="1"/>
    <col min="7855" max="7855" width="18" bestFit="1" customWidth="1"/>
    <col min="7856" max="7856" width="15.33203125" bestFit="1" customWidth="1"/>
    <col min="7857" max="7857" width="18" bestFit="1" customWidth="1"/>
    <col min="7858" max="7858" width="15.33203125" bestFit="1" customWidth="1"/>
    <col min="7859" max="7859" width="18" bestFit="1" customWidth="1"/>
    <col min="7860" max="7860" width="15.33203125" bestFit="1" customWidth="1"/>
    <col min="7861" max="7861" width="18" bestFit="1" customWidth="1"/>
    <col min="7862" max="7862" width="15.33203125" bestFit="1" customWidth="1"/>
    <col min="7863" max="7863" width="18" bestFit="1" customWidth="1"/>
    <col min="7864" max="7864" width="15.33203125" bestFit="1" customWidth="1"/>
    <col min="7865" max="7865" width="18" bestFit="1" customWidth="1"/>
    <col min="7866" max="7866" width="15.33203125" bestFit="1" customWidth="1"/>
    <col min="7867" max="7867" width="18" bestFit="1" customWidth="1"/>
    <col min="7868" max="7868" width="14.33203125" bestFit="1" customWidth="1"/>
    <col min="7869" max="7869" width="17" bestFit="1" customWidth="1"/>
    <col min="7870" max="7870" width="15.33203125" bestFit="1" customWidth="1"/>
    <col min="7871" max="7871" width="18" bestFit="1" customWidth="1"/>
    <col min="7872" max="7872" width="15.33203125" bestFit="1" customWidth="1"/>
    <col min="7873" max="7873" width="18" bestFit="1" customWidth="1"/>
    <col min="7874" max="7874" width="15.33203125" bestFit="1" customWidth="1"/>
    <col min="7875" max="7875" width="18" bestFit="1" customWidth="1"/>
    <col min="7876" max="7876" width="15.33203125" bestFit="1" customWidth="1"/>
    <col min="7877" max="7877" width="18" bestFit="1" customWidth="1"/>
    <col min="7878" max="7878" width="15.33203125" bestFit="1" customWidth="1"/>
    <col min="7879" max="7879" width="18" bestFit="1" customWidth="1"/>
    <col min="7880" max="7880" width="15.33203125" bestFit="1" customWidth="1"/>
    <col min="7881" max="7881" width="18" bestFit="1" customWidth="1"/>
    <col min="7882" max="7882" width="15.33203125" bestFit="1" customWidth="1"/>
    <col min="7883" max="7883" width="18" bestFit="1" customWidth="1"/>
    <col min="7884" max="7884" width="14.33203125" bestFit="1" customWidth="1"/>
    <col min="7885" max="7885" width="17" bestFit="1" customWidth="1"/>
    <col min="7886" max="7886" width="15.33203125" bestFit="1" customWidth="1"/>
    <col min="7887" max="7887" width="18" bestFit="1" customWidth="1"/>
    <col min="7888" max="7888" width="15.33203125" bestFit="1" customWidth="1"/>
    <col min="7889" max="7889" width="18" bestFit="1" customWidth="1"/>
    <col min="7890" max="7890" width="15.33203125" bestFit="1" customWidth="1"/>
    <col min="7891" max="7891" width="18" bestFit="1" customWidth="1"/>
    <col min="7892" max="7892" width="15.33203125" bestFit="1" customWidth="1"/>
    <col min="7893" max="7893" width="18" bestFit="1" customWidth="1"/>
    <col min="7894" max="7894" width="15.33203125" bestFit="1" customWidth="1"/>
    <col min="7895" max="7895" width="18" bestFit="1" customWidth="1"/>
    <col min="7896" max="7896" width="15.33203125" bestFit="1" customWidth="1"/>
    <col min="7897" max="7897" width="18" bestFit="1" customWidth="1"/>
    <col min="7898" max="7898" width="15.33203125" bestFit="1" customWidth="1"/>
    <col min="7899" max="7899" width="18" bestFit="1" customWidth="1"/>
    <col min="7900" max="7900" width="15.33203125" bestFit="1" customWidth="1"/>
    <col min="7901" max="7901" width="18" bestFit="1" customWidth="1"/>
    <col min="7902" max="7902" width="15.33203125" bestFit="1" customWidth="1"/>
    <col min="7903" max="7903" width="18" bestFit="1" customWidth="1"/>
    <col min="7904" max="7904" width="14.33203125" bestFit="1" customWidth="1"/>
    <col min="7905" max="7905" width="17" bestFit="1" customWidth="1"/>
    <col min="7906" max="7906" width="15.33203125" bestFit="1" customWidth="1"/>
    <col min="7907" max="7907" width="18" bestFit="1" customWidth="1"/>
    <col min="7908" max="7908" width="15.33203125" bestFit="1" customWidth="1"/>
    <col min="7909" max="7909" width="18" bestFit="1" customWidth="1"/>
    <col min="7910" max="7910" width="15.33203125" bestFit="1" customWidth="1"/>
    <col min="7911" max="7911" width="18" bestFit="1" customWidth="1"/>
    <col min="7912" max="7912" width="15.33203125" bestFit="1" customWidth="1"/>
    <col min="7913" max="7913" width="18" bestFit="1" customWidth="1"/>
    <col min="7914" max="7914" width="15.33203125" bestFit="1" customWidth="1"/>
    <col min="7915" max="7915" width="18" bestFit="1" customWidth="1"/>
    <col min="7916" max="7916" width="13.33203125" bestFit="1" customWidth="1"/>
    <col min="7917" max="7917" width="15.83203125" bestFit="1" customWidth="1"/>
    <col min="7918" max="7918" width="13.33203125" bestFit="1" customWidth="1"/>
    <col min="7919" max="7919" width="15.83203125" bestFit="1" customWidth="1"/>
    <col min="7920" max="7920" width="12.33203125" bestFit="1" customWidth="1"/>
    <col min="7921" max="7921" width="14.83203125" bestFit="1" customWidth="1"/>
    <col min="7922" max="7922" width="13.33203125" bestFit="1" customWidth="1"/>
    <col min="7923" max="7923" width="15.83203125" bestFit="1" customWidth="1"/>
    <col min="7924" max="7924" width="13.33203125" bestFit="1" customWidth="1"/>
    <col min="7925" max="7925" width="15.83203125" bestFit="1" customWidth="1"/>
    <col min="7926" max="7926" width="12.33203125" bestFit="1" customWidth="1"/>
    <col min="7927" max="7927" width="14.83203125" bestFit="1" customWidth="1"/>
    <col min="7928" max="7928" width="13.33203125" bestFit="1" customWidth="1"/>
    <col min="7929" max="7929" width="15.83203125" bestFit="1" customWidth="1"/>
    <col min="7930" max="7930" width="13.33203125" bestFit="1" customWidth="1"/>
    <col min="7931" max="7931" width="15.83203125" bestFit="1" customWidth="1"/>
    <col min="7932" max="7932" width="13.33203125" bestFit="1" customWidth="1"/>
    <col min="7933" max="7933" width="15.83203125" bestFit="1" customWidth="1"/>
    <col min="7934" max="7934" width="12.33203125" bestFit="1" customWidth="1"/>
    <col min="7935" max="7935" width="14.83203125" bestFit="1" customWidth="1"/>
    <col min="7936" max="7936" width="13.33203125" bestFit="1" customWidth="1"/>
    <col min="7937" max="7937" width="15.83203125" bestFit="1" customWidth="1"/>
    <col min="7938" max="7938" width="13.33203125" bestFit="1" customWidth="1"/>
    <col min="7939" max="7939" width="15.83203125" bestFit="1" customWidth="1"/>
    <col min="7940" max="7940" width="12.33203125" bestFit="1" customWidth="1"/>
    <col min="7941" max="7941" width="14.83203125" bestFit="1" customWidth="1"/>
    <col min="7942" max="7942" width="12.33203125" bestFit="1" customWidth="1"/>
    <col min="7943" max="7943" width="14.83203125" bestFit="1" customWidth="1"/>
    <col min="7944" max="7944" width="13.33203125" bestFit="1" customWidth="1"/>
    <col min="7945" max="7945" width="15.83203125" bestFit="1" customWidth="1"/>
    <col min="7946" max="7946" width="12.33203125" bestFit="1" customWidth="1"/>
    <col min="7947" max="7947" width="14.83203125" bestFit="1" customWidth="1"/>
    <col min="7948" max="7948" width="13.33203125" bestFit="1" customWidth="1"/>
    <col min="7949" max="7949" width="15.83203125" bestFit="1" customWidth="1"/>
    <col min="7950" max="7950" width="13.33203125" bestFit="1" customWidth="1"/>
    <col min="7951" max="7951" width="15.83203125" bestFit="1" customWidth="1"/>
    <col min="7952" max="7952" width="13.33203125" bestFit="1" customWidth="1"/>
    <col min="7953" max="7953" width="15.83203125" bestFit="1" customWidth="1"/>
    <col min="7954" max="7954" width="13.33203125" bestFit="1" customWidth="1"/>
    <col min="7955" max="7955" width="15.83203125" bestFit="1" customWidth="1"/>
    <col min="7956" max="7956" width="14.33203125" bestFit="1" customWidth="1"/>
    <col min="7957" max="7957" width="17" bestFit="1" customWidth="1"/>
    <col min="7958" max="7958" width="14.33203125" bestFit="1" customWidth="1"/>
    <col min="7959" max="7959" width="17" bestFit="1" customWidth="1"/>
    <col min="7960" max="7960" width="14.33203125" bestFit="1" customWidth="1"/>
    <col min="7961" max="7961" width="17" bestFit="1" customWidth="1"/>
    <col min="7962" max="7962" width="14.33203125" bestFit="1" customWidth="1"/>
    <col min="7963" max="7963" width="17" bestFit="1" customWidth="1"/>
    <col min="7964" max="7964" width="13.33203125" bestFit="1" customWidth="1"/>
    <col min="7965" max="7965" width="15.83203125" bestFit="1" customWidth="1"/>
    <col min="7966" max="7966" width="13.33203125" bestFit="1" customWidth="1"/>
    <col min="7967" max="7967" width="15.83203125" bestFit="1" customWidth="1"/>
    <col min="7968" max="7968" width="14.33203125" bestFit="1" customWidth="1"/>
    <col min="7969" max="7969" width="17" bestFit="1" customWidth="1"/>
    <col min="7970" max="7970" width="13.33203125" bestFit="1" customWidth="1"/>
    <col min="7971" max="7971" width="15.83203125" bestFit="1" customWidth="1"/>
    <col min="7972" max="7972" width="13.33203125" bestFit="1" customWidth="1"/>
    <col min="7973" max="7973" width="15.83203125" bestFit="1" customWidth="1"/>
    <col min="7974" max="7974" width="14.33203125" bestFit="1" customWidth="1"/>
    <col min="7975" max="7975" width="17" bestFit="1" customWidth="1"/>
    <col min="7976" max="7976" width="13.33203125" bestFit="1" customWidth="1"/>
    <col min="7977" max="7977" width="15.83203125" bestFit="1" customWidth="1"/>
    <col min="7978" max="7978" width="13.33203125" bestFit="1" customWidth="1"/>
    <col min="7979" max="7979" width="15.83203125" bestFit="1" customWidth="1"/>
    <col min="7980" max="7980" width="14.33203125" bestFit="1" customWidth="1"/>
    <col min="7981" max="7981" width="17" bestFit="1" customWidth="1"/>
    <col min="7982" max="7982" width="14.33203125" bestFit="1" customWidth="1"/>
    <col min="7983" max="7983" width="17" bestFit="1" customWidth="1"/>
    <col min="7984" max="7984" width="14.33203125" bestFit="1" customWidth="1"/>
    <col min="7985" max="7985" width="17" bestFit="1" customWidth="1"/>
    <col min="7986" max="7986" width="14.33203125" bestFit="1" customWidth="1"/>
    <col min="7987" max="7987" width="17" bestFit="1" customWidth="1"/>
    <col min="7988" max="7988" width="14.33203125" bestFit="1" customWidth="1"/>
    <col min="7989" max="7989" width="17" bestFit="1" customWidth="1"/>
    <col min="7990" max="7990" width="13.33203125" bestFit="1" customWidth="1"/>
    <col min="7991" max="7991" width="15.83203125" bestFit="1" customWidth="1"/>
    <col min="7992" max="7992" width="14.33203125" bestFit="1" customWidth="1"/>
    <col min="7993" max="7993" width="17" bestFit="1" customWidth="1"/>
    <col min="7994" max="7994" width="14.33203125" bestFit="1" customWidth="1"/>
    <col min="7995" max="7995" width="17" bestFit="1" customWidth="1"/>
    <col min="7996" max="7996" width="13.33203125" bestFit="1" customWidth="1"/>
    <col min="7997" max="7997" width="15.83203125" bestFit="1" customWidth="1"/>
    <col min="7998" max="7998" width="14.33203125" bestFit="1" customWidth="1"/>
    <col min="7999" max="7999" width="17" bestFit="1" customWidth="1"/>
    <col min="8000" max="8000" width="14.33203125" bestFit="1" customWidth="1"/>
    <col min="8001" max="8001" width="17" bestFit="1" customWidth="1"/>
    <col min="8002" max="8002" width="13.33203125" bestFit="1" customWidth="1"/>
    <col min="8003" max="8003" width="15.83203125" bestFit="1" customWidth="1"/>
    <col min="8004" max="8004" width="14.33203125" bestFit="1" customWidth="1"/>
    <col min="8005" max="8005" width="17" bestFit="1" customWidth="1"/>
    <col min="8006" max="8006" width="14.33203125" bestFit="1" customWidth="1"/>
    <col min="8007" max="8007" width="17" bestFit="1" customWidth="1"/>
    <col min="8008" max="8008" width="13.33203125" bestFit="1" customWidth="1"/>
    <col min="8009" max="8009" width="15.83203125" bestFit="1" customWidth="1"/>
    <col min="8010" max="8010" width="13.33203125" bestFit="1" customWidth="1"/>
    <col min="8011" max="8011" width="15.83203125" bestFit="1" customWidth="1"/>
    <col min="8012" max="8012" width="14.33203125" bestFit="1" customWidth="1"/>
    <col min="8013" max="8013" width="17" bestFit="1" customWidth="1"/>
    <col min="8014" max="8014" width="13.33203125" bestFit="1" customWidth="1"/>
    <col min="8015" max="8015" width="15.83203125" bestFit="1" customWidth="1"/>
    <col min="8016" max="8016" width="13.33203125" bestFit="1" customWidth="1"/>
    <col min="8017" max="8017" width="15.83203125" bestFit="1" customWidth="1"/>
    <col min="8018" max="8018" width="14.33203125" bestFit="1" customWidth="1"/>
    <col min="8019" max="8019" width="17" bestFit="1" customWidth="1"/>
    <col min="8020" max="8020" width="14.33203125" bestFit="1" customWidth="1"/>
    <col min="8021" max="8021" width="17" bestFit="1" customWidth="1"/>
    <col min="8022" max="8022" width="13.33203125" bestFit="1" customWidth="1"/>
    <col min="8023" max="8023" width="15.83203125" bestFit="1" customWidth="1"/>
    <col min="8024" max="8024" width="13.33203125" bestFit="1" customWidth="1"/>
    <col min="8025" max="8025" width="15.83203125" bestFit="1" customWidth="1"/>
    <col min="8026" max="8026" width="13.33203125" bestFit="1" customWidth="1"/>
    <col min="8027" max="8027" width="15.83203125" bestFit="1" customWidth="1"/>
    <col min="8028" max="8028" width="14.33203125" bestFit="1" customWidth="1"/>
    <col min="8029" max="8029" width="17" bestFit="1" customWidth="1"/>
    <col min="8030" max="8030" width="14.33203125" bestFit="1" customWidth="1"/>
    <col min="8031" max="8031" width="17" bestFit="1" customWidth="1"/>
    <col min="8032" max="8032" width="14.33203125" bestFit="1" customWidth="1"/>
    <col min="8033" max="8033" width="17" bestFit="1" customWidth="1"/>
    <col min="8034" max="8034" width="13.33203125" bestFit="1" customWidth="1"/>
    <col min="8035" max="8035" width="15.83203125" bestFit="1" customWidth="1"/>
    <col min="8036" max="8036" width="14.33203125" bestFit="1" customWidth="1"/>
    <col min="8037" max="8037" width="17" bestFit="1" customWidth="1"/>
    <col min="8038" max="8038" width="14.33203125" bestFit="1" customWidth="1"/>
    <col min="8039" max="8039" width="17" bestFit="1" customWidth="1"/>
    <col min="8040" max="8040" width="14.33203125" bestFit="1" customWidth="1"/>
    <col min="8041" max="8041" width="17" bestFit="1" customWidth="1"/>
    <col min="8042" max="8042" width="13.33203125" bestFit="1" customWidth="1"/>
    <col min="8043" max="8043" width="15.83203125" bestFit="1" customWidth="1"/>
    <col min="8044" max="8044" width="14.33203125" bestFit="1" customWidth="1"/>
    <col min="8045" max="8045" width="17" bestFit="1" customWidth="1"/>
    <col min="8046" max="8046" width="14.33203125" bestFit="1" customWidth="1"/>
    <col min="8047" max="8047" width="17" bestFit="1" customWidth="1"/>
    <col min="8048" max="8048" width="14.33203125" bestFit="1" customWidth="1"/>
    <col min="8049" max="8049" width="17" bestFit="1" customWidth="1"/>
    <col min="8050" max="8050" width="14.33203125" bestFit="1" customWidth="1"/>
    <col min="8051" max="8051" width="17" bestFit="1" customWidth="1"/>
    <col min="8052" max="8052" width="14.33203125" bestFit="1" customWidth="1"/>
    <col min="8053" max="8053" width="17" bestFit="1" customWidth="1"/>
    <col min="8054" max="8054" width="12.33203125" bestFit="1" customWidth="1"/>
    <col min="8055" max="8055" width="14.83203125" bestFit="1" customWidth="1"/>
    <col min="8056" max="8056" width="13.33203125" bestFit="1" customWidth="1"/>
    <col min="8057" max="8057" width="15.83203125" bestFit="1" customWidth="1"/>
    <col min="8058" max="8058" width="13.33203125" bestFit="1" customWidth="1"/>
    <col min="8059" max="8059" width="15.83203125" bestFit="1" customWidth="1"/>
    <col min="8060" max="8060" width="13.33203125" bestFit="1" customWidth="1"/>
    <col min="8061" max="8061" width="15.83203125" bestFit="1" customWidth="1"/>
    <col min="8062" max="8062" width="12.33203125" bestFit="1" customWidth="1"/>
    <col min="8063" max="8063" width="14.83203125" bestFit="1" customWidth="1"/>
    <col min="8064" max="8064" width="13.33203125" bestFit="1" customWidth="1"/>
    <col min="8065" max="8065" width="15.83203125" bestFit="1" customWidth="1"/>
    <col min="8066" max="8066" width="13.33203125" bestFit="1" customWidth="1"/>
    <col min="8067" max="8067" width="15.83203125" bestFit="1" customWidth="1"/>
    <col min="8068" max="8068" width="12.33203125" bestFit="1" customWidth="1"/>
    <col min="8069" max="8069" width="14.83203125" bestFit="1" customWidth="1"/>
    <col min="8070" max="8070" width="13.33203125" bestFit="1" customWidth="1"/>
    <col min="8071" max="8071" width="15.83203125" bestFit="1" customWidth="1"/>
    <col min="8072" max="8072" width="13.33203125" bestFit="1" customWidth="1"/>
    <col min="8073" max="8073" width="15.83203125" bestFit="1" customWidth="1"/>
    <col min="8074" max="8074" width="12.33203125" bestFit="1" customWidth="1"/>
    <col min="8075" max="8075" width="14.83203125" bestFit="1" customWidth="1"/>
    <col min="8076" max="8076" width="13.33203125" bestFit="1" customWidth="1"/>
    <col min="8077" max="8077" width="15.83203125" bestFit="1" customWidth="1"/>
    <col min="8078" max="8078" width="13.33203125" bestFit="1" customWidth="1"/>
    <col min="8079" max="8079" width="15.83203125" bestFit="1" customWidth="1"/>
    <col min="8080" max="8080" width="13.33203125" bestFit="1" customWidth="1"/>
    <col min="8081" max="8081" width="15.83203125" bestFit="1" customWidth="1"/>
    <col min="8082" max="8082" width="13.33203125" bestFit="1" customWidth="1"/>
    <col min="8083" max="8083" width="15.83203125" bestFit="1" customWidth="1"/>
    <col min="8084" max="8084" width="13.33203125" bestFit="1" customWidth="1"/>
    <col min="8085" max="8085" width="15.83203125" bestFit="1" customWidth="1"/>
    <col min="8086" max="8086" width="13.33203125" bestFit="1" customWidth="1"/>
    <col min="8087" max="8087" width="15.83203125" bestFit="1" customWidth="1"/>
    <col min="8088" max="8088" width="12.33203125" bestFit="1" customWidth="1"/>
    <col min="8089" max="8089" width="14.83203125" bestFit="1" customWidth="1"/>
    <col min="8090" max="8090" width="12.33203125" bestFit="1" customWidth="1"/>
    <col min="8091" max="8091" width="14.83203125" bestFit="1" customWidth="1"/>
    <col min="8092" max="8092" width="13.33203125" bestFit="1" customWidth="1"/>
    <col min="8093" max="8093" width="15.83203125" bestFit="1" customWidth="1"/>
    <col min="8094" max="8094" width="13.33203125" bestFit="1" customWidth="1"/>
    <col min="8095" max="8095" width="15.83203125" bestFit="1" customWidth="1"/>
    <col min="8096" max="8096" width="12.33203125" bestFit="1" customWidth="1"/>
    <col min="8097" max="8097" width="14.83203125" bestFit="1" customWidth="1"/>
    <col min="8098" max="8098" width="12.33203125" bestFit="1" customWidth="1"/>
    <col min="8099" max="8099" width="14.83203125" bestFit="1" customWidth="1"/>
    <col min="8100" max="8100" width="13.33203125" bestFit="1" customWidth="1"/>
    <col min="8101" max="8101" width="15.83203125" bestFit="1" customWidth="1"/>
    <col min="8102" max="8102" width="13.33203125" bestFit="1" customWidth="1"/>
    <col min="8103" max="8103" width="15.83203125" bestFit="1" customWidth="1"/>
    <col min="8104" max="8104" width="13.33203125" bestFit="1" customWidth="1"/>
    <col min="8105" max="8105" width="15.83203125" bestFit="1" customWidth="1"/>
    <col min="8106" max="8106" width="14.33203125" bestFit="1" customWidth="1"/>
    <col min="8107" max="8107" width="17" bestFit="1" customWidth="1"/>
    <col min="8108" max="8108" width="14.33203125" bestFit="1" customWidth="1"/>
    <col min="8109" max="8109" width="17" bestFit="1" customWidth="1"/>
    <col min="8110" max="8110" width="13.33203125" bestFit="1" customWidth="1"/>
    <col min="8111" max="8111" width="15.83203125" bestFit="1" customWidth="1"/>
    <col min="8112" max="8112" width="13.33203125" bestFit="1" customWidth="1"/>
    <col min="8113" max="8113" width="15.83203125" bestFit="1" customWidth="1"/>
    <col min="8114" max="8114" width="14.33203125" bestFit="1" customWidth="1"/>
    <col min="8115" max="8115" width="17" bestFit="1" customWidth="1"/>
    <col min="8116" max="8116" width="13.33203125" bestFit="1" customWidth="1"/>
    <col min="8117" max="8117" width="15.83203125" bestFit="1" customWidth="1"/>
    <col min="8118" max="8118" width="14.33203125" bestFit="1" customWidth="1"/>
    <col min="8119" max="8119" width="17" bestFit="1" customWidth="1"/>
    <col min="8120" max="8120" width="14.33203125" bestFit="1" customWidth="1"/>
    <col min="8121" max="8121" width="17" bestFit="1" customWidth="1"/>
    <col min="8122" max="8122" width="14.33203125" bestFit="1" customWidth="1"/>
    <col min="8123" max="8123" width="17" bestFit="1" customWidth="1"/>
    <col min="8124" max="8124" width="14.33203125" bestFit="1" customWidth="1"/>
    <col min="8125" max="8125" width="17" bestFit="1" customWidth="1"/>
    <col min="8126" max="8126" width="13.33203125" bestFit="1" customWidth="1"/>
    <col min="8127" max="8127" width="15.83203125" bestFit="1" customWidth="1"/>
    <col min="8128" max="8128" width="13.33203125" bestFit="1" customWidth="1"/>
    <col min="8129" max="8129" width="15.83203125" bestFit="1" customWidth="1"/>
    <col min="8130" max="8130" width="13.33203125" bestFit="1" customWidth="1"/>
    <col min="8131" max="8131" width="15.83203125" bestFit="1" customWidth="1"/>
    <col min="8132" max="8132" width="13.33203125" bestFit="1" customWidth="1"/>
    <col min="8133" max="8133" width="15.83203125" bestFit="1" customWidth="1"/>
    <col min="8134" max="8134" width="14.33203125" bestFit="1" customWidth="1"/>
    <col min="8135" max="8135" width="17" bestFit="1" customWidth="1"/>
    <col min="8136" max="8136" width="13.33203125" bestFit="1" customWidth="1"/>
    <col min="8137" max="8137" width="15.83203125" bestFit="1" customWidth="1"/>
    <col min="8138" max="8138" width="14.33203125" bestFit="1" customWidth="1"/>
    <col min="8139" max="8139" width="17" bestFit="1" customWidth="1"/>
    <col min="8140" max="8140" width="13.33203125" bestFit="1" customWidth="1"/>
    <col min="8141" max="8141" width="15.83203125" bestFit="1" customWidth="1"/>
    <col min="8142" max="8142" width="14.33203125" bestFit="1" customWidth="1"/>
    <col min="8143" max="8143" width="17" bestFit="1" customWidth="1"/>
    <col min="8144" max="8144" width="14.33203125" bestFit="1" customWidth="1"/>
    <col min="8145" max="8145" width="17" bestFit="1" customWidth="1"/>
    <col min="8146" max="8146" width="13.33203125" bestFit="1" customWidth="1"/>
    <col min="8147" max="8147" width="15.83203125" bestFit="1" customWidth="1"/>
    <col min="8148" max="8148" width="13.33203125" bestFit="1" customWidth="1"/>
    <col min="8149" max="8149" width="15.83203125" bestFit="1" customWidth="1"/>
    <col min="8150" max="8150" width="13.33203125" bestFit="1" customWidth="1"/>
    <col min="8151" max="8151" width="15.83203125" bestFit="1" customWidth="1"/>
    <col min="8152" max="8152" width="13.33203125" bestFit="1" customWidth="1"/>
    <col min="8153" max="8153" width="15.83203125" bestFit="1" customWidth="1"/>
    <col min="8154" max="8154" width="14.33203125" bestFit="1" customWidth="1"/>
    <col min="8155" max="8155" width="17" bestFit="1" customWidth="1"/>
    <col min="8156" max="8156" width="14.33203125" bestFit="1" customWidth="1"/>
    <col min="8157" max="8157" width="17" bestFit="1" customWidth="1"/>
    <col min="8158" max="8158" width="14.33203125" bestFit="1" customWidth="1"/>
    <col min="8159" max="8159" width="17" bestFit="1" customWidth="1"/>
    <col min="8160" max="8160" width="14.33203125" bestFit="1" customWidth="1"/>
    <col min="8161" max="8161" width="17" bestFit="1" customWidth="1"/>
    <col min="8162" max="8162" width="14.33203125" bestFit="1" customWidth="1"/>
    <col min="8163" max="8163" width="17" bestFit="1" customWidth="1"/>
    <col min="8164" max="8164" width="14.33203125" bestFit="1" customWidth="1"/>
    <col min="8165" max="8165" width="17" bestFit="1" customWidth="1"/>
    <col min="8166" max="8166" width="13.33203125" bestFit="1" customWidth="1"/>
    <col min="8167" max="8167" width="15.83203125" bestFit="1" customWidth="1"/>
    <col min="8168" max="8168" width="13.33203125" bestFit="1" customWidth="1"/>
    <col min="8169" max="8169" width="15.83203125" bestFit="1" customWidth="1"/>
    <col min="8170" max="8170" width="13.33203125" bestFit="1" customWidth="1"/>
    <col min="8171" max="8171" width="15.83203125" bestFit="1" customWidth="1"/>
    <col min="8172" max="8172" width="13.33203125" bestFit="1" customWidth="1"/>
    <col min="8173" max="8173" width="15.83203125" bestFit="1" customWidth="1"/>
    <col min="8174" max="8174" width="13.33203125" bestFit="1" customWidth="1"/>
    <col min="8175" max="8175" width="15.83203125" bestFit="1" customWidth="1"/>
    <col min="8176" max="8176" width="12.33203125" bestFit="1" customWidth="1"/>
    <col min="8177" max="8177" width="14.83203125" bestFit="1" customWidth="1"/>
    <col min="8178" max="8178" width="13.33203125" bestFit="1" customWidth="1"/>
    <col min="8179" max="8179" width="15.83203125" bestFit="1" customWidth="1"/>
    <col min="8180" max="8180" width="12.33203125" bestFit="1" customWidth="1"/>
    <col min="8181" max="8181" width="14.83203125" bestFit="1" customWidth="1"/>
    <col min="8182" max="8182" width="13.33203125" bestFit="1" customWidth="1"/>
    <col min="8183" max="8183" width="15.83203125" bestFit="1" customWidth="1"/>
    <col min="8184" max="8184" width="13.33203125" bestFit="1" customWidth="1"/>
    <col min="8185" max="8185" width="15.83203125" bestFit="1" customWidth="1"/>
    <col min="8186" max="8186" width="13.33203125" bestFit="1" customWidth="1"/>
    <col min="8187" max="8187" width="15.83203125" bestFit="1" customWidth="1"/>
    <col min="8188" max="8188" width="13.33203125" bestFit="1" customWidth="1"/>
    <col min="8189" max="8189" width="15.83203125" bestFit="1" customWidth="1"/>
    <col min="8190" max="8190" width="13.33203125" bestFit="1" customWidth="1"/>
    <col min="8191" max="8191" width="15.83203125" bestFit="1" customWidth="1"/>
    <col min="8192" max="8192" width="12.33203125" bestFit="1" customWidth="1"/>
    <col min="8193" max="8193" width="14.83203125" bestFit="1" customWidth="1"/>
    <col min="8194" max="8194" width="13.33203125" bestFit="1" customWidth="1"/>
    <col min="8195" max="8195" width="15.83203125" bestFit="1" customWidth="1"/>
    <col min="8196" max="8196" width="13.33203125" bestFit="1" customWidth="1"/>
    <col min="8197" max="8197" width="15.83203125" bestFit="1" customWidth="1"/>
    <col min="8198" max="8198" width="13.33203125" bestFit="1" customWidth="1"/>
    <col min="8199" max="8199" width="15.83203125" bestFit="1" customWidth="1"/>
    <col min="8200" max="8200" width="12.33203125" bestFit="1" customWidth="1"/>
    <col min="8201" max="8201" width="14.83203125" bestFit="1" customWidth="1"/>
    <col min="8202" max="8202" width="13.33203125" bestFit="1" customWidth="1"/>
    <col min="8203" max="8203" width="15.83203125" bestFit="1" customWidth="1"/>
    <col min="8204" max="8204" width="13.33203125" bestFit="1" customWidth="1"/>
    <col min="8205" max="8205" width="15.83203125" bestFit="1" customWidth="1"/>
    <col min="8206" max="8206" width="13.33203125" bestFit="1" customWidth="1"/>
    <col min="8207" max="8207" width="15.83203125" bestFit="1" customWidth="1"/>
    <col min="8208" max="8208" width="13.33203125" bestFit="1" customWidth="1"/>
    <col min="8209" max="8209" width="15.83203125" bestFit="1" customWidth="1"/>
    <col min="8210" max="8210" width="14.33203125" bestFit="1" customWidth="1"/>
    <col min="8211" max="8211" width="17" bestFit="1" customWidth="1"/>
    <col min="8212" max="8212" width="14.33203125" bestFit="1" customWidth="1"/>
    <col min="8213" max="8213" width="17" bestFit="1" customWidth="1"/>
    <col min="8214" max="8214" width="14.33203125" bestFit="1" customWidth="1"/>
    <col min="8215" max="8215" width="17" bestFit="1" customWidth="1"/>
    <col min="8216" max="8216" width="14.33203125" bestFit="1" customWidth="1"/>
    <col min="8217" max="8217" width="17" bestFit="1" customWidth="1"/>
    <col min="8218" max="8218" width="14.33203125" bestFit="1" customWidth="1"/>
    <col min="8219" max="8219" width="17" bestFit="1" customWidth="1"/>
    <col min="8220" max="8220" width="14.33203125" bestFit="1" customWidth="1"/>
    <col min="8221" max="8221" width="17" bestFit="1" customWidth="1"/>
    <col min="8222" max="8222" width="13.33203125" bestFit="1" customWidth="1"/>
    <col min="8223" max="8223" width="15.83203125" bestFit="1" customWidth="1"/>
    <col min="8224" max="8224" width="14.33203125" bestFit="1" customWidth="1"/>
    <col min="8225" max="8225" width="17" bestFit="1" customWidth="1"/>
    <col min="8226" max="8226" width="14.33203125" bestFit="1" customWidth="1"/>
    <col min="8227" max="8227" width="17" bestFit="1" customWidth="1"/>
    <col min="8228" max="8228" width="14.33203125" bestFit="1" customWidth="1"/>
    <col min="8229" max="8229" width="17" bestFit="1" customWidth="1"/>
    <col min="8230" max="8230" width="8" bestFit="1" customWidth="1"/>
    <col min="8231" max="8231" width="10.5" bestFit="1" customWidth="1"/>
    <col min="8232" max="8233" width="10" bestFit="1" customWidth="1"/>
    <col min="8234" max="8235" width="14.83203125" bestFit="1" customWidth="1"/>
    <col min="8236" max="8236" width="23" bestFit="1" customWidth="1"/>
    <col min="8237" max="8237" width="26" bestFit="1" customWidth="1"/>
    <col min="8238" max="8239" width="14.83203125" bestFit="1" customWidth="1"/>
    <col min="8240" max="8240" width="22" bestFit="1" customWidth="1"/>
    <col min="8241" max="8241" width="25" bestFit="1" customWidth="1"/>
    <col min="8242" max="8243" width="14.83203125" bestFit="1" customWidth="1"/>
    <col min="8244" max="8244" width="22" bestFit="1" customWidth="1"/>
    <col min="8245" max="8245" width="25" bestFit="1" customWidth="1"/>
    <col min="8246" max="8247" width="14.83203125" bestFit="1" customWidth="1"/>
    <col min="8248" max="8248" width="22" bestFit="1" customWidth="1"/>
    <col min="8249" max="8249" width="25" bestFit="1" customWidth="1"/>
    <col min="8250" max="8251" width="14.83203125" bestFit="1" customWidth="1"/>
    <col min="8252" max="8252" width="23" bestFit="1" customWidth="1"/>
    <col min="8253" max="8253" width="26" bestFit="1" customWidth="1"/>
    <col min="8254" max="8255" width="14.83203125" bestFit="1" customWidth="1"/>
    <col min="8256" max="8256" width="23" bestFit="1" customWidth="1"/>
    <col min="8257" max="8257" width="26" bestFit="1" customWidth="1"/>
    <col min="8258" max="8259" width="14.83203125" bestFit="1" customWidth="1"/>
    <col min="8260" max="8260" width="23" bestFit="1" customWidth="1"/>
    <col min="8261" max="8261" width="26" bestFit="1" customWidth="1"/>
    <col min="8262" max="8263" width="14.83203125" bestFit="1" customWidth="1"/>
    <col min="8264" max="8264" width="24" bestFit="1" customWidth="1"/>
    <col min="8265" max="8265" width="27.1640625" bestFit="1" customWidth="1"/>
    <col min="8266" max="8267" width="14.83203125" bestFit="1" customWidth="1"/>
    <col min="8268" max="8268" width="24" bestFit="1" customWidth="1"/>
    <col min="8269" max="8269" width="27.1640625" bestFit="1" customWidth="1"/>
    <col min="8270" max="8271" width="14.83203125" bestFit="1" customWidth="1"/>
    <col min="8272" max="8272" width="24" bestFit="1" customWidth="1"/>
    <col min="8273" max="8273" width="27.1640625" bestFit="1" customWidth="1"/>
    <col min="8274" max="8275" width="14.83203125" bestFit="1" customWidth="1"/>
    <col min="8276" max="8276" width="24" bestFit="1" customWidth="1"/>
    <col min="8277" max="8277" width="27.1640625" bestFit="1" customWidth="1"/>
    <col min="8278" max="8279" width="14.83203125" bestFit="1" customWidth="1"/>
    <col min="8280" max="8280" width="23" bestFit="1" customWidth="1"/>
    <col min="8281" max="8281" width="26" bestFit="1" customWidth="1"/>
    <col min="8282" max="8283" width="14.83203125" bestFit="1" customWidth="1"/>
    <col min="8284" max="8284" width="24" bestFit="1" customWidth="1"/>
    <col min="8285" max="8285" width="27.1640625" bestFit="1" customWidth="1"/>
    <col min="8286" max="8287" width="14.83203125" bestFit="1" customWidth="1"/>
    <col min="8288" max="8288" width="24" bestFit="1" customWidth="1"/>
    <col min="8289" max="8289" width="27.1640625" bestFit="1" customWidth="1"/>
    <col min="8290" max="8291" width="14.83203125" bestFit="1" customWidth="1"/>
    <col min="8292" max="8292" width="24" bestFit="1" customWidth="1"/>
    <col min="8293" max="8293" width="27.1640625" bestFit="1" customWidth="1"/>
    <col min="8294" max="8295" width="14.83203125" bestFit="1" customWidth="1"/>
    <col min="8296" max="8296" width="24" bestFit="1" customWidth="1"/>
    <col min="8297" max="8297" width="27.1640625" bestFit="1" customWidth="1"/>
    <col min="8298" max="8299" width="14.83203125" bestFit="1" customWidth="1"/>
    <col min="8300" max="8300" width="24" bestFit="1" customWidth="1"/>
    <col min="8301" max="8301" width="27.1640625" bestFit="1" customWidth="1"/>
    <col min="8302" max="8303" width="14.83203125" bestFit="1" customWidth="1"/>
    <col min="8304" max="8304" width="24" bestFit="1" customWidth="1"/>
    <col min="8305" max="8305" width="27.1640625" bestFit="1" customWidth="1"/>
    <col min="8306" max="8307" width="14.83203125" bestFit="1" customWidth="1"/>
    <col min="8308" max="8308" width="24" bestFit="1" customWidth="1"/>
    <col min="8309" max="8309" width="27.1640625" bestFit="1" customWidth="1"/>
    <col min="8310" max="8311" width="14.83203125" bestFit="1" customWidth="1"/>
    <col min="8312" max="8312" width="24" bestFit="1" customWidth="1"/>
    <col min="8313" max="8313" width="27.1640625" bestFit="1" customWidth="1"/>
    <col min="8314" max="8315" width="14.83203125" bestFit="1" customWidth="1"/>
    <col min="8316" max="8316" width="24" bestFit="1" customWidth="1"/>
    <col min="8317" max="8317" width="27.1640625" bestFit="1" customWidth="1"/>
    <col min="8318" max="8319" width="14.83203125" bestFit="1" customWidth="1"/>
    <col min="8320" max="8320" width="24" bestFit="1" customWidth="1"/>
    <col min="8321" max="8321" width="27.1640625" bestFit="1" customWidth="1"/>
    <col min="8322" max="8323" width="14.83203125" bestFit="1" customWidth="1"/>
    <col min="8324" max="8324" width="23" bestFit="1" customWidth="1"/>
    <col min="8325" max="8325" width="26" bestFit="1" customWidth="1"/>
    <col min="8326" max="8327" width="14.83203125" bestFit="1" customWidth="1"/>
    <col min="8328" max="8328" width="23" bestFit="1" customWidth="1"/>
    <col min="8329" max="8329" width="26" bestFit="1" customWidth="1"/>
    <col min="8330" max="8331" width="14.83203125" bestFit="1" customWidth="1"/>
    <col min="8332" max="8332" width="24" bestFit="1" customWidth="1"/>
    <col min="8333" max="8333" width="27.1640625" bestFit="1" customWidth="1"/>
    <col min="8334" max="8335" width="14.83203125" bestFit="1" customWidth="1"/>
    <col min="8336" max="8336" width="24" bestFit="1" customWidth="1"/>
    <col min="8337" max="8337" width="27.1640625" bestFit="1" customWidth="1"/>
    <col min="8338" max="8339" width="14.83203125" bestFit="1" customWidth="1"/>
    <col min="8340" max="8340" width="24" bestFit="1" customWidth="1"/>
    <col min="8341" max="8341" width="27.1640625" bestFit="1" customWidth="1"/>
    <col min="8342" max="8343" width="14.83203125" bestFit="1" customWidth="1"/>
    <col min="8344" max="8344" width="24" bestFit="1" customWidth="1"/>
    <col min="8345" max="8345" width="27.1640625" bestFit="1" customWidth="1"/>
    <col min="8346" max="8347" width="14.83203125" bestFit="1" customWidth="1"/>
    <col min="8348" max="8348" width="24" bestFit="1" customWidth="1"/>
    <col min="8349" max="8349" width="27.1640625" bestFit="1" customWidth="1"/>
    <col min="8350" max="8351" width="14.83203125" bestFit="1" customWidth="1"/>
    <col min="8352" max="8352" width="24" bestFit="1" customWidth="1"/>
    <col min="8353" max="8353" width="27.1640625" bestFit="1" customWidth="1"/>
    <col min="8354" max="8355" width="14.83203125" bestFit="1" customWidth="1"/>
    <col min="8356" max="8356" width="24" bestFit="1" customWidth="1"/>
    <col min="8357" max="8357" width="27.1640625" bestFit="1" customWidth="1"/>
    <col min="8358" max="8359" width="14.83203125" bestFit="1" customWidth="1"/>
    <col min="8360" max="8360" width="24" bestFit="1" customWidth="1"/>
    <col min="8361" max="8361" width="27.1640625" bestFit="1" customWidth="1"/>
    <col min="8362" max="8363" width="14.83203125" bestFit="1" customWidth="1"/>
    <col min="8364" max="8364" width="23" bestFit="1" customWidth="1"/>
    <col min="8365" max="8365" width="26" bestFit="1" customWidth="1"/>
    <col min="8366" max="8367" width="14.83203125" bestFit="1" customWidth="1"/>
    <col min="8368" max="8368" width="24" bestFit="1" customWidth="1"/>
    <col min="8369" max="8369" width="27.1640625" bestFit="1" customWidth="1"/>
    <col min="8370" max="8371" width="14.83203125" bestFit="1" customWidth="1"/>
    <col min="8372" max="8372" width="24" bestFit="1" customWidth="1"/>
    <col min="8373" max="8373" width="27.1640625" bestFit="1" customWidth="1"/>
    <col min="8374" max="8375" width="14.83203125" bestFit="1" customWidth="1"/>
    <col min="8376" max="8376" width="24" bestFit="1" customWidth="1"/>
    <col min="8377" max="8377" width="27.1640625" bestFit="1" customWidth="1"/>
    <col min="8378" max="8379" width="14.83203125" bestFit="1" customWidth="1"/>
    <col min="8380" max="8380" width="24" bestFit="1" customWidth="1"/>
    <col min="8381" max="8381" width="27.1640625" bestFit="1" customWidth="1"/>
    <col min="8382" max="8383" width="14.83203125" bestFit="1" customWidth="1"/>
    <col min="8384" max="8384" width="24" bestFit="1" customWidth="1"/>
    <col min="8385" max="8385" width="27.1640625" bestFit="1" customWidth="1"/>
    <col min="8386" max="8387" width="14.83203125" bestFit="1" customWidth="1"/>
    <col min="8388" max="8388" width="23" bestFit="1" customWidth="1"/>
    <col min="8389" max="8389" width="26" bestFit="1" customWidth="1"/>
    <col min="8390" max="8391" width="14.83203125" bestFit="1" customWidth="1"/>
    <col min="8392" max="8392" width="23" bestFit="1" customWidth="1"/>
    <col min="8393" max="8393" width="26" bestFit="1" customWidth="1"/>
    <col min="8394" max="8395" width="14.83203125" bestFit="1" customWidth="1"/>
    <col min="8396" max="8396" width="24" bestFit="1" customWidth="1"/>
    <col min="8397" max="8397" width="27.1640625" bestFit="1" customWidth="1"/>
    <col min="8398" max="8399" width="14.83203125" bestFit="1" customWidth="1"/>
    <col min="8400" max="8400" width="24" bestFit="1" customWidth="1"/>
    <col min="8401" max="8401" width="27.1640625" bestFit="1" customWidth="1"/>
    <col min="8402" max="8403" width="14.83203125" bestFit="1" customWidth="1"/>
    <col min="8404" max="8404" width="24" bestFit="1" customWidth="1"/>
    <col min="8405" max="8405" width="27.1640625" bestFit="1" customWidth="1"/>
    <col min="8406" max="8407" width="14.83203125" bestFit="1" customWidth="1"/>
    <col min="8408" max="8408" width="24" bestFit="1" customWidth="1"/>
    <col min="8409" max="8409" width="27.1640625" bestFit="1" customWidth="1"/>
    <col min="8410" max="8411" width="14.83203125" bestFit="1" customWidth="1"/>
    <col min="8412" max="8412" width="24" bestFit="1" customWidth="1"/>
    <col min="8413" max="8413" width="27.1640625" bestFit="1" customWidth="1"/>
    <col min="8414" max="8415" width="14.83203125" bestFit="1" customWidth="1"/>
    <col min="8416" max="8416" width="24" bestFit="1" customWidth="1"/>
    <col min="8417" max="8417" width="27.1640625" bestFit="1" customWidth="1"/>
    <col min="8418" max="8419" width="14.83203125" bestFit="1" customWidth="1"/>
    <col min="8420" max="8420" width="23" bestFit="1" customWidth="1"/>
    <col min="8421" max="8421" width="26" bestFit="1" customWidth="1"/>
    <col min="8422" max="8423" width="14.83203125" bestFit="1" customWidth="1"/>
    <col min="8424" max="8424" width="24" bestFit="1" customWidth="1"/>
    <col min="8425" max="8425" width="27.1640625" bestFit="1" customWidth="1"/>
    <col min="8426" max="8427" width="14.83203125" bestFit="1" customWidth="1"/>
    <col min="8428" max="8428" width="24" bestFit="1" customWidth="1"/>
    <col min="8429" max="8429" width="27.1640625" bestFit="1" customWidth="1"/>
    <col min="8430" max="8431" width="14.83203125" bestFit="1" customWidth="1"/>
    <col min="8432" max="8432" width="23" bestFit="1" customWidth="1"/>
    <col min="8433" max="8433" width="26" bestFit="1" customWidth="1"/>
    <col min="8434" max="8435" width="14.83203125" bestFit="1" customWidth="1"/>
    <col min="8436" max="8436" width="24" bestFit="1" customWidth="1"/>
    <col min="8437" max="8437" width="27.1640625" bestFit="1" customWidth="1"/>
    <col min="8438" max="8439" width="14.83203125" bestFit="1" customWidth="1"/>
    <col min="8440" max="8440" width="24" bestFit="1" customWidth="1"/>
    <col min="8441" max="8441" width="27.1640625" bestFit="1" customWidth="1"/>
    <col min="8442" max="8443" width="14.83203125" bestFit="1" customWidth="1"/>
    <col min="8444" max="8444" width="24" bestFit="1" customWidth="1"/>
    <col min="8445" max="8445" width="27.1640625" bestFit="1" customWidth="1"/>
    <col min="8446" max="8447" width="14.83203125" bestFit="1" customWidth="1"/>
    <col min="8448" max="8448" width="24" bestFit="1" customWidth="1"/>
    <col min="8449" max="8449" width="27.1640625" bestFit="1" customWidth="1"/>
    <col min="8450" max="8451" width="14.83203125" bestFit="1" customWidth="1"/>
    <col min="8452" max="8452" width="24" bestFit="1" customWidth="1"/>
    <col min="8453" max="8453" width="27.1640625" bestFit="1" customWidth="1"/>
    <col min="8454" max="8455" width="14.83203125" bestFit="1" customWidth="1"/>
    <col min="8456" max="8456" width="24" bestFit="1" customWidth="1"/>
    <col min="8457" max="8457" width="27.1640625" bestFit="1" customWidth="1"/>
    <col min="8458" max="8459" width="14.83203125" bestFit="1" customWidth="1"/>
    <col min="8460" max="8460" width="24" bestFit="1" customWidth="1"/>
    <col min="8461" max="8461" width="27.1640625" bestFit="1" customWidth="1"/>
    <col min="8462" max="8463" width="14.83203125" bestFit="1" customWidth="1"/>
    <col min="8464" max="8464" width="24" bestFit="1" customWidth="1"/>
    <col min="8465" max="8465" width="27.1640625" bestFit="1" customWidth="1"/>
    <col min="8466" max="8467" width="14.83203125" bestFit="1" customWidth="1"/>
    <col min="8468" max="8468" width="23" bestFit="1" customWidth="1"/>
    <col min="8469" max="8469" width="26" bestFit="1" customWidth="1"/>
    <col min="8470" max="8471" width="14.83203125" bestFit="1" customWidth="1"/>
    <col min="8472" max="8472" width="23" bestFit="1" customWidth="1"/>
    <col min="8473" max="8473" width="26" bestFit="1" customWidth="1"/>
    <col min="8474" max="8475" width="14.83203125" bestFit="1" customWidth="1"/>
    <col min="8476" max="8476" width="24" bestFit="1" customWidth="1"/>
    <col min="8477" max="8477" width="27.1640625" bestFit="1" customWidth="1"/>
    <col min="8478" max="8479" width="14.83203125" bestFit="1" customWidth="1"/>
    <col min="8480" max="8480" width="24" bestFit="1" customWidth="1"/>
    <col min="8481" max="8481" width="27.1640625" bestFit="1" customWidth="1"/>
    <col min="8482" max="8483" width="14.83203125" bestFit="1" customWidth="1"/>
    <col min="8484" max="8484" width="24" bestFit="1" customWidth="1"/>
    <col min="8485" max="8485" width="27.1640625" bestFit="1" customWidth="1"/>
    <col min="8486" max="8487" width="14.83203125" bestFit="1" customWidth="1"/>
    <col min="8488" max="8488" width="24" bestFit="1" customWidth="1"/>
    <col min="8489" max="8489" width="27.1640625" bestFit="1" customWidth="1"/>
    <col min="8490" max="8491" width="14.83203125" bestFit="1" customWidth="1"/>
    <col min="8492" max="8492" width="24" bestFit="1" customWidth="1"/>
    <col min="8493" max="8493" width="27.1640625" bestFit="1" customWidth="1"/>
    <col min="8494" max="8495" width="14.83203125" bestFit="1" customWidth="1"/>
    <col min="8496" max="8496" width="24" bestFit="1" customWidth="1"/>
    <col min="8497" max="8497" width="27.1640625" bestFit="1" customWidth="1"/>
    <col min="8498" max="8499" width="14.83203125" bestFit="1" customWidth="1"/>
    <col min="8500" max="8500" width="24" bestFit="1" customWidth="1"/>
    <col min="8501" max="8501" width="27.1640625" bestFit="1" customWidth="1"/>
    <col min="8502" max="8503" width="14.83203125" bestFit="1" customWidth="1"/>
    <col min="8504" max="8504" width="24" bestFit="1" customWidth="1"/>
    <col min="8505" max="8505" width="27.1640625" bestFit="1" customWidth="1"/>
    <col min="8506" max="8507" width="14.83203125" bestFit="1" customWidth="1"/>
    <col min="8508" max="8508" width="24" bestFit="1" customWidth="1"/>
    <col min="8509" max="8509" width="27.1640625" bestFit="1" customWidth="1"/>
    <col min="8510" max="8511" width="14.83203125" bestFit="1" customWidth="1"/>
    <col min="8512" max="8512" width="24" bestFit="1" customWidth="1"/>
    <col min="8513" max="8513" width="27.1640625" bestFit="1" customWidth="1"/>
    <col min="8514" max="8515" width="14.83203125" bestFit="1" customWidth="1"/>
    <col min="8516" max="8516" width="24" bestFit="1" customWidth="1"/>
    <col min="8517" max="8517" width="27.1640625" bestFit="1" customWidth="1"/>
    <col min="8518" max="8519" width="14.83203125" bestFit="1" customWidth="1"/>
    <col min="8520" max="8520" width="24" bestFit="1" customWidth="1"/>
    <col min="8521" max="8521" width="27.1640625" bestFit="1" customWidth="1"/>
    <col min="8522" max="8523" width="14.83203125" bestFit="1" customWidth="1"/>
    <col min="8524" max="8524" width="23" bestFit="1" customWidth="1"/>
    <col min="8525" max="8525" width="26" bestFit="1" customWidth="1"/>
    <col min="8526" max="8527" width="14.83203125" bestFit="1" customWidth="1"/>
    <col min="8528" max="8528" width="24" bestFit="1" customWidth="1"/>
    <col min="8529" max="8529" width="27.1640625" bestFit="1" customWidth="1"/>
    <col min="8530" max="8531" width="14.83203125" bestFit="1" customWidth="1"/>
    <col min="8532" max="8532" width="24" bestFit="1" customWidth="1"/>
    <col min="8533" max="8533" width="27.1640625" bestFit="1" customWidth="1"/>
    <col min="8534" max="8535" width="14.83203125" bestFit="1" customWidth="1"/>
    <col min="8536" max="8536" width="24" bestFit="1" customWidth="1"/>
    <col min="8537" max="8537" width="27.1640625" bestFit="1" customWidth="1"/>
    <col min="8538" max="8539" width="14.83203125" bestFit="1" customWidth="1"/>
    <col min="8540" max="8540" width="24" bestFit="1" customWidth="1"/>
    <col min="8541" max="8541" width="27.1640625" bestFit="1" customWidth="1"/>
    <col min="8542" max="8543" width="14.83203125" bestFit="1" customWidth="1"/>
    <col min="8544" max="8544" width="24" bestFit="1" customWidth="1"/>
    <col min="8545" max="8545" width="27.1640625" bestFit="1" customWidth="1"/>
    <col min="8546" max="8547" width="14.83203125" bestFit="1" customWidth="1"/>
    <col min="8548" max="8548" width="23" bestFit="1" customWidth="1"/>
    <col min="8549" max="8549" width="26" bestFit="1" customWidth="1"/>
    <col min="8550" max="8551" width="14.83203125" bestFit="1" customWidth="1"/>
    <col min="8552" max="8552" width="24" bestFit="1" customWidth="1"/>
    <col min="8553" max="8553" width="27.1640625" bestFit="1" customWidth="1"/>
    <col min="8554" max="8555" width="14.83203125" bestFit="1" customWidth="1"/>
    <col min="8556" max="8556" width="24" bestFit="1" customWidth="1"/>
    <col min="8557" max="8557" width="27.1640625" bestFit="1" customWidth="1"/>
    <col min="8558" max="8559" width="14.83203125" bestFit="1" customWidth="1"/>
    <col min="8560" max="8560" width="22" bestFit="1" customWidth="1"/>
    <col min="8561" max="8561" width="25" bestFit="1" customWidth="1"/>
    <col min="8562" max="8563" width="14.83203125" bestFit="1" customWidth="1"/>
    <col min="8564" max="8564" width="22" bestFit="1" customWidth="1"/>
    <col min="8565" max="8565" width="25" bestFit="1" customWidth="1"/>
    <col min="8566" max="8567" width="14.83203125" bestFit="1" customWidth="1"/>
    <col min="8568" max="8568" width="22" bestFit="1" customWidth="1"/>
    <col min="8569" max="8569" width="25" bestFit="1" customWidth="1"/>
    <col min="8570" max="8571" width="14.83203125" bestFit="1" customWidth="1"/>
    <col min="8572" max="8572" width="23" bestFit="1" customWidth="1"/>
    <col min="8573" max="8573" width="26" bestFit="1" customWidth="1"/>
    <col min="8574" max="8575" width="14.83203125" bestFit="1" customWidth="1"/>
    <col min="8576" max="8576" width="22" bestFit="1" customWidth="1"/>
    <col min="8577" max="8577" width="25" bestFit="1" customWidth="1"/>
    <col min="8578" max="8579" width="14.83203125" bestFit="1" customWidth="1"/>
    <col min="8580" max="8580" width="22" bestFit="1" customWidth="1"/>
    <col min="8581" max="8581" width="25" bestFit="1" customWidth="1"/>
    <col min="8582" max="8583" width="14.83203125" bestFit="1" customWidth="1"/>
    <col min="8584" max="8584" width="23" bestFit="1" customWidth="1"/>
    <col min="8585" max="8585" width="26" bestFit="1" customWidth="1"/>
    <col min="8586" max="8587" width="14.83203125" bestFit="1" customWidth="1"/>
    <col min="8588" max="8588" width="23" bestFit="1" customWidth="1"/>
    <col min="8589" max="8589" width="26" bestFit="1" customWidth="1"/>
    <col min="8590" max="8591" width="14.83203125" bestFit="1" customWidth="1"/>
    <col min="8592" max="8592" width="23" bestFit="1" customWidth="1"/>
    <col min="8593" max="8593" width="26" bestFit="1" customWidth="1"/>
    <col min="8594" max="8595" width="14.83203125" bestFit="1" customWidth="1"/>
    <col min="8596" max="8596" width="23" bestFit="1" customWidth="1"/>
    <col min="8597" max="8597" width="26" bestFit="1" customWidth="1"/>
    <col min="8598" max="8599" width="14.83203125" bestFit="1" customWidth="1"/>
    <col min="8600" max="8600" width="23" bestFit="1" customWidth="1"/>
    <col min="8601" max="8601" width="26" bestFit="1" customWidth="1"/>
    <col min="8602" max="8603" width="14.83203125" bestFit="1" customWidth="1"/>
    <col min="8604" max="8604" width="23" bestFit="1" customWidth="1"/>
    <col min="8605" max="8605" width="26" bestFit="1" customWidth="1"/>
    <col min="8606" max="8607" width="14.83203125" bestFit="1" customWidth="1"/>
    <col min="8608" max="8608" width="23" bestFit="1" customWidth="1"/>
    <col min="8609" max="8609" width="26" bestFit="1" customWidth="1"/>
    <col min="8610" max="8611" width="14.83203125" bestFit="1" customWidth="1"/>
    <col min="8612" max="8612" width="23" bestFit="1" customWidth="1"/>
    <col min="8613" max="8613" width="26" bestFit="1" customWidth="1"/>
    <col min="8614" max="8615" width="14.83203125" bestFit="1" customWidth="1"/>
    <col min="8616" max="8616" width="23" bestFit="1" customWidth="1"/>
    <col min="8617" max="8617" width="26" bestFit="1" customWidth="1"/>
    <col min="8618" max="8619" width="14.83203125" bestFit="1" customWidth="1"/>
    <col min="8620" max="8620" width="22" bestFit="1" customWidth="1"/>
    <col min="8621" max="8621" width="25" bestFit="1" customWidth="1"/>
    <col min="8622" max="8623" width="14.83203125" bestFit="1" customWidth="1"/>
    <col min="8624" max="8624" width="22" bestFit="1" customWidth="1"/>
    <col min="8625" max="8625" width="25" bestFit="1" customWidth="1"/>
    <col min="8626" max="8627" width="14.83203125" bestFit="1" customWidth="1"/>
    <col min="8628" max="8628" width="23" bestFit="1" customWidth="1"/>
    <col min="8629" max="8629" width="26" bestFit="1" customWidth="1"/>
    <col min="8630" max="8631" width="14.83203125" bestFit="1" customWidth="1"/>
    <col min="8632" max="8632" width="23" bestFit="1" customWidth="1"/>
    <col min="8633" max="8633" width="26" bestFit="1" customWidth="1"/>
    <col min="8634" max="8635" width="14.83203125" bestFit="1" customWidth="1"/>
    <col min="8636" max="8636" width="23" bestFit="1" customWidth="1"/>
    <col min="8637" max="8637" width="26" bestFit="1" customWidth="1"/>
    <col min="8638" max="8639" width="14.83203125" bestFit="1" customWidth="1"/>
    <col min="8640" max="8640" width="23" bestFit="1" customWidth="1"/>
    <col min="8641" max="8641" width="26" bestFit="1" customWidth="1"/>
    <col min="8642" max="8643" width="14.83203125" bestFit="1" customWidth="1"/>
    <col min="8644" max="8644" width="23" bestFit="1" customWidth="1"/>
    <col min="8645" max="8645" width="26" bestFit="1" customWidth="1"/>
    <col min="8646" max="8647" width="14.83203125" bestFit="1" customWidth="1"/>
    <col min="8648" max="8648" width="22" bestFit="1" customWidth="1"/>
    <col min="8649" max="8649" width="25" bestFit="1" customWidth="1"/>
    <col min="8650" max="8651" width="14.83203125" bestFit="1" customWidth="1"/>
    <col min="8652" max="8652" width="22" bestFit="1" customWidth="1"/>
    <col min="8653" max="8653" width="25" bestFit="1" customWidth="1"/>
    <col min="8654" max="8655" width="14.83203125" bestFit="1" customWidth="1"/>
    <col min="8656" max="8656" width="23" bestFit="1" customWidth="1"/>
    <col min="8657" max="8657" width="26" bestFit="1" customWidth="1"/>
    <col min="8658" max="8659" width="14.83203125" bestFit="1" customWidth="1"/>
    <col min="8660" max="8660" width="23" bestFit="1" customWidth="1"/>
    <col min="8661" max="8661" width="26" bestFit="1" customWidth="1"/>
    <col min="8662" max="8663" width="14.83203125" bestFit="1" customWidth="1"/>
    <col min="8664" max="8664" width="23" bestFit="1" customWidth="1"/>
    <col min="8665" max="8665" width="26" bestFit="1" customWidth="1"/>
    <col min="8666" max="8667" width="14.83203125" bestFit="1" customWidth="1"/>
    <col min="8668" max="8668" width="23" bestFit="1" customWidth="1"/>
    <col min="8669" max="8669" width="26" bestFit="1" customWidth="1"/>
    <col min="8670" max="8671" width="14.83203125" bestFit="1" customWidth="1"/>
    <col min="8672" max="8672" width="23" bestFit="1" customWidth="1"/>
    <col min="8673" max="8673" width="26" bestFit="1" customWidth="1"/>
    <col min="8674" max="8675" width="14.83203125" bestFit="1" customWidth="1"/>
    <col min="8676" max="8676" width="23" bestFit="1" customWidth="1"/>
    <col min="8677" max="8677" width="26" bestFit="1" customWidth="1"/>
    <col min="8678" max="8679" width="14.83203125" bestFit="1" customWidth="1"/>
    <col min="8680" max="8680" width="23" bestFit="1" customWidth="1"/>
    <col min="8681" max="8681" width="26" bestFit="1" customWidth="1"/>
    <col min="8682" max="8683" width="14.83203125" bestFit="1" customWidth="1"/>
    <col min="8684" max="8684" width="23" bestFit="1" customWidth="1"/>
    <col min="8685" max="8685" width="26" bestFit="1" customWidth="1"/>
    <col min="8686" max="8687" width="14.83203125" bestFit="1" customWidth="1"/>
    <col min="8688" max="8688" width="23" bestFit="1" customWidth="1"/>
    <col min="8689" max="8689" width="26" bestFit="1" customWidth="1"/>
    <col min="8690" max="8691" width="14.83203125" bestFit="1" customWidth="1"/>
    <col min="8692" max="8692" width="23" bestFit="1" customWidth="1"/>
    <col min="8693" max="8693" width="26" bestFit="1" customWidth="1"/>
    <col min="8694" max="8695" width="14.83203125" bestFit="1" customWidth="1"/>
    <col min="8696" max="8696" width="23" bestFit="1" customWidth="1"/>
    <col min="8697" max="8697" width="26" bestFit="1" customWidth="1"/>
    <col min="8698" max="8699" width="14.83203125" bestFit="1" customWidth="1"/>
    <col min="8700" max="8700" width="23" bestFit="1" customWidth="1"/>
    <col min="8701" max="8701" width="26" bestFit="1" customWidth="1"/>
    <col min="8702" max="8703" width="14.83203125" bestFit="1" customWidth="1"/>
    <col min="8704" max="8704" width="23" bestFit="1" customWidth="1"/>
    <col min="8705" max="8705" width="26" bestFit="1" customWidth="1"/>
    <col min="8706" max="8707" width="14.83203125" bestFit="1" customWidth="1"/>
    <col min="8708" max="8708" width="23" bestFit="1" customWidth="1"/>
    <col min="8709" max="8709" width="26" bestFit="1" customWidth="1"/>
    <col min="8710" max="8711" width="14.83203125" bestFit="1" customWidth="1"/>
    <col min="8712" max="8712" width="22" bestFit="1" customWidth="1"/>
    <col min="8713" max="8713" width="25" bestFit="1" customWidth="1"/>
    <col min="8714" max="8715" width="14.83203125" bestFit="1" customWidth="1"/>
    <col min="8716" max="8716" width="22" bestFit="1" customWidth="1"/>
    <col min="8717" max="8717" width="25" bestFit="1" customWidth="1"/>
    <col min="8718" max="8719" width="14.83203125" bestFit="1" customWidth="1"/>
    <col min="8720" max="8720" width="22" bestFit="1" customWidth="1"/>
    <col min="8721" max="8721" width="25" bestFit="1" customWidth="1"/>
    <col min="8722" max="8723" width="14.83203125" bestFit="1" customWidth="1"/>
    <col min="8724" max="8724" width="23" bestFit="1" customWidth="1"/>
    <col min="8725" max="8725" width="26" bestFit="1" customWidth="1"/>
    <col min="8726" max="8727" width="14.83203125" bestFit="1" customWidth="1"/>
    <col min="8728" max="8728" width="23" bestFit="1" customWidth="1"/>
    <col min="8729" max="8729" width="26" bestFit="1" customWidth="1"/>
    <col min="8730" max="8731" width="14.83203125" bestFit="1" customWidth="1"/>
    <col min="8732" max="8732" width="24" bestFit="1" customWidth="1"/>
    <col min="8733" max="8733" width="27.1640625" bestFit="1" customWidth="1"/>
    <col min="8734" max="8735" width="14.83203125" bestFit="1" customWidth="1"/>
    <col min="8736" max="8736" width="24" bestFit="1" customWidth="1"/>
    <col min="8737" max="8737" width="27.1640625" bestFit="1" customWidth="1"/>
    <col min="8738" max="8739" width="14.83203125" bestFit="1" customWidth="1"/>
    <col min="8740" max="8740" width="24" bestFit="1" customWidth="1"/>
    <col min="8741" max="8741" width="27.1640625" bestFit="1" customWidth="1"/>
    <col min="8742" max="8743" width="14.83203125" bestFit="1" customWidth="1"/>
    <col min="8744" max="8744" width="23" bestFit="1" customWidth="1"/>
    <col min="8745" max="8745" width="26" bestFit="1" customWidth="1"/>
    <col min="8746" max="8747" width="14.83203125" bestFit="1" customWidth="1"/>
    <col min="8748" max="8748" width="24" bestFit="1" customWidth="1"/>
    <col min="8749" max="8749" width="27.1640625" bestFit="1" customWidth="1"/>
    <col min="8750" max="8751" width="14.83203125" bestFit="1" customWidth="1"/>
    <col min="8752" max="8752" width="24" bestFit="1" customWidth="1"/>
    <col min="8753" max="8753" width="27.1640625" bestFit="1" customWidth="1"/>
    <col min="8754" max="8755" width="14.83203125" bestFit="1" customWidth="1"/>
    <col min="8756" max="8756" width="24" bestFit="1" customWidth="1"/>
    <col min="8757" max="8757" width="27.1640625" bestFit="1" customWidth="1"/>
    <col min="8758" max="8759" width="14.83203125" bestFit="1" customWidth="1"/>
    <col min="8760" max="8760" width="23" bestFit="1" customWidth="1"/>
    <col min="8761" max="8761" width="26" bestFit="1" customWidth="1"/>
    <col min="8762" max="8763" width="14.83203125" bestFit="1" customWidth="1"/>
    <col min="8764" max="8764" width="24" bestFit="1" customWidth="1"/>
    <col min="8765" max="8765" width="27.1640625" bestFit="1" customWidth="1"/>
    <col min="8766" max="8767" width="14.83203125" bestFit="1" customWidth="1"/>
    <col min="8768" max="8768" width="24" bestFit="1" customWidth="1"/>
    <col min="8769" max="8769" width="27.1640625" bestFit="1" customWidth="1"/>
    <col min="8770" max="8771" width="14.83203125" bestFit="1" customWidth="1"/>
    <col min="8772" max="8772" width="24" bestFit="1" customWidth="1"/>
    <col min="8773" max="8773" width="27.1640625" bestFit="1" customWidth="1"/>
    <col min="8774" max="8775" width="14.83203125" bestFit="1" customWidth="1"/>
    <col min="8776" max="8776" width="24" bestFit="1" customWidth="1"/>
    <col min="8777" max="8777" width="27.1640625" bestFit="1" customWidth="1"/>
    <col min="8778" max="8779" width="14.83203125" bestFit="1" customWidth="1"/>
    <col min="8780" max="8780" width="24" bestFit="1" customWidth="1"/>
    <col min="8781" max="8781" width="27.1640625" bestFit="1" customWidth="1"/>
    <col min="8782" max="8783" width="14.83203125" bestFit="1" customWidth="1"/>
    <col min="8784" max="8784" width="24" bestFit="1" customWidth="1"/>
    <col min="8785" max="8785" width="27.1640625" bestFit="1" customWidth="1"/>
    <col min="8786" max="8787" width="14.83203125" bestFit="1" customWidth="1"/>
    <col min="8788" max="8788" width="23" bestFit="1" customWidth="1"/>
    <col min="8789" max="8789" width="26" bestFit="1" customWidth="1"/>
    <col min="8790" max="8791" width="14.83203125" bestFit="1" customWidth="1"/>
    <col min="8792" max="8792" width="24" bestFit="1" customWidth="1"/>
    <col min="8793" max="8793" width="27.1640625" bestFit="1" customWidth="1"/>
    <col min="8794" max="8795" width="14.83203125" bestFit="1" customWidth="1"/>
    <col min="8796" max="8796" width="24" bestFit="1" customWidth="1"/>
    <col min="8797" max="8797" width="27.1640625" bestFit="1" customWidth="1"/>
    <col min="8798" max="8799" width="14.83203125" bestFit="1" customWidth="1"/>
    <col min="8800" max="8800" width="24" bestFit="1" customWidth="1"/>
    <col min="8801" max="8801" width="27.1640625" bestFit="1" customWidth="1"/>
    <col min="8802" max="8803" width="14.83203125" bestFit="1" customWidth="1"/>
    <col min="8804" max="8804" width="24" bestFit="1" customWidth="1"/>
    <col min="8805" max="8805" width="27.1640625" bestFit="1" customWidth="1"/>
    <col min="8806" max="8807" width="14.83203125" bestFit="1" customWidth="1"/>
    <col min="8808" max="8808" width="24" bestFit="1" customWidth="1"/>
    <col min="8809" max="8809" width="27.1640625" bestFit="1" customWidth="1"/>
    <col min="8810" max="8811" width="14.83203125" bestFit="1" customWidth="1"/>
    <col min="8812" max="8812" width="24" bestFit="1" customWidth="1"/>
    <col min="8813" max="8813" width="27.1640625" bestFit="1" customWidth="1"/>
    <col min="8814" max="8815" width="14.83203125" bestFit="1" customWidth="1"/>
    <col min="8816" max="8816" width="24" bestFit="1" customWidth="1"/>
    <col min="8817" max="8817" width="27.1640625" bestFit="1" customWidth="1"/>
    <col min="8818" max="8819" width="14.83203125" bestFit="1" customWidth="1"/>
    <col min="8820" max="8820" width="24" bestFit="1" customWidth="1"/>
    <col min="8821" max="8821" width="27.1640625" bestFit="1" customWidth="1"/>
    <col min="8822" max="8823" width="14.83203125" bestFit="1" customWidth="1"/>
    <col min="8824" max="8824" width="23" bestFit="1" customWidth="1"/>
    <col min="8825" max="8825" width="26" bestFit="1" customWidth="1"/>
    <col min="8826" max="8827" width="14.83203125" bestFit="1" customWidth="1"/>
    <col min="8828" max="8828" width="24" bestFit="1" customWidth="1"/>
    <col min="8829" max="8829" width="27.1640625" bestFit="1" customWidth="1"/>
    <col min="8830" max="8831" width="14.83203125" bestFit="1" customWidth="1"/>
    <col min="8832" max="8832" width="24" bestFit="1" customWidth="1"/>
    <col min="8833" max="8833" width="27.1640625" bestFit="1" customWidth="1"/>
    <col min="8834" max="8835" width="14.83203125" bestFit="1" customWidth="1"/>
    <col min="8836" max="8836" width="24" bestFit="1" customWidth="1"/>
    <col min="8837" max="8837" width="27.1640625" bestFit="1" customWidth="1"/>
    <col min="8838" max="8839" width="14.83203125" bestFit="1" customWidth="1"/>
    <col min="8840" max="8840" width="24" bestFit="1" customWidth="1"/>
    <col min="8841" max="8841" width="27.1640625" bestFit="1" customWidth="1"/>
    <col min="8842" max="8843" width="14.83203125" bestFit="1" customWidth="1"/>
    <col min="8844" max="8844" width="24" bestFit="1" customWidth="1"/>
    <col min="8845" max="8845" width="27.1640625" bestFit="1" customWidth="1"/>
    <col min="8846" max="8847" width="14.83203125" bestFit="1" customWidth="1"/>
    <col min="8848" max="8848" width="24" bestFit="1" customWidth="1"/>
    <col min="8849" max="8849" width="27.1640625" bestFit="1" customWidth="1"/>
    <col min="8850" max="8851" width="14.83203125" bestFit="1" customWidth="1"/>
    <col min="8852" max="8852" width="24" bestFit="1" customWidth="1"/>
    <col min="8853" max="8853" width="27.1640625" bestFit="1" customWidth="1"/>
    <col min="8854" max="8855" width="14.83203125" bestFit="1" customWidth="1"/>
    <col min="8856" max="8856" width="24" bestFit="1" customWidth="1"/>
    <col min="8857" max="8857" width="27.1640625" bestFit="1" customWidth="1"/>
    <col min="8858" max="8859" width="14.83203125" bestFit="1" customWidth="1"/>
    <col min="8860" max="8860" width="24" bestFit="1" customWidth="1"/>
    <col min="8861" max="8861" width="27.1640625" bestFit="1" customWidth="1"/>
    <col min="8862" max="8863" width="14.83203125" bestFit="1" customWidth="1"/>
    <col min="8864" max="8864" width="23" bestFit="1" customWidth="1"/>
    <col min="8865" max="8865" width="26" bestFit="1" customWidth="1"/>
    <col min="8866" max="8867" width="14.83203125" bestFit="1" customWidth="1"/>
    <col min="8868" max="8868" width="24" bestFit="1" customWidth="1"/>
    <col min="8869" max="8869" width="27.1640625" bestFit="1" customWidth="1"/>
    <col min="8870" max="8871" width="14.83203125" bestFit="1" customWidth="1"/>
    <col min="8872" max="8872" width="24" bestFit="1" customWidth="1"/>
    <col min="8873" max="8873" width="27.1640625" bestFit="1" customWidth="1"/>
    <col min="8874" max="8875" width="14.83203125" bestFit="1" customWidth="1"/>
    <col min="8876" max="8876" width="23" bestFit="1" customWidth="1"/>
    <col min="8877" max="8877" width="26" bestFit="1" customWidth="1"/>
    <col min="8878" max="8879" width="14.83203125" bestFit="1" customWidth="1"/>
    <col min="8880" max="8880" width="24" bestFit="1" customWidth="1"/>
    <col min="8881" max="8881" width="27.1640625" bestFit="1" customWidth="1"/>
    <col min="8882" max="8883" width="14.83203125" bestFit="1" customWidth="1"/>
    <col min="8884" max="8884" width="24" bestFit="1" customWidth="1"/>
    <col min="8885" max="8885" width="27.1640625" bestFit="1" customWidth="1"/>
    <col min="8886" max="8887" width="14.83203125" bestFit="1" customWidth="1"/>
    <col min="8888" max="8888" width="24" bestFit="1" customWidth="1"/>
    <col min="8889" max="8889" width="27.1640625" bestFit="1" customWidth="1"/>
    <col min="8890" max="8891" width="14.83203125" bestFit="1" customWidth="1"/>
    <col min="8892" max="8892" width="24" bestFit="1" customWidth="1"/>
    <col min="8893" max="8893" width="27.1640625" bestFit="1" customWidth="1"/>
    <col min="8894" max="8895" width="14.83203125" bestFit="1" customWidth="1"/>
    <col min="8896" max="8896" width="24" bestFit="1" customWidth="1"/>
    <col min="8897" max="8897" width="27.1640625" bestFit="1" customWidth="1"/>
    <col min="8898" max="8899" width="14.83203125" bestFit="1" customWidth="1"/>
    <col min="8900" max="8900" width="24" bestFit="1" customWidth="1"/>
    <col min="8901" max="8901" width="27.1640625" bestFit="1" customWidth="1"/>
    <col min="8902" max="8903" width="14.83203125" bestFit="1" customWidth="1"/>
    <col min="8904" max="8904" width="24" bestFit="1" customWidth="1"/>
    <col min="8905" max="8905" width="27.1640625" bestFit="1" customWidth="1"/>
    <col min="8906" max="8907" width="14.83203125" bestFit="1" customWidth="1"/>
    <col min="8908" max="8908" width="24" bestFit="1" customWidth="1"/>
    <col min="8909" max="8909" width="27.1640625" bestFit="1" customWidth="1"/>
    <col min="8910" max="8911" width="14.83203125" bestFit="1" customWidth="1"/>
    <col min="8912" max="8912" width="23" bestFit="1" customWidth="1"/>
    <col min="8913" max="8913" width="26" bestFit="1" customWidth="1"/>
    <col min="8914" max="8915" width="14.83203125" bestFit="1" customWidth="1"/>
    <col min="8916" max="8916" width="24" bestFit="1" customWidth="1"/>
    <col min="8917" max="8917" width="27.1640625" bestFit="1" customWidth="1"/>
    <col min="8918" max="8919" width="14.83203125" bestFit="1" customWidth="1"/>
    <col min="8920" max="8920" width="24" bestFit="1" customWidth="1"/>
    <col min="8921" max="8921" width="27.1640625" bestFit="1" customWidth="1"/>
    <col min="8922" max="8923" width="14.83203125" bestFit="1" customWidth="1"/>
    <col min="8924" max="8924" width="24" bestFit="1" customWidth="1"/>
    <col min="8925" max="8925" width="27.1640625" bestFit="1" customWidth="1"/>
    <col min="8926" max="8927" width="14.83203125" bestFit="1" customWidth="1"/>
    <col min="8928" max="8928" width="24" bestFit="1" customWidth="1"/>
    <col min="8929" max="8929" width="27.1640625" bestFit="1" customWidth="1"/>
    <col min="8930" max="8931" width="14.83203125" bestFit="1" customWidth="1"/>
    <col min="8932" max="8932" width="24" bestFit="1" customWidth="1"/>
    <col min="8933" max="8933" width="27.1640625" bestFit="1" customWidth="1"/>
    <col min="8934" max="8935" width="14.83203125" bestFit="1" customWidth="1"/>
    <col min="8936" max="8936" width="24" bestFit="1" customWidth="1"/>
    <col min="8937" max="8937" width="27.1640625" bestFit="1" customWidth="1"/>
    <col min="8938" max="8939" width="14.83203125" bestFit="1" customWidth="1"/>
    <col min="8940" max="8940" width="23" bestFit="1" customWidth="1"/>
    <col min="8941" max="8941" width="26" bestFit="1" customWidth="1"/>
    <col min="8942" max="8943" width="14.83203125" bestFit="1" customWidth="1"/>
    <col min="8944" max="8944" width="24" bestFit="1" customWidth="1"/>
    <col min="8945" max="8945" width="27.1640625" bestFit="1" customWidth="1"/>
    <col min="8946" max="8947" width="14.83203125" bestFit="1" customWidth="1"/>
    <col min="8948" max="8948" width="24" bestFit="1" customWidth="1"/>
    <col min="8949" max="8949" width="27.1640625" bestFit="1" customWidth="1"/>
    <col min="8950" max="8951" width="14.83203125" bestFit="1" customWidth="1"/>
    <col min="8952" max="8952" width="24" bestFit="1" customWidth="1"/>
    <col min="8953" max="8953" width="27.1640625" bestFit="1" customWidth="1"/>
    <col min="8954" max="8955" width="14.83203125" bestFit="1" customWidth="1"/>
    <col min="8956" max="8956" width="23" bestFit="1" customWidth="1"/>
    <col min="8957" max="8957" width="26" bestFit="1" customWidth="1"/>
    <col min="8958" max="8959" width="14.83203125" bestFit="1" customWidth="1"/>
    <col min="8960" max="8960" width="23" bestFit="1" customWidth="1"/>
    <col min="8961" max="8961" width="26" bestFit="1" customWidth="1"/>
    <col min="8962" max="8963" width="14.83203125" bestFit="1" customWidth="1"/>
    <col min="8964" max="8964" width="24" bestFit="1" customWidth="1"/>
    <col min="8965" max="8965" width="27.1640625" bestFit="1" customWidth="1"/>
    <col min="8966" max="8967" width="14.83203125" bestFit="1" customWidth="1"/>
    <col min="8968" max="8968" width="23" bestFit="1" customWidth="1"/>
    <col min="8969" max="8969" width="26" bestFit="1" customWidth="1"/>
    <col min="8970" max="8971" width="14.83203125" bestFit="1" customWidth="1"/>
    <col min="8972" max="8972" width="24" bestFit="1" customWidth="1"/>
    <col min="8973" max="8973" width="27.1640625" bestFit="1" customWidth="1"/>
    <col min="8974" max="8975" width="14.83203125" bestFit="1" customWidth="1"/>
    <col min="8976" max="8976" width="23" bestFit="1" customWidth="1"/>
    <col min="8977" max="8977" width="26" bestFit="1" customWidth="1"/>
    <col min="8978" max="8979" width="14.83203125" bestFit="1" customWidth="1"/>
    <col min="8980" max="8980" width="23" bestFit="1" customWidth="1"/>
    <col min="8981" max="8981" width="26" bestFit="1" customWidth="1"/>
    <col min="8982" max="8983" width="14.83203125" bestFit="1" customWidth="1"/>
    <col min="8984" max="8984" width="24" bestFit="1" customWidth="1"/>
    <col min="8985" max="8985" width="27.1640625" bestFit="1" customWidth="1"/>
    <col min="8986" max="8987" width="14.83203125" bestFit="1" customWidth="1"/>
    <col min="8988" max="8988" width="24" bestFit="1" customWidth="1"/>
    <col min="8989" max="8989" width="27.1640625" bestFit="1" customWidth="1"/>
    <col min="8990" max="8991" width="14.83203125" bestFit="1" customWidth="1"/>
    <col min="8992" max="8992" width="24" bestFit="1" customWidth="1"/>
    <col min="8993" max="8993" width="27.1640625" bestFit="1" customWidth="1"/>
    <col min="8994" max="8995" width="14.83203125" bestFit="1" customWidth="1"/>
    <col min="8996" max="8996" width="24" bestFit="1" customWidth="1"/>
    <col min="8997" max="8997" width="27.1640625" bestFit="1" customWidth="1"/>
    <col min="8998" max="8999" width="14.83203125" bestFit="1" customWidth="1"/>
    <col min="9000" max="9000" width="24" bestFit="1" customWidth="1"/>
    <col min="9001" max="9001" width="27.1640625" bestFit="1" customWidth="1"/>
    <col min="9002" max="9003" width="14.83203125" bestFit="1" customWidth="1"/>
    <col min="9004" max="9004" width="24" bestFit="1" customWidth="1"/>
    <col min="9005" max="9005" width="27.1640625" bestFit="1" customWidth="1"/>
    <col min="9006" max="9007" width="14.83203125" bestFit="1" customWidth="1"/>
    <col min="9008" max="9008" width="24" bestFit="1" customWidth="1"/>
    <col min="9009" max="9009" width="27.1640625" bestFit="1" customWidth="1"/>
    <col min="9010" max="9011" width="14.83203125" bestFit="1" customWidth="1"/>
    <col min="9012" max="9012" width="24" bestFit="1" customWidth="1"/>
    <col min="9013" max="9013" width="27.1640625" bestFit="1" customWidth="1"/>
    <col min="9014" max="9015" width="14.83203125" bestFit="1" customWidth="1"/>
    <col min="9016" max="9016" width="24" bestFit="1" customWidth="1"/>
    <col min="9017" max="9017" width="27.1640625" bestFit="1" customWidth="1"/>
    <col min="9018" max="9019" width="14.83203125" bestFit="1" customWidth="1"/>
    <col min="9020" max="9020" width="24" bestFit="1" customWidth="1"/>
    <col min="9021" max="9021" width="27.1640625" bestFit="1" customWidth="1"/>
    <col min="9022" max="9023" width="14.83203125" bestFit="1" customWidth="1"/>
    <col min="9024" max="9024" width="24" bestFit="1" customWidth="1"/>
    <col min="9025" max="9025" width="27.1640625" bestFit="1" customWidth="1"/>
    <col min="9026" max="9027" width="14.83203125" bestFit="1" customWidth="1"/>
    <col min="9028" max="9028" width="24" bestFit="1" customWidth="1"/>
    <col min="9029" max="9029" width="27.1640625" bestFit="1" customWidth="1"/>
    <col min="9030" max="9031" width="14.83203125" bestFit="1" customWidth="1"/>
    <col min="9032" max="9032" width="23" bestFit="1" customWidth="1"/>
    <col min="9033" max="9033" width="26" bestFit="1" customWidth="1"/>
    <col min="9034" max="9035" width="14.83203125" bestFit="1" customWidth="1"/>
    <col min="9036" max="9036" width="24" bestFit="1" customWidth="1"/>
    <col min="9037" max="9037" width="27.1640625" bestFit="1" customWidth="1"/>
    <col min="9038" max="9039" width="14.83203125" bestFit="1" customWidth="1"/>
    <col min="9040" max="9040" width="24" bestFit="1" customWidth="1"/>
    <col min="9041" max="9041" width="27.1640625" bestFit="1" customWidth="1"/>
    <col min="9042" max="9043" width="14.83203125" bestFit="1" customWidth="1"/>
    <col min="9044" max="9044" width="24" bestFit="1" customWidth="1"/>
    <col min="9045" max="9045" width="27.1640625" bestFit="1" customWidth="1"/>
    <col min="9046" max="9047" width="14.83203125" bestFit="1" customWidth="1"/>
    <col min="9048" max="9048" width="24" bestFit="1" customWidth="1"/>
    <col min="9049" max="9049" width="27.1640625" bestFit="1" customWidth="1"/>
    <col min="9050" max="9051" width="14.83203125" bestFit="1" customWidth="1"/>
    <col min="9052" max="9052" width="22" bestFit="1" customWidth="1"/>
    <col min="9053" max="9053" width="25" bestFit="1" customWidth="1"/>
    <col min="9054" max="9055" width="14.83203125" bestFit="1" customWidth="1"/>
    <col min="9056" max="9056" width="22" bestFit="1" customWidth="1"/>
    <col min="9057" max="9057" width="25" bestFit="1" customWidth="1"/>
    <col min="9058" max="9059" width="14.83203125" bestFit="1" customWidth="1"/>
    <col min="9060" max="9060" width="23" bestFit="1" customWidth="1"/>
    <col min="9061" max="9061" width="26" bestFit="1" customWidth="1"/>
    <col min="9062" max="9063" width="14.83203125" bestFit="1" customWidth="1"/>
    <col min="9064" max="9064" width="23" bestFit="1" customWidth="1"/>
    <col min="9065" max="9065" width="26" bestFit="1" customWidth="1"/>
    <col min="9066" max="9067" width="14.83203125" bestFit="1" customWidth="1"/>
    <col min="9068" max="9068" width="23" bestFit="1" customWidth="1"/>
    <col min="9069" max="9069" width="26" bestFit="1" customWidth="1"/>
    <col min="9070" max="9071" width="14.83203125" bestFit="1" customWidth="1"/>
    <col min="9072" max="9072" width="23" bestFit="1" customWidth="1"/>
    <col min="9073" max="9073" width="26" bestFit="1" customWidth="1"/>
    <col min="9074" max="9075" width="14.83203125" bestFit="1" customWidth="1"/>
    <col min="9076" max="9076" width="23" bestFit="1" customWidth="1"/>
    <col min="9077" max="9077" width="26" bestFit="1" customWidth="1"/>
    <col min="9078" max="9079" width="14.83203125" bestFit="1" customWidth="1"/>
    <col min="9080" max="9080" width="23" bestFit="1" customWidth="1"/>
    <col min="9081" max="9081" width="26" bestFit="1" customWidth="1"/>
    <col min="9082" max="9083" width="14.83203125" bestFit="1" customWidth="1"/>
    <col min="9084" max="9084" width="23" bestFit="1" customWidth="1"/>
    <col min="9085" max="9085" width="26" bestFit="1" customWidth="1"/>
    <col min="9086" max="9087" width="14.83203125" bestFit="1" customWidth="1"/>
    <col min="9088" max="9088" width="22" bestFit="1" customWidth="1"/>
    <col min="9089" max="9089" width="25" bestFit="1" customWidth="1"/>
    <col min="9090" max="9091" width="14.83203125" bestFit="1" customWidth="1"/>
    <col min="9092" max="9092" width="22" bestFit="1" customWidth="1"/>
    <col min="9093" max="9093" width="25" bestFit="1" customWidth="1"/>
    <col min="9094" max="9095" width="14.83203125" bestFit="1" customWidth="1"/>
    <col min="9096" max="9096" width="23" bestFit="1" customWidth="1"/>
    <col min="9097" max="9097" width="26" bestFit="1" customWidth="1"/>
    <col min="9098" max="9099" width="14.83203125" bestFit="1" customWidth="1"/>
    <col min="9100" max="9100" width="23" bestFit="1" customWidth="1"/>
    <col min="9101" max="9101" width="26" bestFit="1" customWidth="1"/>
    <col min="9102" max="9103" width="14.83203125" bestFit="1" customWidth="1"/>
    <col min="9104" max="9104" width="23" bestFit="1" customWidth="1"/>
    <col min="9105" max="9105" width="26" bestFit="1" customWidth="1"/>
    <col min="9106" max="9107" width="14.83203125" bestFit="1" customWidth="1"/>
    <col min="9108" max="9108" width="23" bestFit="1" customWidth="1"/>
    <col min="9109" max="9109" width="26" bestFit="1" customWidth="1"/>
    <col min="9110" max="9111" width="14.83203125" bestFit="1" customWidth="1"/>
    <col min="9112" max="9112" width="23" bestFit="1" customWidth="1"/>
    <col min="9113" max="9113" width="26" bestFit="1" customWidth="1"/>
    <col min="9114" max="9115" width="14.83203125" bestFit="1" customWidth="1"/>
    <col min="9116" max="9116" width="23" bestFit="1" customWidth="1"/>
    <col min="9117" max="9117" width="26" bestFit="1" customWidth="1"/>
    <col min="9118" max="9119" width="14.83203125" bestFit="1" customWidth="1"/>
    <col min="9120" max="9120" width="22" bestFit="1" customWidth="1"/>
    <col min="9121" max="9121" width="25" bestFit="1" customWidth="1"/>
    <col min="9122" max="9123" width="14.83203125" bestFit="1" customWidth="1"/>
    <col min="9124" max="9124" width="22" bestFit="1" customWidth="1"/>
    <col min="9125" max="9125" width="25" bestFit="1" customWidth="1"/>
    <col min="9126" max="9127" width="14.83203125" bestFit="1" customWidth="1"/>
    <col min="9128" max="9128" width="23" bestFit="1" customWidth="1"/>
    <col min="9129" max="9129" width="26" bestFit="1" customWidth="1"/>
    <col min="9130" max="9131" width="14.83203125" bestFit="1" customWidth="1"/>
    <col min="9132" max="9132" width="23" bestFit="1" customWidth="1"/>
    <col min="9133" max="9133" width="26" bestFit="1" customWidth="1"/>
    <col min="9134" max="9135" width="14.83203125" bestFit="1" customWidth="1"/>
    <col min="9136" max="9136" width="22" bestFit="1" customWidth="1"/>
    <col min="9137" max="9137" width="25" bestFit="1" customWidth="1"/>
    <col min="9138" max="9139" width="14.83203125" bestFit="1" customWidth="1"/>
    <col min="9140" max="9140" width="22" bestFit="1" customWidth="1"/>
    <col min="9141" max="9141" width="25" bestFit="1" customWidth="1"/>
    <col min="9142" max="9143" width="14.83203125" bestFit="1" customWidth="1"/>
    <col min="9144" max="9144" width="23" bestFit="1" customWidth="1"/>
    <col min="9145" max="9145" width="26" bestFit="1" customWidth="1"/>
    <col min="9146" max="9147" width="14.83203125" bestFit="1" customWidth="1"/>
    <col min="9148" max="9148" width="23" bestFit="1" customWidth="1"/>
    <col min="9149" max="9149" width="26" bestFit="1" customWidth="1"/>
    <col min="9150" max="9151" width="14.83203125" bestFit="1" customWidth="1"/>
    <col min="9152" max="9152" width="23" bestFit="1" customWidth="1"/>
    <col min="9153" max="9153" width="26" bestFit="1" customWidth="1"/>
    <col min="9154" max="9155" width="14.83203125" bestFit="1" customWidth="1"/>
    <col min="9156" max="9156" width="22" bestFit="1" customWidth="1"/>
    <col min="9157" max="9157" width="25" bestFit="1" customWidth="1"/>
    <col min="9158" max="9159" width="14.83203125" bestFit="1" customWidth="1"/>
    <col min="9160" max="9160" width="23" bestFit="1" customWidth="1"/>
    <col min="9161" max="9161" width="26" bestFit="1" customWidth="1"/>
    <col min="9162" max="9163" width="14.83203125" bestFit="1" customWidth="1"/>
    <col min="9164" max="9164" width="22" bestFit="1" customWidth="1"/>
    <col min="9165" max="9165" width="25" bestFit="1" customWidth="1"/>
    <col min="9166" max="9167" width="14.83203125" bestFit="1" customWidth="1"/>
    <col min="9168" max="9168" width="23" bestFit="1" customWidth="1"/>
    <col min="9169" max="9169" width="26" bestFit="1" customWidth="1"/>
    <col min="9170" max="9171" width="14.83203125" bestFit="1" customWidth="1"/>
    <col min="9172" max="9172" width="23" bestFit="1" customWidth="1"/>
    <col min="9173" max="9173" width="26" bestFit="1" customWidth="1"/>
    <col min="9174" max="9175" width="14.83203125" bestFit="1" customWidth="1"/>
    <col min="9176" max="9176" width="23" bestFit="1" customWidth="1"/>
    <col min="9177" max="9177" width="26" bestFit="1" customWidth="1"/>
    <col min="9178" max="9179" width="14.83203125" bestFit="1" customWidth="1"/>
    <col min="9180" max="9180" width="23" bestFit="1" customWidth="1"/>
    <col min="9181" max="9181" width="26" bestFit="1" customWidth="1"/>
    <col min="9182" max="9183" width="14.83203125" bestFit="1" customWidth="1"/>
    <col min="9184" max="9184" width="23" bestFit="1" customWidth="1"/>
    <col min="9185" max="9185" width="26" bestFit="1" customWidth="1"/>
    <col min="9186" max="9187" width="14.83203125" bestFit="1" customWidth="1"/>
    <col min="9188" max="9188" width="23" bestFit="1" customWidth="1"/>
    <col min="9189" max="9189" width="26" bestFit="1" customWidth="1"/>
    <col min="9190" max="9191" width="14.83203125" bestFit="1" customWidth="1"/>
    <col min="9192" max="9192" width="23" bestFit="1" customWidth="1"/>
    <col min="9193" max="9193" width="26" bestFit="1" customWidth="1"/>
    <col min="9194" max="9195" width="14.83203125" bestFit="1" customWidth="1"/>
    <col min="9196" max="9196" width="24" bestFit="1" customWidth="1"/>
    <col min="9197" max="9197" width="27.1640625" bestFit="1" customWidth="1"/>
    <col min="9198" max="9199" width="14.83203125" bestFit="1" customWidth="1"/>
    <col min="9200" max="9200" width="24" bestFit="1" customWidth="1"/>
    <col min="9201" max="9201" width="27.1640625" bestFit="1" customWidth="1"/>
    <col min="9202" max="9203" width="14.83203125" bestFit="1" customWidth="1"/>
    <col min="9204" max="9204" width="24" bestFit="1" customWidth="1"/>
    <col min="9205" max="9205" width="27.1640625" bestFit="1" customWidth="1"/>
    <col min="9206" max="9207" width="14.83203125" bestFit="1" customWidth="1"/>
    <col min="9208" max="9208" width="24" bestFit="1" customWidth="1"/>
    <col min="9209" max="9209" width="27.1640625" bestFit="1" customWidth="1"/>
    <col min="9210" max="9211" width="14.83203125" bestFit="1" customWidth="1"/>
    <col min="9212" max="9212" width="24" bestFit="1" customWidth="1"/>
    <col min="9213" max="9213" width="27.1640625" bestFit="1" customWidth="1"/>
    <col min="9214" max="9215" width="14.83203125" bestFit="1" customWidth="1"/>
    <col min="9216" max="9216" width="23" bestFit="1" customWidth="1"/>
    <col min="9217" max="9217" width="26" bestFit="1" customWidth="1"/>
    <col min="9218" max="9219" width="14.83203125" bestFit="1" customWidth="1"/>
    <col min="9220" max="9220" width="23" bestFit="1" customWidth="1"/>
    <col min="9221" max="9221" width="26" bestFit="1" customWidth="1"/>
    <col min="9222" max="9223" width="14.83203125" bestFit="1" customWidth="1"/>
    <col min="9224" max="9224" width="23" bestFit="1" customWidth="1"/>
    <col min="9225" max="9225" width="26" bestFit="1" customWidth="1"/>
    <col min="9226" max="9227" width="14.83203125" bestFit="1" customWidth="1"/>
    <col min="9228" max="9228" width="23" bestFit="1" customWidth="1"/>
    <col min="9229" max="9229" width="26" bestFit="1" customWidth="1"/>
    <col min="9230" max="9231" width="14.83203125" bestFit="1" customWidth="1"/>
    <col min="9232" max="9232" width="23" bestFit="1" customWidth="1"/>
    <col min="9233" max="9233" width="26" bestFit="1" customWidth="1"/>
    <col min="9234" max="9235" width="14.83203125" bestFit="1" customWidth="1"/>
    <col min="9236" max="9236" width="24" bestFit="1" customWidth="1"/>
    <col min="9237" max="9237" width="27.1640625" bestFit="1" customWidth="1"/>
    <col min="9238" max="9239" width="14.83203125" bestFit="1" customWidth="1"/>
    <col min="9240" max="9240" width="24" bestFit="1" customWidth="1"/>
    <col min="9241" max="9241" width="27.1640625" bestFit="1" customWidth="1"/>
    <col min="9242" max="9243" width="14.83203125" bestFit="1" customWidth="1"/>
    <col min="9244" max="9244" width="24" bestFit="1" customWidth="1"/>
    <col min="9245" max="9245" width="27.1640625" bestFit="1" customWidth="1"/>
    <col min="9246" max="9247" width="14.83203125" bestFit="1" customWidth="1"/>
    <col min="9248" max="9248" width="23" bestFit="1" customWidth="1"/>
    <col min="9249" max="9249" width="26" bestFit="1" customWidth="1"/>
    <col min="9250" max="9251" width="14.83203125" bestFit="1" customWidth="1"/>
    <col min="9252" max="9252" width="23" bestFit="1" customWidth="1"/>
    <col min="9253" max="9253" width="26" bestFit="1" customWidth="1"/>
    <col min="9254" max="9255" width="14.83203125" bestFit="1" customWidth="1"/>
    <col min="9256" max="9256" width="24" bestFit="1" customWidth="1"/>
    <col min="9257" max="9257" width="27.1640625" bestFit="1" customWidth="1"/>
    <col min="9258" max="9259" width="14.83203125" bestFit="1" customWidth="1"/>
    <col min="9260" max="9260" width="24" bestFit="1" customWidth="1"/>
    <col min="9261" max="9261" width="27.1640625" bestFit="1" customWidth="1"/>
    <col min="9262" max="9263" width="14.83203125" bestFit="1" customWidth="1"/>
    <col min="9264" max="9264" width="24" bestFit="1" customWidth="1"/>
    <col min="9265" max="9265" width="27.1640625" bestFit="1" customWidth="1"/>
    <col min="9266" max="9267" width="14.83203125" bestFit="1" customWidth="1"/>
    <col min="9268" max="9268" width="24" bestFit="1" customWidth="1"/>
    <col min="9269" max="9269" width="27.1640625" bestFit="1" customWidth="1"/>
    <col min="9270" max="9271" width="14.83203125" bestFit="1" customWidth="1"/>
    <col min="9272" max="9272" width="24" bestFit="1" customWidth="1"/>
    <col min="9273" max="9273" width="27.1640625" bestFit="1" customWidth="1"/>
    <col min="9274" max="9275" width="14.83203125" bestFit="1" customWidth="1"/>
    <col min="9276" max="9276" width="23" bestFit="1" customWidth="1"/>
    <col min="9277" max="9277" width="26" bestFit="1" customWidth="1"/>
    <col min="9278" max="9279" width="14.83203125" bestFit="1" customWidth="1"/>
    <col min="9280" max="9280" width="23" bestFit="1" customWidth="1"/>
    <col min="9281" max="9281" width="26" bestFit="1" customWidth="1"/>
    <col min="9282" max="9283" width="14.83203125" bestFit="1" customWidth="1"/>
    <col min="9284" max="9284" width="24" bestFit="1" customWidth="1"/>
    <col min="9285" max="9285" width="27.1640625" bestFit="1" customWidth="1"/>
    <col min="9286" max="9287" width="14.83203125" bestFit="1" customWidth="1"/>
    <col min="9288" max="9288" width="24" bestFit="1" customWidth="1"/>
    <col min="9289" max="9289" width="27.1640625" bestFit="1" customWidth="1"/>
    <col min="9290" max="9291" width="14.83203125" bestFit="1" customWidth="1"/>
    <col min="9292" max="9292" width="24" bestFit="1" customWidth="1"/>
    <col min="9293" max="9293" width="27.1640625" bestFit="1" customWidth="1"/>
    <col min="9294" max="9295" width="14.83203125" bestFit="1" customWidth="1"/>
    <col min="9296" max="9296" width="23" bestFit="1" customWidth="1"/>
    <col min="9297" max="9297" width="26" bestFit="1" customWidth="1"/>
    <col min="9298" max="9299" width="14.83203125" bestFit="1" customWidth="1"/>
    <col min="9300" max="9300" width="24" bestFit="1" customWidth="1"/>
    <col min="9301" max="9301" width="27.1640625" bestFit="1" customWidth="1"/>
    <col min="9302" max="9303" width="14.83203125" bestFit="1" customWidth="1"/>
    <col min="9304" max="9304" width="24" bestFit="1" customWidth="1"/>
    <col min="9305" max="9305" width="27.1640625" bestFit="1" customWidth="1"/>
    <col min="9306" max="9307" width="14.83203125" bestFit="1" customWidth="1"/>
    <col min="9308" max="9308" width="24" bestFit="1" customWidth="1"/>
    <col min="9309" max="9309" width="27.1640625" bestFit="1" customWidth="1"/>
    <col min="9310" max="9311" width="14.83203125" bestFit="1" customWidth="1"/>
    <col min="9312" max="9312" width="23" bestFit="1" customWidth="1"/>
    <col min="9313" max="9313" width="26" bestFit="1" customWidth="1"/>
    <col min="9314" max="9315" width="14.83203125" bestFit="1" customWidth="1"/>
    <col min="9316" max="9316" width="24" bestFit="1" customWidth="1"/>
    <col min="9317" max="9317" width="27.1640625" bestFit="1" customWidth="1"/>
    <col min="9318" max="9319" width="14.83203125" bestFit="1" customWidth="1"/>
    <col min="9320" max="9320" width="24" bestFit="1" customWidth="1"/>
    <col min="9321" max="9321" width="27.1640625" bestFit="1" customWidth="1"/>
    <col min="9322" max="9323" width="14.83203125" bestFit="1" customWidth="1"/>
    <col min="9324" max="9324" width="24" bestFit="1" customWidth="1"/>
    <col min="9325" max="9325" width="27.1640625" bestFit="1" customWidth="1"/>
    <col min="9326" max="9327" width="14.83203125" bestFit="1" customWidth="1"/>
    <col min="9328" max="9328" width="23" bestFit="1" customWidth="1"/>
    <col min="9329" max="9329" width="26" bestFit="1" customWidth="1"/>
    <col min="9330" max="9331" width="14.83203125" bestFit="1" customWidth="1"/>
    <col min="9332" max="9332" width="24" bestFit="1" customWidth="1"/>
    <col min="9333" max="9333" width="27.1640625" bestFit="1" customWidth="1"/>
    <col min="9334" max="9335" width="14.83203125" bestFit="1" customWidth="1"/>
    <col min="9336" max="9336" width="24" bestFit="1" customWidth="1"/>
    <col min="9337" max="9337" width="27.1640625" bestFit="1" customWidth="1"/>
    <col min="9338" max="9339" width="14.83203125" bestFit="1" customWidth="1"/>
    <col min="9340" max="9340" width="23" bestFit="1" customWidth="1"/>
    <col min="9341" max="9341" width="26" bestFit="1" customWidth="1"/>
    <col min="9342" max="9343" width="14.83203125" bestFit="1" customWidth="1"/>
    <col min="9344" max="9344" width="23" bestFit="1" customWidth="1"/>
    <col min="9345" max="9345" width="26" bestFit="1" customWidth="1"/>
    <col min="9346" max="9347" width="14.83203125" bestFit="1" customWidth="1"/>
    <col min="9348" max="9348" width="24" bestFit="1" customWidth="1"/>
    <col min="9349" max="9349" width="27.1640625" bestFit="1" customWidth="1"/>
    <col min="9350" max="9351" width="14.83203125" bestFit="1" customWidth="1"/>
    <col min="9352" max="9352" width="24" bestFit="1" customWidth="1"/>
    <col min="9353" max="9353" width="27.1640625" bestFit="1" customWidth="1"/>
    <col min="9354" max="9355" width="14.83203125" bestFit="1" customWidth="1"/>
    <col min="9356" max="9356" width="24" bestFit="1" customWidth="1"/>
    <col min="9357" max="9357" width="27.1640625" bestFit="1" customWidth="1"/>
    <col min="9358" max="9359" width="14.83203125" bestFit="1" customWidth="1"/>
    <col min="9360" max="9360" width="24" bestFit="1" customWidth="1"/>
    <col min="9361" max="9361" width="27.1640625" bestFit="1" customWidth="1"/>
    <col min="9362" max="9363" width="14.83203125" bestFit="1" customWidth="1"/>
    <col min="9364" max="9364" width="23" bestFit="1" customWidth="1"/>
    <col min="9365" max="9365" width="26" bestFit="1" customWidth="1"/>
    <col min="9366" max="9367" width="14.83203125" bestFit="1" customWidth="1"/>
    <col min="9368" max="9368" width="23" bestFit="1" customWidth="1"/>
    <col min="9369" max="9369" width="26" bestFit="1" customWidth="1"/>
    <col min="9370" max="9371" width="14.83203125" bestFit="1" customWidth="1"/>
    <col min="9372" max="9372" width="23" bestFit="1" customWidth="1"/>
    <col min="9373" max="9373" width="26" bestFit="1" customWidth="1"/>
    <col min="9374" max="9375" width="14.83203125" bestFit="1" customWidth="1"/>
    <col min="9376" max="9376" width="24" bestFit="1" customWidth="1"/>
    <col min="9377" max="9377" width="27.1640625" bestFit="1" customWidth="1"/>
    <col min="9378" max="9379" width="14.83203125" bestFit="1" customWidth="1"/>
    <col min="9380" max="9380" width="24" bestFit="1" customWidth="1"/>
    <col min="9381" max="9381" width="27.1640625" bestFit="1" customWidth="1"/>
    <col min="9382" max="9383" width="14.83203125" bestFit="1" customWidth="1"/>
    <col min="9384" max="9384" width="24" bestFit="1" customWidth="1"/>
    <col min="9385" max="9385" width="27.1640625" bestFit="1" customWidth="1"/>
    <col min="9386" max="9387" width="14.83203125" bestFit="1" customWidth="1"/>
    <col min="9388" max="9388" width="24" bestFit="1" customWidth="1"/>
    <col min="9389" max="9389" width="27.1640625" bestFit="1" customWidth="1"/>
    <col min="9390" max="9391" width="14.83203125" bestFit="1" customWidth="1"/>
    <col min="9392" max="9392" width="23" bestFit="1" customWidth="1"/>
    <col min="9393" max="9393" width="26" bestFit="1" customWidth="1"/>
    <col min="9394" max="9395" width="14.83203125" bestFit="1" customWidth="1"/>
    <col min="9396" max="9396" width="24" bestFit="1" customWidth="1"/>
    <col min="9397" max="9397" width="27.1640625" bestFit="1" customWidth="1"/>
    <col min="9398" max="9399" width="14.83203125" bestFit="1" customWidth="1"/>
    <col min="9400" max="9400" width="24" bestFit="1" customWidth="1"/>
    <col min="9401" max="9401" width="27.1640625" bestFit="1" customWidth="1"/>
    <col min="9402" max="9403" width="14.83203125" bestFit="1" customWidth="1"/>
    <col min="9404" max="9404" width="24" bestFit="1" customWidth="1"/>
    <col min="9405" max="9405" width="27.1640625" bestFit="1" customWidth="1"/>
    <col min="9406" max="9407" width="14.83203125" bestFit="1" customWidth="1"/>
    <col min="9408" max="9408" width="24" bestFit="1" customWidth="1"/>
    <col min="9409" max="9409" width="27.1640625" bestFit="1" customWidth="1"/>
    <col min="9410" max="9411" width="14.83203125" bestFit="1" customWidth="1"/>
    <col min="9412" max="9412" width="24" bestFit="1" customWidth="1"/>
    <col min="9413" max="9413" width="27.1640625" bestFit="1" customWidth="1"/>
    <col min="9414" max="9415" width="14.83203125" bestFit="1" customWidth="1"/>
    <col min="9416" max="9416" width="24" bestFit="1" customWidth="1"/>
    <col min="9417" max="9417" width="27.1640625" bestFit="1" customWidth="1"/>
    <col min="9418" max="9419" width="14.83203125" bestFit="1" customWidth="1"/>
    <col min="9420" max="9420" width="23" bestFit="1" customWidth="1"/>
    <col min="9421" max="9421" width="26" bestFit="1" customWidth="1"/>
    <col min="9422" max="9423" width="14.83203125" bestFit="1" customWidth="1"/>
    <col min="9424" max="9424" width="24" bestFit="1" customWidth="1"/>
    <col min="9425" max="9425" width="27.1640625" bestFit="1" customWidth="1"/>
    <col min="9426" max="9427" width="14.83203125" bestFit="1" customWidth="1"/>
    <col min="9428" max="9428" width="23" bestFit="1" customWidth="1"/>
    <col min="9429" max="9429" width="26" bestFit="1" customWidth="1"/>
    <col min="9430" max="9431" width="14.83203125" bestFit="1" customWidth="1"/>
    <col min="9432" max="9432" width="23" bestFit="1" customWidth="1"/>
    <col min="9433" max="9433" width="26" bestFit="1" customWidth="1"/>
    <col min="9434" max="9435" width="14.83203125" bestFit="1" customWidth="1"/>
    <col min="9436" max="9436" width="24" bestFit="1" customWidth="1"/>
    <col min="9437" max="9437" width="27.1640625" bestFit="1" customWidth="1"/>
    <col min="9438" max="9439" width="14.83203125" bestFit="1" customWidth="1"/>
    <col min="9440" max="9440" width="24" bestFit="1" customWidth="1"/>
    <col min="9441" max="9441" width="27.1640625" bestFit="1" customWidth="1"/>
    <col min="9442" max="9443" width="14.83203125" bestFit="1" customWidth="1"/>
    <col min="9444" max="9444" width="24" bestFit="1" customWidth="1"/>
    <col min="9445" max="9445" width="27.1640625" bestFit="1" customWidth="1"/>
    <col min="9446" max="9447" width="14.83203125" bestFit="1" customWidth="1"/>
    <col min="9448" max="9448" width="24" bestFit="1" customWidth="1"/>
    <col min="9449" max="9449" width="27.1640625" bestFit="1" customWidth="1"/>
    <col min="9450" max="9451" width="14.83203125" bestFit="1" customWidth="1"/>
    <col min="9452" max="9452" width="24" bestFit="1" customWidth="1"/>
    <col min="9453" max="9453" width="27.1640625" bestFit="1" customWidth="1"/>
    <col min="9454" max="9455" width="14.83203125" bestFit="1" customWidth="1"/>
    <col min="9456" max="9456" width="23" bestFit="1" customWidth="1"/>
    <col min="9457" max="9457" width="26" bestFit="1" customWidth="1"/>
    <col min="9458" max="9459" width="14.83203125" bestFit="1" customWidth="1"/>
    <col min="9460" max="9460" width="24" bestFit="1" customWidth="1"/>
    <col min="9461" max="9461" width="27.1640625" bestFit="1" customWidth="1"/>
    <col min="9462" max="9463" width="14.83203125" bestFit="1" customWidth="1"/>
    <col min="9464" max="9464" width="24" bestFit="1" customWidth="1"/>
    <col min="9465" max="9465" width="27.1640625" bestFit="1" customWidth="1"/>
    <col min="9466" max="9467" width="14.83203125" bestFit="1" customWidth="1"/>
    <col min="9468" max="9468" width="23" bestFit="1" customWidth="1"/>
    <col min="9469" max="9469" width="26" bestFit="1" customWidth="1"/>
    <col min="9470" max="9471" width="14.83203125" bestFit="1" customWidth="1"/>
    <col min="9472" max="9472" width="23" bestFit="1" customWidth="1"/>
    <col min="9473" max="9473" width="26" bestFit="1" customWidth="1"/>
    <col min="9474" max="9475" width="14.83203125" bestFit="1" customWidth="1"/>
    <col min="9476" max="9476" width="24" bestFit="1" customWidth="1"/>
    <col min="9477" max="9477" width="27.1640625" bestFit="1" customWidth="1"/>
    <col min="9478" max="9479" width="14.83203125" bestFit="1" customWidth="1"/>
    <col min="9480" max="9480" width="24" bestFit="1" customWidth="1"/>
    <col min="9481" max="9481" width="27.1640625" bestFit="1" customWidth="1"/>
    <col min="9482" max="9483" width="14.83203125" bestFit="1" customWidth="1"/>
    <col min="9484" max="9484" width="24" bestFit="1" customWidth="1"/>
    <col min="9485" max="9485" width="27.1640625" bestFit="1" customWidth="1"/>
    <col min="9486" max="9487" width="14.83203125" bestFit="1" customWidth="1"/>
    <col min="9488" max="9488" width="24" bestFit="1" customWidth="1"/>
    <col min="9489" max="9489" width="27.1640625" bestFit="1" customWidth="1"/>
    <col min="9490" max="9491" width="14.83203125" bestFit="1" customWidth="1"/>
    <col min="9492" max="9492" width="24" bestFit="1" customWidth="1"/>
    <col min="9493" max="9493" width="27.1640625" bestFit="1" customWidth="1"/>
    <col min="9494" max="9495" width="14.83203125" bestFit="1" customWidth="1"/>
    <col min="9496" max="9496" width="24" bestFit="1" customWidth="1"/>
    <col min="9497" max="9497" width="27.1640625" bestFit="1" customWidth="1"/>
    <col min="9498" max="9499" width="14.83203125" bestFit="1" customWidth="1"/>
    <col min="9500" max="9500" width="24" bestFit="1" customWidth="1"/>
    <col min="9501" max="9501" width="27.1640625" bestFit="1" customWidth="1"/>
    <col min="9502" max="9503" width="14.83203125" bestFit="1" customWidth="1"/>
    <col min="9504" max="9504" width="24" bestFit="1" customWidth="1"/>
    <col min="9505" max="9505" width="27.1640625" bestFit="1" customWidth="1"/>
    <col min="9506" max="9507" width="14.83203125" bestFit="1" customWidth="1"/>
    <col min="9508" max="9508" width="24" bestFit="1" customWidth="1"/>
    <col min="9509" max="9509" width="27.1640625" bestFit="1" customWidth="1"/>
    <col min="9510" max="9511" width="14.83203125" bestFit="1" customWidth="1"/>
    <col min="9512" max="9512" width="24" bestFit="1" customWidth="1"/>
    <col min="9513" max="9513" width="27.1640625" bestFit="1" customWidth="1"/>
    <col min="9514" max="9515" width="14.83203125" bestFit="1" customWidth="1"/>
    <col min="9516" max="9516" width="24" bestFit="1" customWidth="1"/>
    <col min="9517" max="9517" width="27.1640625" bestFit="1" customWidth="1"/>
    <col min="9518" max="9519" width="14.83203125" bestFit="1" customWidth="1"/>
    <col min="9520" max="9520" width="24" bestFit="1" customWidth="1"/>
    <col min="9521" max="9521" width="27.1640625" bestFit="1" customWidth="1"/>
    <col min="9522" max="9523" width="14.83203125" bestFit="1" customWidth="1"/>
    <col min="9524" max="9524" width="24" bestFit="1" customWidth="1"/>
    <col min="9525" max="9525" width="27.1640625" bestFit="1" customWidth="1"/>
    <col min="9526" max="9527" width="14.83203125" bestFit="1" customWidth="1"/>
    <col min="9528" max="9528" width="22" bestFit="1" customWidth="1"/>
    <col min="9529" max="9529" width="25" bestFit="1" customWidth="1"/>
    <col min="9530" max="9531" width="14.83203125" bestFit="1" customWidth="1"/>
    <col min="9532" max="9532" width="22" bestFit="1" customWidth="1"/>
    <col min="9533" max="9533" width="25" bestFit="1" customWidth="1"/>
    <col min="9534" max="9535" width="14.83203125" bestFit="1" customWidth="1"/>
    <col min="9536" max="9536" width="22" bestFit="1" customWidth="1"/>
    <col min="9537" max="9537" width="25" bestFit="1" customWidth="1"/>
    <col min="9538" max="9539" width="14.83203125" bestFit="1" customWidth="1"/>
    <col min="9540" max="9540" width="22" bestFit="1" customWidth="1"/>
    <col min="9541" max="9541" width="25" bestFit="1" customWidth="1"/>
    <col min="9542" max="9543" width="14.83203125" bestFit="1" customWidth="1"/>
    <col min="9544" max="9544" width="22" bestFit="1" customWidth="1"/>
    <col min="9545" max="9545" width="25" bestFit="1" customWidth="1"/>
    <col min="9546" max="9547" width="14.83203125" bestFit="1" customWidth="1"/>
    <col min="9548" max="9548" width="23" bestFit="1" customWidth="1"/>
    <col min="9549" max="9549" width="26" bestFit="1" customWidth="1"/>
    <col min="9550" max="9551" width="14.83203125" bestFit="1" customWidth="1"/>
    <col min="9552" max="9552" width="23" bestFit="1" customWidth="1"/>
    <col min="9553" max="9553" width="26" bestFit="1" customWidth="1"/>
    <col min="9554" max="9555" width="14.83203125" bestFit="1" customWidth="1"/>
    <col min="9556" max="9556" width="23" bestFit="1" customWidth="1"/>
    <col min="9557" max="9557" width="26" bestFit="1" customWidth="1"/>
    <col min="9558" max="9559" width="14.83203125" bestFit="1" customWidth="1"/>
    <col min="9560" max="9560" width="23" bestFit="1" customWidth="1"/>
    <col min="9561" max="9561" width="26" bestFit="1" customWidth="1"/>
    <col min="9562" max="9563" width="14.83203125" bestFit="1" customWidth="1"/>
    <col min="9564" max="9564" width="22" bestFit="1" customWidth="1"/>
    <col min="9565" max="9565" width="25" bestFit="1" customWidth="1"/>
    <col min="9566" max="9567" width="14.83203125" bestFit="1" customWidth="1"/>
    <col min="9568" max="9568" width="22" bestFit="1" customWidth="1"/>
    <col min="9569" max="9569" width="25" bestFit="1" customWidth="1"/>
    <col min="9570" max="9571" width="14.83203125" bestFit="1" customWidth="1"/>
    <col min="9572" max="9572" width="23" bestFit="1" customWidth="1"/>
    <col min="9573" max="9573" width="26" bestFit="1" customWidth="1"/>
    <col min="9574" max="9575" width="14.83203125" bestFit="1" customWidth="1"/>
    <col min="9576" max="9576" width="22" bestFit="1" customWidth="1"/>
    <col min="9577" max="9577" width="25" bestFit="1" customWidth="1"/>
    <col min="9578" max="9579" width="14.83203125" bestFit="1" customWidth="1"/>
    <col min="9580" max="9580" width="23" bestFit="1" customWidth="1"/>
    <col min="9581" max="9581" width="26" bestFit="1" customWidth="1"/>
    <col min="9582" max="9583" width="14.83203125" bestFit="1" customWidth="1"/>
    <col min="9584" max="9584" width="23" bestFit="1" customWidth="1"/>
    <col min="9585" max="9585" width="26" bestFit="1" customWidth="1"/>
    <col min="9586" max="9587" width="14.83203125" bestFit="1" customWidth="1"/>
    <col min="9588" max="9588" width="23" bestFit="1" customWidth="1"/>
    <col min="9589" max="9589" width="26" bestFit="1" customWidth="1"/>
    <col min="9590" max="9591" width="14.83203125" bestFit="1" customWidth="1"/>
    <col min="9592" max="9592" width="23" bestFit="1" customWidth="1"/>
    <col min="9593" max="9593" width="26" bestFit="1" customWidth="1"/>
    <col min="9594" max="9595" width="14.83203125" bestFit="1" customWidth="1"/>
    <col min="9596" max="9596" width="23" bestFit="1" customWidth="1"/>
    <col min="9597" max="9597" width="26" bestFit="1" customWidth="1"/>
    <col min="9598" max="9599" width="14.83203125" bestFit="1" customWidth="1"/>
    <col min="9600" max="9600" width="23" bestFit="1" customWidth="1"/>
    <col min="9601" max="9601" width="26" bestFit="1" customWidth="1"/>
    <col min="9602" max="9603" width="14.83203125" bestFit="1" customWidth="1"/>
    <col min="9604" max="9604" width="23" bestFit="1" customWidth="1"/>
    <col min="9605" max="9605" width="26" bestFit="1" customWidth="1"/>
    <col min="9606" max="9607" width="14.83203125" bestFit="1" customWidth="1"/>
    <col min="9608" max="9608" width="22" bestFit="1" customWidth="1"/>
    <col min="9609" max="9609" width="25" bestFit="1" customWidth="1"/>
    <col min="9610" max="9611" width="14.83203125" bestFit="1" customWidth="1"/>
    <col min="9612" max="9612" width="22" bestFit="1" customWidth="1"/>
    <col min="9613" max="9613" width="25" bestFit="1" customWidth="1"/>
    <col min="9614" max="9615" width="14.83203125" bestFit="1" customWidth="1"/>
    <col min="9616" max="9616" width="23" bestFit="1" customWidth="1"/>
    <col min="9617" max="9617" width="26" bestFit="1" customWidth="1"/>
    <col min="9618" max="9619" width="14.83203125" bestFit="1" customWidth="1"/>
    <col min="9620" max="9620" width="23" bestFit="1" customWidth="1"/>
    <col min="9621" max="9621" width="26" bestFit="1" customWidth="1"/>
    <col min="9622" max="9623" width="14.83203125" bestFit="1" customWidth="1"/>
    <col min="9624" max="9624" width="23" bestFit="1" customWidth="1"/>
    <col min="9625" max="9625" width="26" bestFit="1" customWidth="1"/>
    <col min="9626" max="9627" width="14.83203125" bestFit="1" customWidth="1"/>
    <col min="9628" max="9628" width="23" bestFit="1" customWidth="1"/>
    <col min="9629" max="9629" width="26" bestFit="1" customWidth="1"/>
    <col min="9630" max="9631" width="14.83203125" bestFit="1" customWidth="1"/>
    <col min="9632" max="9632" width="23" bestFit="1" customWidth="1"/>
    <col min="9633" max="9633" width="26" bestFit="1" customWidth="1"/>
    <col min="9634" max="9635" width="14.83203125" bestFit="1" customWidth="1"/>
    <col min="9636" max="9636" width="22" bestFit="1" customWidth="1"/>
    <col min="9637" max="9637" width="25" bestFit="1" customWidth="1"/>
    <col min="9638" max="9639" width="14.83203125" bestFit="1" customWidth="1"/>
    <col min="9640" max="9640" width="22" bestFit="1" customWidth="1"/>
    <col min="9641" max="9641" width="25" bestFit="1" customWidth="1"/>
    <col min="9642" max="9643" width="14.83203125" bestFit="1" customWidth="1"/>
    <col min="9644" max="9644" width="23" bestFit="1" customWidth="1"/>
    <col min="9645" max="9645" width="26" bestFit="1" customWidth="1"/>
    <col min="9646" max="9647" width="14.83203125" bestFit="1" customWidth="1"/>
    <col min="9648" max="9648" width="23" bestFit="1" customWidth="1"/>
    <col min="9649" max="9649" width="26" bestFit="1" customWidth="1"/>
    <col min="9650" max="9651" width="14.83203125" bestFit="1" customWidth="1"/>
    <col min="9652" max="9652" width="23" bestFit="1" customWidth="1"/>
    <col min="9653" max="9653" width="26" bestFit="1" customWidth="1"/>
    <col min="9654" max="9655" width="14.83203125" bestFit="1" customWidth="1"/>
    <col min="9656" max="9656" width="23" bestFit="1" customWidth="1"/>
    <col min="9657" max="9657" width="26" bestFit="1" customWidth="1"/>
    <col min="9658" max="9659" width="14.83203125" bestFit="1" customWidth="1"/>
    <col min="9660" max="9660" width="23" bestFit="1" customWidth="1"/>
    <col min="9661" max="9661" width="26" bestFit="1" customWidth="1"/>
    <col min="9662" max="9663" width="14.83203125" bestFit="1" customWidth="1"/>
    <col min="9664" max="9664" width="24" bestFit="1" customWidth="1"/>
    <col min="9665" max="9665" width="27.1640625" bestFit="1" customWidth="1"/>
    <col min="9666" max="9667" width="14.83203125" bestFit="1" customWidth="1"/>
    <col min="9668" max="9668" width="24" bestFit="1" customWidth="1"/>
    <col min="9669" max="9669" width="27.1640625" bestFit="1" customWidth="1"/>
    <col min="9670" max="9671" width="14.83203125" bestFit="1" customWidth="1"/>
    <col min="9672" max="9672" width="24" bestFit="1" customWidth="1"/>
    <col min="9673" max="9673" width="27.1640625" bestFit="1" customWidth="1"/>
    <col min="9674" max="9675" width="14.83203125" bestFit="1" customWidth="1"/>
    <col min="9676" max="9676" width="24" bestFit="1" customWidth="1"/>
    <col min="9677" max="9677" width="27.1640625" bestFit="1" customWidth="1"/>
    <col min="9678" max="9679" width="14.83203125" bestFit="1" customWidth="1"/>
    <col min="9680" max="9680" width="23" bestFit="1" customWidth="1"/>
    <col min="9681" max="9681" width="26" bestFit="1" customWidth="1"/>
    <col min="9682" max="9683" width="14.83203125" bestFit="1" customWidth="1"/>
    <col min="9684" max="9684" width="24" bestFit="1" customWidth="1"/>
    <col min="9685" max="9685" width="27.1640625" bestFit="1" customWidth="1"/>
    <col min="9686" max="9687" width="14.83203125" bestFit="1" customWidth="1"/>
    <col min="9688" max="9688" width="24" bestFit="1" customWidth="1"/>
    <col min="9689" max="9689" width="27.1640625" bestFit="1" customWidth="1"/>
    <col min="9690" max="9691" width="14.83203125" bestFit="1" customWidth="1"/>
    <col min="9692" max="9692" width="23" bestFit="1" customWidth="1"/>
    <col min="9693" max="9693" width="26" bestFit="1" customWidth="1"/>
    <col min="9694" max="9695" width="14.83203125" bestFit="1" customWidth="1"/>
    <col min="9696" max="9696" width="23" bestFit="1" customWidth="1"/>
    <col min="9697" max="9697" width="26" bestFit="1" customWidth="1"/>
    <col min="9698" max="9699" width="14.83203125" bestFit="1" customWidth="1"/>
    <col min="9700" max="9700" width="23" bestFit="1" customWidth="1"/>
    <col min="9701" max="9701" width="26" bestFit="1" customWidth="1"/>
    <col min="9702" max="9703" width="14.83203125" bestFit="1" customWidth="1"/>
    <col min="9704" max="9704" width="24" bestFit="1" customWidth="1"/>
    <col min="9705" max="9705" width="27.1640625" bestFit="1" customWidth="1"/>
    <col min="9706" max="9707" width="14.83203125" bestFit="1" customWidth="1"/>
    <col min="9708" max="9708" width="24" bestFit="1" customWidth="1"/>
    <col min="9709" max="9709" width="27.1640625" bestFit="1" customWidth="1"/>
    <col min="9710" max="9711" width="14.83203125" bestFit="1" customWidth="1"/>
    <col min="9712" max="9712" width="23" bestFit="1" customWidth="1"/>
    <col min="9713" max="9713" width="26" bestFit="1" customWidth="1"/>
    <col min="9714" max="9715" width="14.83203125" bestFit="1" customWidth="1"/>
    <col min="9716" max="9716" width="23" bestFit="1" customWidth="1"/>
    <col min="9717" max="9717" width="26" bestFit="1" customWidth="1"/>
    <col min="9718" max="9719" width="14.83203125" bestFit="1" customWidth="1"/>
    <col min="9720" max="9720" width="24" bestFit="1" customWidth="1"/>
    <col min="9721" max="9721" width="27.1640625" bestFit="1" customWidth="1"/>
    <col min="9722" max="9723" width="14.83203125" bestFit="1" customWidth="1"/>
    <col min="9724" max="9724" width="24" bestFit="1" customWidth="1"/>
    <col min="9725" max="9725" width="27.1640625" bestFit="1" customWidth="1"/>
    <col min="9726" max="9727" width="14.83203125" bestFit="1" customWidth="1"/>
    <col min="9728" max="9728" width="23" bestFit="1" customWidth="1"/>
    <col min="9729" max="9729" width="26" bestFit="1" customWidth="1"/>
    <col min="9730" max="9731" width="14.83203125" bestFit="1" customWidth="1"/>
    <col min="9732" max="9732" width="24" bestFit="1" customWidth="1"/>
    <col min="9733" max="9733" width="27.1640625" bestFit="1" customWidth="1"/>
    <col min="9734" max="9735" width="14.83203125" bestFit="1" customWidth="1"/>
    <col min="9736" max="9736" width="24" bestFit="1" customWidth="1"/>
    <col min="9737" max="9737" width="27.1640625" bestFit="1" customWidth="1"/>
    <col min="9738" max="9739" width="14.83203125" bestFit="1" customWidth="1"/>
    <col min="9740" max="9740" width="24" bestFit="1" customWidth="1"/>
    <col min="9741" max="9741" width="27.1640625" bestFit="1" customWidth="1"/>
    <col min="9742" max="9743" width="14.83203125" bestFit="1" customWidth="1"/>
    <col min="9744" max="9744" width="24" bestFit="1" customWidth="1"/>
    <col min="9745" max="9745" width="27.1640625" bestFit="1" customWidth="1"/>
    <col min="9746" max="9747" width="14.83203125" bestFit="1" customWidth="1"/>
    <col min="9748" max="9748" width="24" bestFit="1" customWidth="1"/>
    <col min="9749" max="9749" width="27.1640625" bestFit="1" customWidth="1"/>
    <col min="9750" max="9751" width="14.83203125" bestFit="1" customWidth="1"/>
    <col min="9752" max="9752" width="23" bestFit="1" customWidth="1"/>
    <col min="9753" max="9753" width="26" bestFit="1" customWidth="1"/>
    <col min="9754" max="9755" width="14.83203125" bestFit="1" customWidth="1"/>
    <col min="9756" max="9756" width="23" bestFit="1" customWidth="1"/>
    <col min="9757" max="9757" width="26" bestFit="1" customWidth="1"/>
    <col min="9758" max="9759" width="14.83203125" bestFit="1" customWidth="1"/>
    <col min="9760" max="9760" width="24" bestFit="1" customWidth="1"/>
    <col min="9761" max="9761" width="27.1640625" bestFit="1" customWidth="1"/>
    <col min="9762" max="9763" width="14.83203125" bestFit="1" customWidth="1"/>
    <col min="9764" max="9764" width="24" bestFit="1" customWidth="1"/>
    <col min="9765" max="9765" width="27.1640625" bestFit="1" customWidth="1"/>
    <col min="9766" max="9767" width="14.83203125" bestFit="1" customWidth="1"/>
    <col min="9768" max="9768" width="24" bestFit="1" customWidth="1"/>
    <col min="9769" max="9769" width="27.1640625" bestFit="1" customWidth="1"/>
    <col min="9770" max="9771" width="14.83203125" bestFit="1" customWidth="1"/>
    <col min="9772" max="9772" width="24" bestFit="1" customWidth="1"/>
    <col min="9773" max="9773" width="27.1640625" bestFit="1" customWidth="1"/>
    <col min="9774" max="9775" width="14.83203125" bestFit="1" customWidth="1"/>
    <col min="9776" max="9776" width="24" bestFit="1" customWidth="1"/>
    <col min="9777" max="9777" width="27.1640625" bestFit="1" customWidth="1"/>
    <col min="9778" max="9779" width="14.83203125" bestFit="1" customWidth="1"/>
    <col min="9780" max="9780" width="24" bestFit="1" customWidth="1"/>
    <col min="9781" max="9781" width="27.1640625" bestFit="1" customWidth="1"/>
    <col min="9782" max="9783" width="14.83203125" bestFit="1" customWidth="1"/>
    <col min="9784" max="9784" width="24" bestFit="1" customWidth="1"/>
    <col min="9785" max="9785" width="27.1640625" bestFit="1" customWidth="1"/>
    <col min="9786" max="9787" width="14.83203125" bestFit="1" customWidth="1"/>
    <col min="9788" max="9788" width="24" bestFit="1" customWidth="1"/>
    <col min="9789" max="9789" width="27.1640625" bestFit="1" customWidth="1"/>
    <col min="9790" max="9791" width="14.83203125" bestFit="1" customWidth="1"/>
    <col min="9792" max="9792" width="23" bestFit="1" customWidth="1"/>
    <col min="9793" max="9793" width="26" bestFit="1" customWidth="1"/>
    <col min="9794" max="9795" width="14.83203125" bestFit="1" customWidth="1"/>
    <col min="9796" max="9796" width="23" bestFit="1" customWidth="1"/>
    <col min="9797" max="9797" width="26" bestFit="1" customWidth="1"/>
    <col min="9798" max="9799" width="14.83203125" bestFit="1" customWidth="1"/>
    <col min="9800" max="9800" width="24" bestFit="1" customWidth="1"/>
    <col min="9801" max="9801" width="27.1640625" bestFit="1" customWidth="1"/>
    <col min="9802" max="9803" width="14.83203125" bestFit="1" customWidth="1"/>
    <col min="9804" max="9804" width="24" bestFit="1" customWidth="1"/>
    <col min="9805" max="9805" width="27.1640625" bestFit="1" customWidth="1"/>
    <col min="9806" max="9807" width="14.83203125" bestFit="1" customWidth="1"/>
    <col min="9808" max="9808" width="24" bestFit="1" customWidth="1"/>
    <col min="9809" max="9809" width="27.1640625" bestFit="1" customWidth="1"/>
    <col min="9810" max="9811" width="14.83203125" bestFit="1" customWidth="1"/>
    <col min="9812" max="9812" width="24" bestFit="1" customWidth="1"/>
    <col min="9813" max="9813" width="27.1640625" bestFit="1" customWidth="1"/>
    <col min="9814" max="9815" width="14.83203125" bestFit="1" customWidth="1"/>
    <col min="9816" max="9816" width="24" bestFit="1" customWidth="1"/>
    <col min="9817" max="9817" width="27.1640625" bestFit="1" customWidth="1"/>
    <col min="9818" max="9819" width="14.83203125" bestFit="1" customWidth="1"/>
    <col min="9820" max="9820" width="24" bestFit="1" customWidth="1"/>
    <col min="9821" max="9821" width="27.1640625" bestFit="1" customWidth="1"/>
    <col min="9822" max="9823" width="14.83203125" bestFit="1" customWidth="1"/>
    <col min="9824" max="9824" width="23" bestFit="1" customWidth="1"/>
    <col min="9825" max="9825" width="26" bestFit="1" customWidth="1"/>
    <col min="9826" max="9827" width="14.83203125" bestFit="1" customWidth="1"/>
    <col min="9828" max="9828" width="23" bestFit="1" customWidth="1"/>
    <col min="9829" max="9829" width="26" bestFit="1" customWidth="1"/>
    <col min="9830" max="9831" width="14.83203125" bestFit="1" customWidth="1"/>
    <col min="9832" max="9832" width="24" bestFit="1" customWidth="1"/>
    <col min="9833" max="9833" width="27.1640625" bestFit="1" customWidth="1"/>
    <col min="9834" max="9835" width="14.83203125" bestFit="1" customWidth="1"/>
    <col min="9836" max="9836" width="24" bestFit="1" customWidth="1"/>
    <col min="9837" max="9837" width="27.1640625" bestFit="1" customWidth="1"/>
    <col min="9838" max="9839" width="14.83203125" bestFit="1" customWidth="1"/>
    <col min="9840" max="9840" width="24" bestFit="1" customWidth="1"/>
    <col min="9841" max="9841" width="27.1640625" bestFit="1" customWidth="1"/>
    <col min="9842" max="9843" width="14.83203125" bestFit="1" customWidth="1"/>
    <col min="9844" max="9844" width="24" bestFit="1" customWidth="1"/>
    <col min="9845" max="9845" width="27.1640625" bestFit="1" customWidth="1"/>
    <col min="9846" max="9847" width="14.83203125" bestFit="1" customWidth="1"/>
    <col min="9848" max="9848" width="24" bestFit="1" customWidth="1"/>
    <col min="9849" max="9849" width="27.1640625" bestFit="1" customWidth="1"/>
    <col min="9850" max="9851" width="14.83203125" bestFit="1" customWidth="1"/>
    <col min="9852" max="9852" width="24" bestFit="1" customWidth="1"/>
    <col min="9853" max="9853" width="27.1640625" bestFit="1" customWidth="1"/>
    <col min="9854" max="9855" width="14.83203125" bestFit="1" customWidth="1"/>
    <col min="9856" max="9856" width="24" bestFit="1" customWidth="1"/>
    <col min="9857" max="9857" width="27.1640625" bestFit="1" customWidth="1"/>
    <col min="9858" max="9859" width="14.83203125" bestFit="1" customWidth="1"/>
    <col min="9860" max="9860" width="24" bestFit="1" customWidth="1"/>
    <col min="9861" max="9861" width="27.1640625" bestFit="1" customWidth="1"/>
    <col min="9862" max="9863" width="14.83203125" bestFit="1" customWidth="1"/>
    <col min="9864" max="9864" width="24" bestFit="1" customWidth="1"/>
    <col min="9865" max="9865" width="27.1640625" bestFit="1" customWidth="1"/>
    <col min="9866" max="9867" width="14.83203125" bestFit="1" customWidth="1"/>
    <col min="9868" max="9868" width="23" bestFit="1" customWidth="1"/>
    <col min="9869" max="9869" width="26" bestFit="1" customWidth="1"/>
    <col min="9870" max="9871" width="14.83203125" bestFit="1" customWidth="1"/>
    <col min="9872" max="9872" width="24" bestFit="1" customWidth="1"/>
    <col min="9873" max="9873" width="27.1640625" bestFit="1" customWidth="1"/>
    <col min="9874" max="9875" width="14.83203125" bestFit="1" customWidth="1"/>
    <col min="9876" max="9876" width="23" bestFit="1" customWidth="1"/>
    <col min="9877" max="9877" width="26" bestFit="1" customWidth="1"/>
    <col min="9878" max="9879" width="14.83203125" bestFit="1" customWidth="1"/>
    <col min="9880" max="9880" width="23" bestFit="1" customWidth="1"/>
    <col min="9881" max="9881" width="26" bestFit="1" customWidth="1"/>
    <col min="9882" max="9883" width="14.83203125" bestFit="1" customWidth="1"/>
    <col min="9884" max="9884" width="24" bestFit="1" customWidth="1"/>
    <col min="9885" max="9885" width="27.1640625" bestFit="1" customWidth="1"/>
    <col min="9886" max="9887" width="14.83203125" bestFit="1" customWidth="1"/>
    <col min="9888" max="9888" width="24" bestFit="1" customWidth="1"/>
    <col min="9889" max="9889" width="27.1640625" bestFit="1" customWidth="1"/>
    <col min="9890" max="9891" width="14.83203125" bestFit="1" customWidth="1"/>
    <col min="9892" max="9892" width="24" bestFit="1" customWidth="1"/>
    <col min="9893" max="9893" width="27.1640625" bestFit="1" customWidth="1"/>
    <col min="9894" max="9895" width="14.83203125" bestFit="1" customWidth="1"/>
    <col min="9896" max="9896" width="23" bestFit="1" customWidth="1"/>
    <col min="9897" max="9897" width="26" bestFit="1" customWidth="1"/>
    <col min="9898" max="9899" width="14.83203125" bestFit="1" customWidth="1"/>
    <col min="9900" max="9900" width="23" bestFit="1" customWidth="1"/>
    <col min="9901" max="9901" width="26" bestFit="1" customWidth="1"/>
    <col min="9902" max="9903" width="14.83203125" bestFit="1" customWidth="1"/>
    <col min="9904" max="9904" width="24" bestFit="1" customWidth="1"/>
    <col min="9905" max="9905" width="27.1640625" bestFit="1" customWidth="1"/>
    <col min="9906" max="9907" width="14.83203125" bestFit="1" customWidth="1"/>
    <col min="9908" max="9908" width="24" bestFit="1" customWidth="1"/>
    <col min="9909" max="9909" width="27.1640625" bestFit="1" customWidth="1"/>
    <col min="9910" max="9911" width="14.83203125" bestFit="1" customWidth="1"/>
    <col min="9912" max="9912" width="23" bestFit="1" customWidth="1"/>
    <col min="9913" max="9913" width="26" bestFit="1" customWidth="1"/>
    <col min="9914" max="9915" width="14.83203125" bestFit="1" customWidth="1"/>
    <col min="9916" max="9916" width="23" bestFit="1" customWidth="1"/>
    <col min="9917" max="9917" width="26" bestFit="1" customWidth="1"/>
    <col min="9918" max="9919" width="14.83203125" bestFit="1" customWidth="1"/>
    <col min="9920" max="9920" width="24" bestFit="1" customWidth="1"/>
    <col min="9921" max="9921" width="27.1640625" bestFit="1" customWidth="1"/>
    <col min="9922" max="9923" width="14.83203125" bestFit="1" customWidth="1"/>
    <col min="9924" max="9924" width="24" bestFit="1" customWidth="1"/>
    <col min="9925" max="9925" width="27.1640625" bestFit="1" customWidth="1"/>
    <col min="9926" max="9927" width="14.83203125" bestFit="1" customWidth="1"/>
    <col min="9928" max="9928" width="24" bestFit="1" customWidth="1"/>
    <col min="9929" max="9929" width="27.1640625" bestFit="1" customWidth="1"/>
    <col min="9930" max="9931" width="14.83203125" bestFit="1" customWidth="1"/>
    <col min="9932" max="9932" width="24" bestFit="1" customWidth="1"/>
    <col min="9933" max="9933" width="27.1640625" bestFit="1" customWidth="1"/>
    <col min="9934" max="9935" width="14.83203125" bestFit="1" customWidth="1"/>
    <col min="9936" max="9936" width="24" bestFit="1" customWidth="1"/>
    <col min="9937" max="9937" width="27.1640625" bestFit="1" customWidth="1"/>
    <col min="9938" max="9939" width="14.83203125" bestFit="1" customWidth="1"/>
    <col min="9940" max="9940" width="23" bestFit="1" customWidth="1"/>
    <col min="9941" max="9941" width="26" bestFit="1" customWidth="1"/>
    <col min="9942" max="9943" width="14.83203125" bestFit="1" customWidth="1"/>
    <col min="9944" max="9944" width="24" bestFit="1" customWidth="1"/>
    <col min="9945" max="9945" width="27.1640625" bestFit="1" customWidth="1"/>
    <col min="9946" max="9947" width="14.83203125" bestFit="1" customWidth="1"/>
    <col min="9948" max="9948" width="24" bestFit="1" customWidth="1"/>
    <col min="9949" max="9949" width="27.1640625" bestFit="1" customWidth="1"/>
    <col min="9950" max="9951" width="14.83203125" bestFit="1" customWidth="1"/>
    <col min="9952" max="9952" width="24" bestFit="1" customWidth="1"/>
    <col min="9953" max="9953" width="27.1640625" bestFit="1" customWidth="1"/>
    <col min="9954" max="9955" width="14.83203125" bestFit="1" customWidth="1"/>
    <col min="9956" max="9956" width="24" bestFit="1" customWidth="1"/>
    <col min="9957" max="9957" width="27.1640625" bestFit="1" customWidth="1"/>
    <col min="9958" max="9959" width="14.83203125" bestFit="1" customWidth="1"/>
    <col min="9960" max="9960" width="23" bestFit="1" customWidth="1"/>
    <col min="9961" max="9961" width="26" bestFit="1" customWidth="1"/>
    <col min="9962" max="9963" width="14.83203125" bestFit="1" customWidth="1"/>
    <col min="9964" max="9964" width="23" bestFit="1" customWidth="1"/>
    <col min="9965" max="9965" width="26" bestFit="1" customWidth="1"/>
    <col min="9966" max="9967" width="14.83203125" bestFit="1" customWidth="1"/>
    <col min="9968" max="9968" width="24" bestFit="1" customWidth="1"/>
    <col min="9969" max="9969" width="27.1640625" bestFit="1" customWidth="1"/>
    <col min="9970" max="9971" width="14.83203125" bestFit="1" customWidth="1"/>
    <col min="9972" max="9972" width="23" bestFit="1" customWidth="1"/>
    <col min="9973" max="9973" width="26" bestFit="1" customWidth="1"/>
    <col min="9974" max="9975" width="14.83203125" bestFit="1" customWidth="1"/>
    <col min="9976" max="9976" width="23" bestFit="1" customWidth="1"/>
    <col min="9977" max="9977" width="26" bestFit="1" customWidth="1"/>
    <col min="9978" max="9979" width="14.83203125" bestFit="1" customWidth="1"/>
    <col min="9980" max="9980" width="24" bestFit="1" customWidth="1"/>
    <col min="9981" max="9981" width="27.1640625" bestFit="1" customWidth="1"/>
    <col min="9982" max="9983" width="14.83203125" bestFit="1" customWidth="1"/>
    <col min="9984" max="9984" width="24" bestFit="1" customWidth="1"/>
    <col min="9985" max="9985" width="27.1640625" bestFit="1" customWidth="1"/>
    <col min="9986" max="9987" width="14.83203125" bestFit="1" customWidth="1"/>
    <col min="9988" max="9988" width="24" bestFit="1" customWidth="1"/>
    <col min="9989" max="9989" width="27.1640625" bestFit="1" customWidth="1"/>
    <col min="9990" max="9991" width="14.83203125" bestFit="1" customWidth="1"/>
    <col min="9992" max="9992" width="24" bestFit="1" customWidth="1"/>
    <col min="9993" max="9993" width="27.1640625" bestFit="1" customWidth="1"/>
    <col min="9994" max="9995" width="14.83203125" bestFit="1" customWidth="1"/>
    <col min="9996" max="9996" width="24" bestFit="1" customWidth="1"/>
    <col min="9997" max="9997" width="27.1640625" bestFit="1" customWidth="1"/>
    <col min="9998" max="9999" width="14.83203125" bestFit="1" customWidth="1"/>
    <col min="10000" max="10000" width="23" bestFit="1" customWidth="1"/>
    <col min="10001" max="10001" width="26" bestFit="1" customWidth="1"/>
    <col min="10002" max="10003" width="14.83203125" bestFit="1" customWidth="1"/>
    <col min="10004" max="10004" width="23" bestFit="1" customWidth="1"/>
    <col min="10005" max="10005" width="26" bestFit="1" customWidth="1"/>
    <col min="10006" max="10007" width="14.83203125" bestFit="1" customWidth="1"/>
    <col min="10008" max="10008" width="23" bestFit="1" customWidth="1"/>
    <col min="10009" max="10009" width="26" bestFit="1" customWidth="1"/>
    <col min="10010" max="10011" width="14.83203125" bestFit="1" customWidth="1"/>
    <col min="10012" max="10012" width="23" bestFit="1" customWidth="1"/>
    <col min="10013" max="10013" width="26" bestFit="1" customWidth="1"/>
    <col min="10014" max="10015" width="14.83203125" bestFit="1" customWidth="1"/>
    <col min="10016" max="10016" width="24" bestFit="1" customWidth="1"/>
    <col min="10017" max="10017" width="27.1640625" bestFit="1" customWidth="1"/>
    <col min="10018" max="10019" width="14.83203125" bestFit="1" customWidth="1"/>
    <col min="10020" max="10020" width="22" bestFit="1" customWidth="1"/>
    <col min="10021" max="10021" width="25" bestFit="1" customWidth="1"/>
    <col min="10022" max="10023" width="14.83203125" bestFit="1" customWidth="1"/>
    <col min="10024" max="10024" width="23" bestFit="1" customWidth="1"/>
    <col min="10025" max="10025" width="26" bestFit="1" customWidth="1"/>
    <col min="10026" max="10027" width="14.83203125" bestFit="1" customWidth="1"/>
    <col min="10028" max="10028" width="23" bestFit="1" customWidth="1"/>
    <col min="10029" max="10029" width="26" bestFit="1" customWidth="1"/>
    <col min="10030" max="10031" width="14.83203125" bestFit="1" customWidth="1"/>
    <col min="10032" max="10032" width="22" bestFit="1" customWidth="1"/>
    <col min="10033" max="10033" width="25" bestFit="1" customWidth="1"/>
    <col min="10034" max="10035" width="14.83203125" bestFit="1" customWidth="1"/>
    <col min="10036" max="10036" width="23" bestFit="1" customWidth="1"/>
    <col min="10037" max="10037" width="26" bestFit="1" customWidth="1"/>
    <col min="10038" max="10039" width="14.83203125" bestFit="1" customWidth="1"/>
    <col min="10040" max="10040" width="23" bestFit="1" customWidth="1"/>
    <col min="10041" max="10041" width="26" bestFit="1" customWidth="1"/>
    <col min="10042" max="10043" width="14.83203125" bestFit="1" customWidth="1"/>
    <col min="10044" max="10044" width="23" bestFit="1" customWidth="1"/>
    <col min="10045" max="10045" width="26" bestFit="1" customWidth="1"/>
    <col min="10046" max="10047" width="14.83203125" bestFit="1" customWidth="1"/>
    <col min="10048" max="10048" width="22" bestFit="1" customWidth="1"/>
    <col min="10049" max="10049" width="25" bestFit="1" customWidth="1"/>
    <col min="10050" max="10051" width="14.83203125" bestFit="1" customWidth="1"/>
    <col min="10052" max="10052" width="22" bestFit="1" customWidth="1"/>
    <col min="10053" max="10053" width="25" bestFit="1" customWidth="1"/>
    <col min="10054" max="10055" width="14.83203125" bestFit="1" customWidth="1"/>
    <col min="10056" max="10056" width="23" bestFit="1" customWidth="1"/>
    <col min="10057" max="10057" width="26" bestFit="1" customWidth="1"/>
    <col min="10058" max="10059" width="14.83203125" bestFit="1" customWidth="1"/>
    <col min="10060" max="10060" width="23" bestFit="1" customWidth="1"/>
    <col min="10061" max="10061" width="26" bestFit="1" customWidth="1"/>
    <col min="10062" max="10063" width="14.83203125" bestFit="1" customWidth="1"/>
    <col min="10064" max="10064" width="23" bestFit="1" customWidth="1"/>
    <col min="10065" max="10065" width="26" bestFit="1" customWidth="1"/>
    <col min="10066" max="10067" width="14.83203125" bestFit="1" customWidth="1"/>
    <col min="10068" max="10068" width="23" bestFit="1" customWidth="1"/>
    <col min="10069" max="10069" width="26" bestFit="1" customWidth="1"/>
    <col min="10070" max="10071" width="14.83203125" bestFit="1" customWidth="1"/>
    <col min="10072" max="10072" width="23" bestFit="1" customWidth="1"/>
    <col min="10073" max="10073" width="26" bestFit="1" customWidth="1"/>
    <col min="10074" max="10075" width="14.83203125" bestFit="1" customWidth="1"/>
    <col min="10076" max="10076" width="22" bestFit="1" customWidth="1"/>
    <col min="10077" max="10077" width="25" bestFit="1" customWidth="1"/>
    <col min="10078" max="10079" width="14.83203125" bestFit="1" customWidth="1"/>
    <col min="10080" max="10080" width="23" bestFit="1" customWidth="1"/>
    <col min="10081" max="10081" width="26" bestFit="1" customWidth="1"/>
    <col min="10082" max="10083" width="14.83203125" bestFit="1" customWidth="1"/>
    <col min="10084" max="10084" width="23" bestFit="1" customWidth="1"/>
    <col min="10085" max="10085" width="26" bestFit="1" customWidth="1"/>
    <col min="10086" max="10087" width="14.83203125" bestFit="1" customWidth="1"/>
    <col min="10088" max="10088" width="22" bestFit="1" customWidth="1"/>
    <col min="10089" max="10089" width="25" bestFit="1" customWidth="1"/>
    <col min="10090" max="10091" width="14.83203125" bestFit="1" customWidth="1"/>
    <col min="10092" max="10092" width="22" bestFit="1" customWidth="1"/>
    <col min="10093" max="10093" width="25" bestFit="1" customWidth="1"/>
    <col min="10094" max="10095" width="14.83203125" bestFit="1" customWidth="1"/>
    <col min="10096" max="10096" width="23" bestFit="1" customWidth="1"/>
    <col min="10097" max="10097" width="26" bestFit="1" customWidth="1"/>
    <col min="10098" max="10099" width="14.83203125" bestFit="1" customWidth="1"/>
    <col min="10100" max="10100" width="23" bestFit="1" customWidth="1"/>
    <col min="10101" max="10101" width="26" bestFit="1" customWidth="1"/>
    <col min="10102" max="10103" width="14.83203125" bestFit="1" customWidth="1"/>
    <col min="10104" max="10104" width="23" bestFit="1" customWidth="1"/>
    <col min="10105" max="10105" width="26" bestFit="1" customWidth="1"/>
    <col min="10106" max="10107" width="14.83203125" bestFit="1" customWidth="1"/>
    <col min="10108" max="10108" width="23" bestFit="1" customWidth="1"/>
    <col min="10109" max="10109" width="26" bestFit="1" customWidth="1"/>
    <col min="10110" max="10111" width="14.83203125" bestFit="1" customWidth="1"/>
    <col min="10112" max="10112" width="23" bestFit="1" customWidth="1"/>
    <col min="10113" max="10113" width="26" bestFit="1" customWidth="1"/>
    <col min="10114" max="10115" width="14.83203125" bestFit="1" customWidth="1"/>
    <col min="10116" max="10116" width="22" bestFit="1" customWidth="1"/>
    <col min="10117" max="10117" width="25" bestFit="1" customWidth="1"/>
    <col min="10118" max="10119" width="14.83203125" bestFit="1" customWidth="1"/>
    <col min="10120" max="10120" width="23" bestFit="1" customWidth="1"/>
    <col min="10121" max="10121" width="26" bestFit="1" customWidth="1"/>
    <col min="10122" max="10123" width="14.83203125" bestFit="1" customWidth="1"/>
    <col min="10124" max="10124" width="23" bestFit="1" customWidth="1"/>
    <col min="10125" max="10125" width="26" bestFit="1" customWidth="1"/>
    <col min="10126" max="10127" width="14.83203125" bestFit="1" customWidth="1"/>
    <col min="10128" max="10128" width="23" bestFit="1" customWidth="1"/>
    <col min="10129" max="10129" width="26" bestFit="1" customWidth="1"/>
    <col min="10130" max="10131" width="14.83203125" bestFit="1" customWidth="1"/>
    <col min="10132" max="10132" width="23" bestFit="1" customWidth="1"/>
    <col min="10133" max="10133" width="26" bestFit="1" customWidth="1"/>
    <col min="10134" max="10135" width="14.83203125" bestFit="1" customWidth="1"/>
    <col min="10136" max="10136" width="23" bestFit="1" customWidth="1"/>
    <col min="10137" max="10137" width="26" bestFit="1" customWidth="1"/>
    <col min="10138" max="10139" width="14.83203125" bestFit="1" customWidth="1"/>
    <col min="10140" max="10140" width="23" bestFit="1" customWidth="1"/>
    <col min="10141" max="10141" width="26" bestFit="1" customWidth="1"/>
    <col min="10142" max="10143" width="14.83203125" bestFit="1" customWidth="1"/>
    <col min="10144" max="10144" width="22" bestFit="1" customWidth="1"/>
    <col min="10145" max="10145" width="25" bestFit="1" customWidth="1"/>
    <col min="10146" max="10147" width="14.83203125" bestFit="1" customWidth="1"/>
    <col min="10148" max="10148" width="23" bestFit="1" customWidth="1"/>
    <col min="10149" max="10149" width="26" bestFit="1" customWidth="1"/>
    <col min="10150" max="10151" width="14.83203125" bestFit="1" customWidth="1"/>
    <col min="10152" max="10152" width="23" bestFit="1" customWidth="1"/>
    <col min="10153" max="10153" width="26" bestFit="1" customWidth="1"/>
    <col min="10154" max="10155" width="14.83203125" bestFit="1" customWidth="1"/>
    <col min="10156" max="10156" width="23" bestFit="1" customWidth="1"/>
    <col min="10157" max="10157" width="26" bestFit="1" customWidth="1"/>
    <col min="10158" max="10159" width="14.83203125" bestFit="1" customWidth="1"/>
    <col min="10160" max="10160" width="23" bestFit="1" customWidth="1"/>
    <col min="10161" max="10161" width="26" bestFit="1" customWidth="1"/>
    <col min="10162" max="10163" width="14.83203125" bestFit="1" customWidth="1"/>
    <col min="10164" max="10164" width="24" bestFit="1" customWidth="1"/>
    <col min="10165" max="10165" width="27.1640625" bestFit="1" customWidth="1"/>
    <col min="10166" max="10167" width="14.83203125" bestFit="1" customWidth="1"/>
    <col min="10168" max="10168" width="24" bestFit="1" customWidth="1"/>
    <col min="10169" max="10169" width="27.1640625" bestFit="1" customWidth="1"/>
    <col min="10170" max="10171" width="14.83203125" bestFit="1" customWidth="1"/>
    <col min="10172" max="10172" width="24" bestFit="1" customWidth="1"/>
    <col min="10173" max="10173" width="27.1640625" bestFit="1" customWidth="1"/>
    <col min="10174" max="10175" width="14.83203125" bestFit="1" customWidth="1"/>
    <col min="10176" max="10176" width="24" bestFit="1" customWidth="1"/>
    <col min="10177" max="10177" width="27.1640625" bestFit="1" customWidth="1"/>
    <col min="10178" max="10179" width="14.83203125" bestFit="1" customWidth="1"/>
    <col min="10180" max="10180" width="24" bestFit="1" customWidth="1"/>
    <col min="10181" max="10181" width="27.1640625" bestFit="1" customWidth="1"/>
    <col min="10182" max="10183" width="14.83203125" bestFit="1" customWidth="1"/>
    <col min="10184" max="10184" width="24" bestFit="1" customWidth="1"/>
    <col min="10185" max="10185" width="27.1640625" bestFit="1" customWidth="1"/>
    <col min="10186" max="10187" width="14.83203125" bestFit="1" customWidth="1"/>
    <col min="10188" max="10188" width="23" bestFit="1" customWidth="1"/>
    <col min="10189" max="10189" width="26" bestFit="1" customWidth="1"/>
    <col min="10190" max="10191" width="14.83203125" bestFit="1" customWidth="1"/>
    <col min="10192" max="10192" width="24" bestFit="1" customWidth="1"/>
    <col min="10193" max="10193" width="27.1640625" bestFit="1" customWidth="1"/>
    <col min="10194" max="10195" width="14.83203125" bestFit="1" customWidth="1"/>
    <col min="10196" max="10196" width="24" bestFit="1" customWidth="1"/>
    <col min="10197" max="10197" width="27.1640625" bestFit="1" customWidth="1"/>
    <col min="10198" max="10199" width="14.83203125" bestFit="1" customWidth="1"/>
    <col min="10200" max="10200" width="24" bestFit="1" customWidth="1"/>
    <col min="10201" max="10201" width="27.1640625" bestFit="1" customWidth="1"/>
    <col min="10202" max="10203" width="14.83203125" bestFit="1" customWidth="1"/>
    <col min="10204" max="10204" width="24" bestFit="1" customWidth="1"/>
    <col min="10205" max="10205" width="27.1640625" bestFit="1" customWidth="1"/>
    <col min="10206" max="10207" width="14.83203125" bestFit="1" customWidth="1"/>
    <col min="10208" max="10208" width="24" bestFit="1" customWidth="1"/>
    <col min="10209" max="10209" width="27.1640625" bestFit="1" customWidth="1"/>
    <col min="10210" max="10211" width="14.83203125" bestFit="1" customWidth="1"/>
    <col min="10212" max="10212" width="23" bestFit="1" customWidth="1"/>
    <col min="10213" max="10213" width="26" bestFit="1" customWidth="1"/>
    <col min="10214" max="10215" width="14.83203125" bestFit="1" customWidth="1"/>
    <col min="10216" max="10216" width="23" bestFit="1" customWidth="1"/>
    <col min="10217" max="10217" width="26" bestFit="1" customWidth="1"/>
    <col min="10218" max="10219" width="14.83203125" bestFit="1" customWidth="1"/>
    <col min="10220" max="10220" width="23" bestFit="1" customWidth="1"/>
    <col min="10221" max="10221" width="26" bestFit="1" customWidth="1"/>
    <col min="10222" max="10223" width="14.83203125" bestFit="1" customWidth="1"/>
    <col min="10224" max="10224" width="23" bestFit="1" customWidth="1"/>
    <col min="10225" max="10225" width="26" bestFit="1" customWidth="1"/>
    <col min="10226" max="10227" width="14.83203125" bestFit="1" customWidth="1"/>
    <col min="10228" max="10228" width="24" bestFit="1" customWidth="1"/>
    <col min="10229" max="10229" width="27.1640625" bestFit="1" customWidth="1"/>
    <col min="10230" max="10231" width="14.83203125" bestFit="1" customWidth="1"/>
    <col min="10232" max="10232" width="24" bestFit="1" customWidth="1"/>
    <col min="10233" max="10233" width="27.1640625" bestFit="1" customWidth="1"/>
    <col min="10234" max="10235" width="14.83203125" bestFit="1" customWidth="1"/>
    <col min="10236" max="10236" width="24" bestFit="1" customWidth="1"/>
    <col min="10237" max="10237" width="27.1640625" bestFit="1" customWidth="1"/>
    <col min="10238" max="10239" width="14.83203125" bestFit="1" customWidth="1"/>
    <col min="10240" max="10240" width="23" bestFit="1" customWidth="1"/>
    <col min="10241" max="10241" width="26" bestFit="1" customWidth="1"/>
    <col min="10242" max="10243" width="14.83203125" bestFit="1" customWidth="1"/>
    <col min="10244" max="10244" width="23" bestFit="1" customWidth="1"/>
    <col min="10245" max="10245" width="26" bestFit="1" customWidth="1"/>
    <col min="10246" max="10247" width="14.83203125" bestFit="1" customWidth="1"/>
    <col min="10248" max="10248" width="23" bestFit="1" customWidth="1"/>
    <col min="10249" max="10249" width="26" bestFit="1" customWidth="1"/>
    <col min="10250" max="10251" width="14.83203125" bestFit="1" customWidth="1"/>
    <col min="10252" max="10252" width="24" bestFit="1" customWidth="1"/>
    <col min="10253" max="10253" width="27.1640625" bestFit="1" customWidth="1"/>
    <col min="10254" max="10255" width="14.83203125" bestFit="1" customWidth="1"/>
    <col min="10256" max="10256" width="24" bestFit="1" customWidth="1"/>
    <col min="10257" max="10257" width="27.1640625" bestFit="1" customWidth="1"/>
    <col min="10258" max="10259" width="14.83203125" bestFit="1" customWidth="1"/>
    <col min="10260" max="10260" width="24" bestFit="1" customWidth="1"/>
    <col min="10261" max="10261" width="27.1640625" bestFit="1" customWidth="1"/>
    <col min="10262" max="10263" width="14.83203125" bestFit="1" customWidth="1"/>
    <col min="10264" max="10264" width="24" bestFit="1" customWidth="1"/>
    <col min="10265" max="10265" width="27.1640625" bestFit="1" customWidth="1"/>
    <col min="10266" max="10267" width="14.83203125" bestFit="1" customWidth="1"/>
    <col min="10268" max="10268" width="23" bestFit="1" customWidth="1"/>
    <col min="10269" max="10269" width="26" bestFit="1" customWidth="1"/>
    <col min="10270" max="10271" width="14.83203125" bestFit="1" customWidth="1"/>
    <col min="10272" max="10272" width="24" bestFit="1" customWidth="1"/>
    <col min="10273" max="10273" width="27.1640625" bestFit="1" customWidth="1"/>
    <col min="10274" max="10275" width="14.83203125" bestFit="1" customWidth="1"/>
    <col min="10276" max="10276" width="23" bestFit="1" customWidth="1"/>
    <col min="10277" max="10277" width="26" bestFit="1" customWidth="1"/>
    <col min="10278" max="10279" width="14.83203125" bestFit="1" customWidth="1"/>
    <col min="10280" max="10280" width="23" bestFit="1" customWidth="1"/>
    <col min="10281" max="10281" width="26" bestFit="1" customWidth="1"/>
    <col min="10282" max="10283" width="14.83203125" bestFit="1" customWidth="1"/>
    <col min="10284" max="10284" width="23" bestFit="1" customWidth="1"/>
    <col min="10285" max="10285" width="26" bestFit="1" customWidth="1"/>
    <col min="10286" max="10287" width="14.83203125" bestFit="1" customWidth="1"/>
    <col min="10288" max="10288" width="24" bestFit="1" customWidth="1"/>
    <col min="10289" max="10289" width="27.1640625" bestFit="1" customWidth="1"/>
    <col min="10290" max="10291" width="14.83203125" bestFit="1" customWidth="1"/>
    <col min="10292" max="10292" width="24" bestFit="1" customWidth="1"/>
    <col min="10293" max="10293" width="27.1640625" bestFit="1" customWidth="1"/>
    <col min="10294" max="10295" width="14.83203125" bestFit="1" customWidth="1"/>
    <col min="10296" max="10296" width="24" bestFit="1" customWidth="1"/>
    <col min="10297" max="10297" width="27.1640625" bestFit="1" customWidth="1"/>
    <col min="10298" max="10299" width="14.83203125" bestFit="1" customWidth="1"/>
    <col min="10300" max="10300" width="24" bestFit="1" customWidth="1"/>
    <col min="10301" max="10301" width="27.1640625" bestFit="1" customWidth="1"/>
    <col min="10302" max="10303" width="14.83203125" bestFit="1" customWidth="1"/>
    <col min="10304" max="10304" width="24" bestFit="1" customWidth="1"/>
    <col min="10305" max="10305" width="27.1640625" bestFit="1" customWidth="1"/>
    <col min="10306" max="10307" width="14.83203125" bestFit="1" customWidth="1"/>
    <col min="10308" max="10308" width="24" bestFit="1" customWidth="1"/>
    <col min="10309" max="10309" width="27.1640625" bestFit="1" customWidth="1"/>
    <col min="10310" max="10311" width="14.83203125" bestFit="1" customWidth="1"/>
    <col min="10312" max="10312" width="24" bestFit="1" customWidth="1"/>
    <col min="10313" max="10313" width="27.1640625" bestFit="1" customWidth="1"/>
    <col min="10314" max="10315" width="14.83203125" bestFit="1" customWidth="1"/>
    <col min="10316" max="10316" width="24" bestFit="1" customWidth="1"/>
    <col min="10317" max="10317" width="27.1640625" bestFit="1" customWidth="1"/>
    <col min="10318" max="10319" width="14.83203125" bestFit="1" customWidth="1"/>
    <col min="10320" max="10320" width="23" bestFit="1" customWidth="1"/>
    <col min="10321" max="10321" width="26" bestFit="1" customWidth="1"/>
    <col min="10322" max="10323" width="14.83203125" bestFit="1" customWidth="1"/>
    <col min="10324" max="10324" width="23" bestFit="1" customWidth="1"/>
    <col min="10325" max="10325" width="26" bestFit="1" customWidth="1"/>
    <col min="10326" max="10327" width="14.83203125" bestFit="1" customWidth="1"/>
    <col min="10328" max="10328" width="24" bestFit="1" customWidth="1"/>
    <col min="10329" max="10329" width="27.1640625" bestFit="1" customWidth="1"/>
    <col min="10330" max="10331" width="14.83203125" bestFit="1" customWidth="1"/>
    <col min="10332" max="10332" width="24" bestFit="1" customWidth="1"/>
    <col min="10333" max="10333" width="27.1640625" bestFit="1" customWidth="1"/>
    <col min="10334" max="10335" width="14.83203125" bestFit="1" customWidth="1"/>
    <col min="10336" max="10336" width="24" bestFit="1" customWidth="1"/>
    <col min="10337" max="10337" width="27.1640625" bestFit="1" customWidth="1"/>
    <col min="10338" max="10339" width="14.83203125" bestFit="1" customWidth="1"/>
    <col min="10340" max="10340" width="24" bestFit="1" customWidth="1"/>
    <col min="10341" max="10341" width="27.1640625" bestFit="1" customWidth="1"/>
    <col min="10342" max="10343" width="14.83203125" bestFit="1" customWidth="1"/>
    <col min="10344" max="10344" width="24" bestFit="1" customWidth="1"/>
    <col min="10345" max="10345" width="27.1640625" bestFit="1" customWidth="1"/>
    <col min="10346" max="10347" width="14.83203125" bestFit="1" customWidth="1"/>
    <col min="10348" max="10348" width="23" bestFit="1" customWidth="1"/>
    <col min="10349" max="10349" width="26" bestFit="1" customWidth="1"/>
    <col min="10350" max="10351" width="14.83203125" bestFit="1" customWidth="1"/>
    <col min="10352" max="10352" width="23" bestFit="1" customWidth="1"/>
    <col min="10353" max="10353" width="26" bestFit="1" customWidth="1"/>
    <col min="10354" max="10355" width="14.83203125" bestFit="1" customWidth="1"/>
    <col min="10356" max="10356" width="24" bestFit="1" customWidth="1"/>
    <col min="10357" max="10357" width="27.1640625" bestFit="1" customWidth="1"/>
    <col min="10358" max="10359" width="14.83203125" bestFit="1" customWidth="1"/>
    <col min="10360" max="10360" width="23" bestFit="1" customWidth="1"/>
    <col min="10361" max="10361" width="26" bestFit="1" customWidth="1"/>
    <col min="10362" max="10363" width="14.83203125" bestFit="1" customWidth="1"/>
    <col min="10364" max="10364" width="24" bestFit="1" customWidth="1"/>
    <col min="10365" max="10365" width="27.1640625" bestFit="1" customWidth="1"/>
    <col min="10366" max="10367" width="14.83203125" bestFit="1" customWidth="1"/>
    <col min="10368" max="10368" width="24" bestFit="1" customWidth="1"/>
    <col min="10369" max="10369" width="27.1640625" bestFit="1" customWidth="1"/>
    <col min="10370" max="10371" width="14.83203125" bestFit="1" customWidth="1"/>
    <col min="10372" max="10372" width="24" bestFit="1" customWidth="1"/>
    <col min="10373" max="10373" width="27.1640625" bestFit="1" customWidth="1"/>
    <col min="10374" max="10375" width="14.83203125" bestFit="1" customWidth="1"/>
    <col min="10376" max="10376" width="24" bestFit="1" customWidth="1"/>
    <col min="10377" max="10377" width="27.1640625" bestFit="1" customWidth="1"/>
    <col min="10378" max="10379" width="14.83203125" bestFit="1" customWidth="1"/>
    <col min="10380" max="10380" width="23" bestFit="1" customWidth="1"/>
    <col min="10381" max="10381" width="26" bestFit="1" customWidth="1"/>
    <col min="10382" max="10383" width="14.83203125" bestFit="1" customWidth="1"/>
    <col min="10384" max="10384" width="24" bestFit="1" customWidth="1"/>
    <col min="10385" max="10385" width="27.1640625" bestFit="1" customWidth="1"/>
    <col min="10386" max="10387" width="14.83203125" bestFit="1" customWidth="1"/>
    <col min="10388" max="10388" width="23" bestFit="1" customWidth="1"/>
    <col min="10389" max="10389" width="26" bestFit="1" customWidth="1"/>
    <col min="10390" max="10391" width="14.83203125" bestFit="1" customWidth="1"/>
    <col min="10392" max="10392" width="24" bestFit="1" customWidth="1"/>
    <col min="10393" max="10393" width="27.1640625" bestFit="1" customWidth="1"/>
    <col min="10394" max="10395" width="14.83203125" bestFit="1" customWidth="1"/>
    <col min="10396" max="10396" width="24" bestFit="1" customWidth="1"/>
    <col min="10397" max="10397" width="27.1640625" bestFit="1" customWidth="1"/>
    <col min="10398" max="10399" width="14.83203125" bestFit="1" customWidth="1"/>
    <col min="10400" max="10400" width="24" bestFit="1" customWidth="1"/>
    <col min="10401" max="10401" width="27.1640625" bestFit="1" customWidth="1"/>
    <col min="10402" max="10403" width="14.83203125" bestFit="1" customWidth="1"/>
    <col min="10404" max="10404" width="24" bestFit="1" customWidth="1"/>
    <col min="10405" max="10405" width="27.1640625" bestFit="1" customWidth="1"/>
    <col min="10406" max="10407" width="14.83203125" bestFit="1" customWidth="1"/>
    <col min="10408" max="10408" width="24" bestFit="1" customWidth="1"/>
    <col min="10409" max="10409" width="27.1640625" bestFit="1" customWidth="1"/>
    <col min="10410" max="10411" width="14.83203125" bestFit="1" customWidth="1"/>
    <col min="10412" max="10412" width="23" bestFit="1" customWidth="1"/>
    <col min="10413" max="10413" width="26" bestFit="1" customWidth="1"/>
    <col min="10414" max="10415" width="14.83203125" bestFit="1" customWidth="1"/>
    <col min="10416" max="10416" width="23" bestFit="1" customWidth="1"/>
    <col min="10417" max="10417" width="26" bestFit="1" customWidth="1"/>
    <col min="10418" max="10419" width="14.83203125" bestFit="1" customWidth="1"/>
    <col min="10420" max="10420" width="23" bestFit="1" customWidth="1"/>
    <col min="10421" max="10421" width="26" bestFit="1" customWidth="1"/>
    <col min="10422" max="10423" width="14.83203125" bestFit="1" customWidth="1"/>
    <col min="10424" max="10424" width="23" bestFit="1" customWidth="1"/>
    <col min="10425" max="10425" width="26" bestFit="1" customWidth="1"/>
    <col min="10426" max="10427" width="14.83203125" bestFit="1" customWidth="1"/>
    <col min="10428" max="10428" width="23" bestFit="1" customWidth="1"/>
    <col min="10429" max="10429" width="26" bestFit="1" customWidth="1"/>
    <col min="10430" max="10431" width="14.83203125" bestFit="1" customWidth="1"/>
    <col min="10432" max="10432" width="23" bestFit="1" customWidth="1"/>
    <col min="10433" max="10433" width="26" bestFit="1" customWidth="1"/>
    <col min="10434" max="10435" width="14.83203125" bestFit="1" customWidth="1"/>
    <col min="10436" max="10436" width="22" bestFit="1" customWidth="1"/>
    <col min="10437" max="10437" width="25" bestFit="1" customWidth="1"/>
    <col min="10438" max="10439" width="14.83203125" bestFit="1" customWidth="1"/>
    <col min="10440" max="10440" width="23" bestFit="1" customWidth="1"/>
    <col min="10441" max="10441" width="26" bestFit="1" customWidth="1"/>
    <col min="10442" max="10443" width="14.83203125" bestFit="1" customWidth="1"/>
    <col min="10444" max="10444" width="23" bestFit="1" customWidth="1"/>
    <col min="10445" max="10445" width="26" bestFit="1" customWidth="1"/>
    <col min="10446" max="10447" width="14.83203125" bestFit="1" customWidth="1"/>
    <col min="10448" max="10448" width="23" bestFit="1" customWidth="1"/>
    <col min="10449" max="10449" width="26" bestFit="1" customWidth="1"/>
    <col min="10450" max="10451" width="14.83203125" bestFit="1" customWidth="1"/>
    <col min="10452" max="10452" width="23" bestFit="1" customWidth="1"/>
    <col min="10453" max="10453" width="26" bestFit="1" customWidth="1"/>
    <col min="10454" max="10455" width="14.83203125" bestFit="1" customWidth="1"/>
    <col min="10456" max="10456" width="23" bestFit="1" customWidth="1"/>
    <col min="10457" max="10457" width="26" bestFit="1" customWidth="1"/>
    <col min="10458" max="10459" width="14.83203125" bestFit="1" customWidth="1"/>
    <col min="10460" max="10460" width="23" bestFit="1" customWidth="1"/>
    <col min="10461" max="10461" width="26" bestFit="1" customWidth="1"/>
    <col min="10462" max="10463" width="14.83203125" bestFit="1" customWidth="1"/>
    <col min="10464" max="10464" width="23" bestFit="1" customWidth="1"/>
    <col min="10465" max="10465" width="26" bestFit="1" customWidth="1"/>
    <col min="10466" max="10467" width="14.83203125" bestFit="1" customWidth="1"/>
    <col min="10468" max="10468" width="23" bestFit="1" customWidth="1"/>
    <col min="10469" max="10469" width="26" bestFit="1" customWidth="1"/>
    <col min="10470" max="10471" width="14.83203125" bestFit="1" customWidth="1"/>
    <col min="10472" max="10472" width="22" bestFit="1" customWidth="1"/>
    <col min="10473" max="10473" width="25" bestFit="1" customWidth="1"/>
    <col min="10474" max="10475" width="14.83203125" bestFit="1" customWidth="1"/>
    <col min="10476" max="10476" width="23" bestFit="1" customWidth="1"/>
    <col min="10477" max="10477" width="26" bestFit="1" customWidth="1"/>
    <col min="10478" max="10479" width="14.83203125" bestFit="1" customWidth="1"/>
    <col min="10480" max="10480" width="23" bestFit="1" customWidth="1"/>
    <col min="10481" max="10481" width="26" bestFit="1" customWidth="1"/>
    <col min="10482" max="10483" width="14.83203125" bestFit="1" customWidth="1"/>
    <col min="10484" max="10484" width="22" bestFit="1" customWidth="1"/>
    <col min="10485" max="10485" width="25" bestFit="1" customWidth="1"/>
    <col min="10486" max="10487" width="14.83203125" bestFit="1" customWidth="1"/>
    <col min="10488" max="10488" width="22" bestFit="1" customWidth="1"/>
    <col min="10489" max="10489" width="25" bestFit="1" customWidth="1"/>
    <col min="10490" max="10491" width="14.83203125" bestFit="1" customWidth="1"/>
    <col min="10492" max="10492" width="22" bestFit="1" customWidth="1"/>
    <col min="10493" max="10493" width="25" bestFit="1" customWidth="1"/>
    <col min="10494" max="10495" width="14.83203125" bestFit="1" customWidth="1"/>
    <col min="10496" max="10496" width="23" bestFit="1" customWidth="1"/>
    <col min="10497" max="10497" width="26" bestFit="1" customWidth="1"/>
    <col min="10498" max="10499" width="14.83203125" bestFit="1" customWidth="1"/>
    <col min="10500" max="10500" width="22" bestFit="1" customWidth="1"/>
    <col min="10501" max="10501" width="25" bestFit="1" customWidth="1"/>
    <col min="10502" max="10503" width="14.83203125" bestFit="1" customWidth="1"/>
    <col min="10504" max="10504" width="23" bestFit="1" customWidth="1"/>
    <col min="10505" max="10505" width="26" bestFit="1" customWidth="1"/>
    <col min="10506" max="10507" width="14.83203125" bestFit="1" customWidth="1"/>
    <col min="10508" max="10508" width="22" bestFit="1" customWidth="1"/>
    <col min="10509" max="10509" width="25" bestFit="1" customWidth="1"/>
    <col min="10510" max="10511" width="14.83203125" bestFit="1" customWidth="1"/>
    <col min="10512" max="10512" width="22" bestFit="1" customWidth="1"/>
    <col min="10513" max="10513" width="25" bestFit="1" customWidth="1"/>
    <col min="10514" max="10515" width="14.83203125" bestFit="1" customWidth="1"/>
    <col min="10516" max="10516" width="23" bestFit="1" customWidth="1"/>
    <col min="10517" max="10517" width="26" bestFit="1" customWidth="1"/>
    <col min="10518" max="10519" width="14.83203125" bestFit="1" customWidth="1"/>
    <col min="10520" max="10520" width="24" bestFit="1" customWidth="1"/>
    <col min="10521" max="10521" width="27.1640625" bestFit="1" customWidth="1"/>
    <col min="10522" max="10523" width="14.83203125" bestFit="1" customWidth="1"/>
    <col min="10524" max="10524" width="24" bestFit="1" customWidth="1"/>
    <col min="10525" max="10525" width="27.1640625" bestFit="1" customWidth="1"/>
    <col min="10526" max="10527" width="14.83203125" bestFit="1" customWidth="1"/>
    <col min="10528" max="10528" width="24" bestFit="1" customWidth="1"/>
    <col min="10529" max="10529" width="27.1640625" bestFit="1" customWidth="1"/>
    <col min="10530" max="10531" width="14.83203125" bestFit="1" customWidth="1"/>
    <col min="10532" max="10532" width="24" bestFit="1" customWidth="1"/>
    <col min="10533" max="10533" width="27.1640625" bestFit="1" customWidth="1"/>
    <col min="10534" max="10535" width="14.83203125" bestFit="1" customWidth="1"/>
    <col min="10536" max="10536" width="24" bestFit="1" customWidth="1"/>
    <col min="10537" max="10537" width="27.1640625" bestFit="1" customWidth="1"/>
    <col min="10538" max="10539" width="14.83203125" bestFit="1" customWidth="1"/>
    <col min="10540" max="10540" width="24" bestFit="1" customWidth="1"/>
    <col min="10541" max="10541" width="27.1640625" bestFit="1" customWidth="1"/>
    <col min="10542" max="10543" width="14.83203125" bestFit="1" customWidth="1"/>
    <col min="10544" max="10544" width="24" bestFit="1" customWidth="1"/>
    <col min="10545" max="10545" width="27.1640625" bestFit="1" customWidth="1"/>
    <col min="10546" max="10547" width="14.83203125" bestFit="1" customWidth="1"/>
    <col min="10548" max="10548" width="24" bestFit="1" customWidth="1"/>
    <col min="10549" max="10549" width="27.1640625" bestFit="1" customWidth="1"/>
    <col min="10550" max="10551" width="14.83203125" bestFit="1" customWidth="1"/>
    <col min="10552" max="10552" width="24" bestFit="1" customWidth="1"/>
    <col min="10553" max="10553" width="27.1640625" bestFit="1" customWidth="1"/>
    <col min="10554" max="10555" width="14.83203125" bestFit="1" customWidth="1"/>
    <col min="10556" max="10556" width="24" bestFit="1" customWidth="1"/>
    <col min="10557" max="10557" width="27.1640625" bestFit="1" customWidth="1"/>
    <col min="10558" max="10559" width="14.83203125" bestFit="1" customWidth="1"/>
    <col min="10560" max="10560" width="24" bestFit="1" customWidth="1"/>
    <col min="10561" max="10561" width="27.1640625" bestFit="1" customWidth="1"/>
    <col min="10562" max="10563" width="14.83203125" bestFit="1" customWidth="1"/>
    <col min="10564" max="10564" width="24" bestFit="1" customWidth="1"/>
    <col min="10565" max="10565" width="27.1640625" bestFit="1" customWidth="1"/>
    <col min="10566" max="10567" width="14.83203125" bestFit="1" customWidth="1"/>
    <col min="10568" max="10568" width="23" bestFit="1" customWidth="1"/>
    <col min="10569" max="10569" width="26" bestFit="1" customWidth="1"/>
    <col min="10570" max="10571" width="14.83203125" bestFit="1" customWidth="1"/>
    <col min="10572" max="10572" width="23" bestFit="1" customWidth="1"/>
    <col min="10573" max="10573" width="26" bestFit="1" customWidth="1"/>
    <col min="10574" max="10575" width="14.83203125" bestFit="1" customWidth="1"/>
    <col min="10576" max="10576" width="23" bestFit="1" customWidth="1"/>
    <col min="10577" max="10577" width="26" bestFit="1" customWidth="1"/>
    <col min="10578" max="10579" width="14.83203125" bestFit="1" customWidth="1"/>
    <col min="10580" max="10580" width="24" bestFit="1" customWidth="1"/>
    <col min="10581" max="10581" width="27.1640625" bestFit="1" customWidth="1"/>
    <col min="10582" max="10583" width="14.83203125" bestFit="1" customWidth="1"/>
    <col min="10584" max="10584" width="24" bestFit="1" customWidth="1"/>
    <col min="10585" max="10585" width="27.1640625" bestFit="1" customWidth="1"/>
    <col min="10586" max="10587" width="14.83203125" bestFit="1" customWidth="1"/>
    <col min="10588" max="10588" width="24" bestFit="1" customWidth="1"/>
    <col min="10589" max="10589" width="27.1640625" bestFit="1" customWidth="1"/>
    <col min="10590" max="10591" width="14.83203125" bestFit="1" customWidth="1"/>
    <col min="10592" max="10592" width="24" bestFit="1" customWidth="1"/>
    <col min="10593" max="10593" width="27.1640625" bestFit="1" customWidth="1"/>
    <col min="10594" max="10595" width="14.83203125" bestFit="1" customWidth="1"/>
    <col min="10596" max="10596" width="23" bestFit="1" customWidth="1"/>
    <col min="10597" max="10597" width="26" bestFit="1" customWidth="1"/>
    <col min="10598" max="10599" width="14.83203125" bestFit="1" customWidth="1"/>
    <col min="10600" max="10600" width="24" bestFit="1" customWidth="1"/>
    <col min="10601" max="10601" width="27.1640625" bestFit="1" customWidth="1"/>
    <col min="10602" max="10603" width="14.83203125" bestFit="1" customWidth="1"/>
    <col min="10604" max="10604" width="24" bestFit="1" customWidth="1"/>
    <col min="10605" max="10605" width="27.1640625" bestFit="1" customWidth="1"/>
    <col min="10606" max="10607" width="14.83203125" bestFit="1" customWidth="1"/>
    <col min="10608" max="10608" width="24" bestFit="1" customWidth="1"/>
    <col min="10609" max="10609" width="27.1640625" bestFit="1" customWidth="1"/>
    <col min="10610" max="10611" width="14.83203125" bestFit="1" customWidth="1"/>
    <col min="10612" max="10612" width="24" bestFit="1" customWidth="1"/>
    <col min="10613" max="10613" width="27.1640625" bestFit="1" customWidth="1"/>
    <col min="10614" max="10615" width="14.83203125" bestFit="1" customWidth="1"/>
    <col min="10616" max="10616" width="24" bestFit="1" customWidth="1"/>
    <col min="10617" max="10617" width="27.1640625" bestFit="1" customWidth="1"/>
    <col min="10618" max="10619" width="14.83203125" bestFit="1" customWidth="1"/>
    <col min="10620" max="10620" width="23" bestFit="1" customWidth="1"/>
    <col min="10621" max="10621" width="26" bestFit="1" customWidth="1"/>
    <col min="10622" max="10623" width="14.83203125" bestFit="1" customWidth="1"/>
    <col min="10624" max="10624" width="23" bestFit="1" customWidth="1"/>
    <col min="10625" max="10625" width="26" bestFit="1" customWidth="1"/>
    <col min="10626" max="10627" width="14.83203125" bestFit="1" customWidth="1"/>
    <col min="10628" max="10628" width="24" bestFit="1" customWidth="1"/>
    <col min="10629" max="10629" width="27.1640625" bestFit="1" customWidth="1"/>
    <col min="10630" max="10631" width="14.83203125" bestFit="1" customWidth="1"/>
    <col min="10632" max="10632" width="24" bestFit="1" customWidth="1"/>
    <col min="10633" max="10633" width="27.1640625" bestFit="1" customWidth="1"/>
    <col min="10634" max="10635" width="14.83203125" bestFit="1" customWidth="1"/>
    <col min="10636" max="10636" width="24" bestFit="1" customWidth="1"/>
    <col min="10637" max="10637" width="27.1640625" bestFit="1" customWidth="1"/>
    <col min="10638" max="10639" width="14.83203125" bestFit="1" customWidth="1"/>
    <col min="10640" max="10640" width="24" bestFit="1" customWidth="1"/>
    <col min="10641" max="10641" width="27.1640625" bestFit="1" customWidth="1"/>
    <col min="10642" max="10643" width="14.83203125" bestFit="1" customWidth="1"/>
    <col min="10644" max="10644" width="23" bestFit="1" customWidth="1"/>
    <col min="10645" max="10645" width="26" bestFit="1" customWidth="1"/>
    <col min="10646" max="10647" width="14.83203125" bestFit="1" customWidth="1"/>
    <col min="10648" max="10648" width="23" bestFit="1" customWidth="1"/>
    <col min="10649" max="10649" width="26" bestFit="1" customWidth="1"/>
    <col min="10650" max="10651" width="14.83203125" bestFit="1" customWidth="1"/>
    <col min="10652" max="10652" width="24" bestFit="1" customWidth="1"/>
    <col min="10653" max="10653" width="27.1640625" bestFit="1" customWidth="1"/>
    <col min="10654" max="10655" width="14.83203125" bestFit="1" customWidth="1"/>
    <col min="10656" max="10656" width="24" bestFit="1" customWidth="1"/>
    <col min="10657" max="10657" width="27.1640625" bestFit="1" customWidth="1"/>
    <col min="10658" max="10659" width="14.83203125" bestFit="1" customWidth="1"/>
    <col min="10660" max="10660" width="24" bestFit="1" customWidth="1"/>
    <col min="10661" max="10661" width="27.1640625" bestFit="1" customWidth="1"/>
    <col min="10662" max="10663" width="14.83203125" bestFit="1" customWidth="1"/>
    <col min="10664" max="10664" width="24" bestFit="1" customWidth="1"/>
    <col min="10665" max="10665" width="27.1640625" bestFit="1" customWidth="1"/>
    <col min="10666" max="10667" width="14.83203125" bestFit="1" customWidth="1"/>
    <col min="10668" max="10668" width="24" bestFit="1" customWidth="1"/>
    <col min="10669" max="10669" width="27.1640625" bestFit="1" customWidth="1"/>
    <col min="10670" max="10671" width="14.83203125" bestFit="1" customWidth="1"/>
    <col min="10672" max="10672" width="23" bestFit="1" customWidth="1"/>
    <col min="10673" max="10673" width="26" bestFit="1" customWidth="1"/>
    <col min="10674" max="10675" width="14.83203125" bestFit="1" customWidth="1"/>
    <col min="10676" max="10676" width="23" bestFit="1" customWidth="1"/>
    <col min="10677" max="10677" width="26" bestFit="1" customWidth="1"/>
    <col min="10678" max="10679" width="14.83203125" bestFit="1" customWidth="1"/>
    <col min="10680" max="10680" width="24" bestFit="1" customWidth="1"/>
    <col min="10681" max="10681" width="27.1640625" bestFit="1" customWidth="1"/>
    <col min="10682" max="10683" width="14.83203125" bestFit="1" customWidth="1"/>
    <col min="10684" max="10684" width="24" bestFit="1" customWidth="1"/>
    <col min="10685" max="10685" width="27.1640625" bestFit="1" customWidth="1"/>
    <col min="10686" max="10687" width="14.83203125" bestFit="1" customWidth="1"/>
    <col min="10688" max="10688" width="24" bestFit="1" customWidth="1"/>
    <col min="10689" max="10689" width="27.1640625" bestFit="1" customWidth="1"/>
    <col min="10690" max="10691" width="14.83203125" bestFit="1" customWidth="1"/>
    <col min="10692" max="10692" width="24" bestFit="1" customWidth="1"/>
    <col min="10693" max="10693" width="27.1640625" bestFit="1" customWidth="1"/>
    <col min="10694" max="10695" width="14.83203125" bestFit="1" customWidth="1"/>
    <col min="10696" max="10696" width="23" bestFit="1" customWidth="1"/>
    <col min="10697" max="10697" width="26" bestFit="1" customWidth="1"/>
    <col min="10698" max="10699" width="14.83203125" bestFit="1" customWidth="1"/>
    <col min="10700" max="10700" width="23" bestFit="1" customWidth="1"/>
    <col min="10701" max="10701" width="26" bestFit="1" customWidth="1"/>
    <col min="10702" max="10703" width="14.83203125" bestFit="1" customWidth="1"/>
    <col min="10704" max="10704" width="24" bestFit="1" customWidth="1"/>
    <col min="10705" max="10705" width="27.1640625" bestFit="1" customWidth="1"/>
    <col min="10706" max="10707" width="14.83203125" bestFit="1" customWidth="1"/>
    <col min="10708" max="10708" width="24" bestFit="1" customWidth="1"/>
    <col min="10709" max="10709" width="27.1640625" bestFit="1" customWidth="1"/>
    <col min="10710" max="10711" width="14.83203125" bestFit="1" customWidth="1"/>
    <col min="10712" max="10712" width="24" bestFit="1" customWidth="1"/>
    <col min="10713" max="10713" width="27.1640625" bestFit="1" customWidth="1"/>
    <col min="10714" max="10715" width="14.83203125" bestFit="1" customWidth="1"/>
    <col min="10716" max="10716" width="24" bestFit="1" customWidth="1"/>
    <col min="10717" max="10717" width="27.1640625" bestFit="1" customWidth="1"/>
    <col min="10718" max="10719" width="14.83203125" bestFit="1" customWidth="1"/>
    <col min="10720" max="10720" width="24" bestFit="1" customWidth="1"/>
    <col min="10721" max="10721" width="27.1640625" bestFit="1" customWidth="1"/>
    <col min="10722" max="10723" width="14.83203125" bestFit="1" customWidth="1"/>
    <col min="10724" max="10724" width="24" bestFit="1" customWidth="1"/>
    <col min="10725" max="10725" width="27.1640625" bestFit="1" customWidth="1"/>
    <col min="10726" max="10727" width="14.83203125" bestFit="1" customWidth="1"/>
    <col min="10728" max="10728" width="24" bestFit="1" customWidth="1"/>
    <col min="10729" max="10729" width="27.1640625" bestFit="1" customWidth="1"/>
    <col min="10730" max="10731" width="14.83203125" bestFit="1" customWidth="1"/>
    <col min="10732" max="10732" width="24" bestFit="1" customWidth="1"/>
    <col min="10733" max="10733" width="27.1640625" bestFit="1" customWidth="1"/>
    <col min="10734" max="10735" width="14.83203125" bestFit="1" customWidth="1"/>
    <col min="10736" max="10736" width="24" bestFit="1" customWidth="1"/>
    <col min="10737" max="10737" width="27.1640625" bestFit="1" customWidth="1"/>
    <col min="10738" max="10739" width="14.83203125" bestFit="1" customWidth="1"/>
    <col min="10740" max="10740" width="24" bestFit="1" customWidth="1"/>
    <col min="10741" max="10741" width="27.1640625" bestFit="1" customWidth="1"/>
    <col min="10742" max="10743" width="14.83203125" bestFit="1" customWidth="1"/>
    <col min="10744" max="10744" width="23" bestFit="1" customWidth="1"/>
    <col min="10745" max="10745" width="26" bestFit="1" customWidth="1"/>
    <col min="10746" max="10747" width="14.83203125" bestFit="1" customWidth="1"/>
    <col min="10748" max="10748" width="23" bestFit="1" customWidth="1"/>
    <col min="10749" max="10749" width="26" bestFit="1" customWidth="1"/>
    <col min="10750" max="10751" width="14.83203125" bestFit="1" customWidth="1"/>
    <col min="10752" max="10752" width="24" bestFit="1" customWidth="1"/>
    <col min="10753" max="10753" width="27.1640625" bestFit="1" customWidth="1"/>
    <col min="10754" max="10755" width="14.83203125" bestFit="1" customWidth="1"/>
    <col min="10756" max="10756" width="24" bestFit="1" customWidth="1"/>
    <col min="10757" max="10757" width="27.1640625" bestFit="1" customWidth="1"/>
    <col min="10758" max="10759" width="14.83203125" bestFit="1" customWidth="1"/>
    <col min="10760" max="10760" width="23" bestFit="1" customWidth="1"/>
    <col min="10761" max="10761" width="26" bestFit="1" customWidth="1"/>
    <col min="10762" max="10763" width="14.83203125" bestFit="1" customWidth="1"/>
    <col min="10764" max="10764" width="23" bestFit="1" customWidth="1"/>
    <col min="10765" max="10765" width="26" bestFit="1" customWidth="1"/>
    <col min="10766" max="10767" width="14.83203125" bestFit="1" customWidth="1"/>
    <col min="10768" max="10768" width="24" bestFit="1" customWidth="1"/>
    <col min="10769" max="10769" width="27.1640625" bestFit="1" customWidth="1"/>
    <col min="10770" max="10771" width="14.83203125" bestFit="1" customWidth="1"/>
    <col min="10772" max="10772" width="22" bestFit="1" customWidth="1"/>
    <col min="10773" max="10773" width="25" bestFit="1" customWidth="1"/>
    <col min="10774" max="10775" width="14.83203125" bestFit="1" customWidth="1"/>
    <col min="10776" max="10776" width="23" bestFit="1" customWidth="1"/>
    <col min="10777" max="10777" width="26" bestFit="1" customWidth="1"/>
    <col min="10778" max="10779" width="14.83203125" bestFit="1" customWidth="1"/>
    <col min="10780" max="10780" width="23" bestFit="1" customWidth="1"/>
    <col min="10781" max="10781" width="26" bestFit="1" customWidth="1"/>
    <col min="10782" max="10783" width="14.83203125" bestFit="1" customWidth="1"/>
    <col min="10784" max="10784" width="23" bestFit="1" customWidth="1"/>
    <col min="10785" max="10785" width="26" bestFit="1" customWidth="1"/>
    <col min="10786" max="10787" width="14.83203125" bestFit="1" customWidth="1"/>
    <col min="10788" max="10788" width="23" bestFit="1" customWidth="1"/>
    <col min="10789" max="10789" width="26" bestFit="1" customWidth="1"/>
    <col min="10790" max="10791" width="14.83203125" bestFit="1" customWidth="1"/>
    <col min="10792" max="10792" width="23" bestFit="1" customWidth="1"/>
    <col min="10793" max="10793" width="26" bestFit="1" customWidth="1"/>
    <col min="10794" max="10795" width="14.83203125" bestFit="1" customWidth="1"/>
    <col min="10796" max="10796" width="23" bestFit="1" customWidth="1"/>
    <col min="10797" max="10797" width="26" bestFit="1" customWidth="1"/>
    <col min="10798" max="10799" width="14.83203125" bestFit="1" customWidth="1"/>
    <col min="10800" max="10800" width="23" bestFit="1" customWidth="1"/>
    <col min="10801" max="10801" width="26" bestFit="1" customWidth="1"/>
    <col min="10802" max="10803" width="14.83203125" bestFit="1" customWidth="1"/>
    <col min="10804" max="10804" width="23" bestFit="1" customWidth="1"/>
    <col min="10805" max="10805" width="26" bestFit="1" customWidth="1"/>
    <col min="10806" max="10807" width="14.83203125" bestFit="1" customWidth="1"/>
    <col min="10808" max="10808" width="23" bestFit="1" customWidth="1"/>
    <col min="10809" max="10809" width="26" bestFit="1" customWidth="1"/>
    <col min="10810" max="10811" width="14.83203125" bestFit="1" customWidth="1"/>
    <col min="10812" max="10812" width="23" bestFit="1" customWidth="1"/>
    <col min="10813" max="10813" width="26" bestFit="1" customWidth="1"/>
    <col min="10814" max="10815" width="14.83203125" bestFit="1" customWidth="1"/>
    <col min="10816" max="10816" width="22" bestFit="1" customWidth="1"/>
    <col min="10817" max="10817" width="25" bestFit="1" customWidth="1"/>
    <col min="10818" max="10819" width="14.83203125" bestFit="1" customWidth="1"/>
    <col min="10820" max="10820" width="23" bestFit="1" customWidth="1"/>
    <col min="10821" max="10821" width="26" bestFit="1" customWidth="1"/>
    <col min="10822" max="10823" width="14.83203125" bestFit="1" customWidth="1"/>
    <col min="10824" max="10824" width="23" bestFit="1" customWidth="1"/>
    <col min="10825" max="10825" width="26" bestFit="1" customWidth="1"/>
    <col min="10826" max="10827" width="14.83203125" bestFit="1" customWidth="1"/>
    <col min="10828" max="10828" width="22" bestFit="1" customWidth="1"/>
    <col min="10829" max="10829" width="25" bestFit="1" customWidth="1"/>
    <col min="10830" max="10831" width="14.83203125" bestFit="1" customWidth="1"/>
    <col min="10832" max="10832" width="22" bestFit="1" customWidth="1"/>
    <col min="10833" max="10833" width="25" bestFit="1" customWidth="1"/>
    <col min="10834" max="10835" width="14.83203125" bestFit="1" customWidth="1"/>
    <col min="10836" max="10836" width="23" bestFit="1" customWidth="1"/>
    <col min="10837" max="10837" width="26" bestFit="1" customWidth="1"/>
    <col min="10838" max="10839" width="14.83203125" bestFit="1" customWidth="1"/>
    <col min="10840" max="10840" width="23" bestFit="1" customWidth="1"/>
    <col min="10841" max="10841" width="26" bestFit="1" customWidth="1"/>
    <col min="10842" max="10843" width="14.83203125" bestFit="1" customWidth="1"/>
    <col min="10844" max="10844" width="23" bestFit="1" customWidth="1"/>
    <col min="10845" max="10845" width="26" bestFit="1" customWidth="1"/>
    <col min="10846" max="10847" width="14.83203125" bestFit="1" customWidth="1"/>
    <col min="10848" max="10848" width="23" bestFit="1" customWidth="1"/>
    <col min="10849" max="10849" width="26" bestFit="1" customWidth="1"/>
    <col min="10850" max="10851" width="14.83203125" bestFit="1" customWidth="1"/>
    <col min="10852" max="10852" width="22" bestFit="1" customWidth="1"/>
    <col min="10853" max="10853" width="25" bestFit="1" customWidth="1"/>
    <col min="10854" max="10855" width="14.83203125" bestFit="1" customWidth="1"/>
    <col min="10856" max="10856" width="22" bestFit="1" customWidth="1"/>
    <col min="10857" max="10857" width="25" bestFit="1" customWidth="1"/>
    <col min="10858" max="10859" width="14.83203125" bestFit="1" customWidth="1"/>
    <col min="10860" max="10860" width="22" bestFit="1" customWidth="1"/>
    <col min="10861" max="10861" width="25" bestFit="1" customWidth="1"/>
    <col min="10862" max="10863" width="14.83203125" bestFit="1" customWidth="1"/>
    <col min="10864" max="10864" width="23" bestFit="1" customWidth="1"/>
    <col min="10865" max="10865" width="26" bestFit="1" customWidth="1"/>
    <col min="10866" max="10867" width="14.83203125" bestFit="1" customWidth="1"/>
    <col min="10868" max="10868" width="23" bestFit="1" customWidth="1"/>
    <col min="10869" max="10869" width="26" bestFit="1" customWidth="1"/>
    <col min="10870" max="10871" width="14.83203125" bestFit="1" customWidth="1"/>
    <col min="10872" max="10872" width="23" bestFit="1" customWidth="1"/>
    <col min="10873" max="10873" width="26" bestFit="1" customWidth="1"/>
    <col min="10874" max="10875" width="14.83203125" bestFit="1" customWidth="1"/>
    <col min="10876" max="10876" width="22" bestFit="1" customWidth="1"/>
    <col min="10877" max="10877" width="25" bestFit="1" customWidth="1"/>
    <col min="10878" max="10879" width="14.83203125" bestFit="1" customWidth="1"/>
    <col min="10880" max="10880" width="23" bestFit="1" customWidth="1"/>
    <col min="10881" max="10881" width="26" bestFit="1" customWidth="1"/>
    <col min="10882" max="10883" width="14.83203125" bestFit="1" customWidth="1"/>
    <col min="10884" max="10884" width="23" bestFit="1" customWidth="1"/>
    <col min="10885" max="10885" width="26" bestFit="1" customWidth="1"/>
    <col min="10886" max="10887" width="14.83203125" bestFit="1" customWidth="1"/>
    <col min="10888" max="10888" width="23" bestFit="1" customWidth="1"/>
    <col min="10889" max="10889" width="26" bestFit="1" customWidth="1"/>
    <col min="10890" max="10891" width="14.83203125" bestFit="1" customWidth="1"/>
    <col min="10892" max="10892" width="23" bestFit="1" customWidth="1"/>
    <col min="10893" max="10893" width="26" bestFit="1" customWidth="1"/>
    <col min="10894" max="10895" width="14.83203125" bestFit="1" customWidth="1"/>
    <col min="10896" max="10896" width="24" bestFit="1" customWidth="1"/>
    <col min="10897" max="10897" width="27.1640625" bestFit="1" customWidth="1"/>
    <col min="10898" max="10899" width="14.83203125" bestFit="1" customWidth="1"/>
    <col min="10900" max="10900" width="23" bestFit="1" customWidth="1"/>
    <col min="10901" max="10901" width="26" bestFit="1" customWidth="1"/>
    <col min="10902" max="10903" width="14.83203125" bestFit="1" customWidth="1"/>
    <col min="10904" max="10904" width="24" bestFit="1" customWidth="1"/>
    <col min="10905" max="10905" width="27.1640625" bestFit="1" customWidth="1"/>
    <col min="10906" max="10907" width="14.83203125" bestFit="1" customWidth="1"/>
    <col min="10908" max="10908" width="24" bestFit="1" customWidth="1"/>
    <col min="10909" max="10909" width="27.1640625" bestFit="1" customWidth="1"/>
    <col min="10910" max="10911" width="14.83203125" bestFit="1" customWidth="1"/>
    <col min="10912" max="10912" width="23" bestFit="1" customWidth="1"/>
    <col min="10913" max="10913" width="26" bestFit="1" customWidth="1"/>
    <col min="10914" max="10915" width="14.83203125" bestFit="1" customWidth="1"/>
    <col min="10916" max="10916" width="23" bestFit="1" customWidth="1"/>
    <col min="10917" max="10917" width="26" bestFit="1" customWidth="1"/>
    <col min="10918" max="10919" width="14.83203125" bestFit="1" customWidth="1"/>
    <col min="10920" max="10920" width="23" bestFit="1" customWidth="1"/>
    <col min="10921" max="10921" width="26" bestFit="1" customWidth="1"/>
    <col min="10922" max="10923" width="14.83203125" bestFit="1" customWidth="1"/>
    <col min="10924" max="10924" width="24" bestFit="1" customWidth="1"/>
    <col min="10925" max="10925" width="27.1640625" bestFit="1" customWidth="1"/>
    <col min="10926" max="10927" width="14.83203125" bestFit="1" customWidth="1"/>
    <col min="10928" max="10928" width="24" bestFit="1" customWidth="1"/>
    <col min="10929" max="10929" width="27.1640625" bestFit="1" customWidth="1"/>
    <col min="10930" max="10931" width="14.83203125" bestFit="1" customWidth="1"/>
    <col min="10932" max="10932" width="24" bestFit="1" customWidth="1"/>
    <col min="10933" max="10933" width="27.1640625" bestFit="1" customWidth="1"/>
    <col min="10934" max="10935" width="14.83203125" bestFit="1" customWidth="1"/>
    <col min="10936" max="10936" width="24" bestFit="1" customWidth="1"/>
    <col min="10937" max="10937" width="27.1640625" bestFit="1" customWidth="1"/>
    <col min="10938" max="10939" width="14.83203125" bestFit="1" customWidth="1"/>
    <col min="10940" max="10940" width="23" bestFit="1" customWidth="1"/>
    <col min="10941" max="10941" width="26" bestFit="1" customWidth="1"/>
    <col min="10942" max="10943" width="14.83203125" bestFit="1" customWidth="1"/>
    <col min="10944" max="10944" width="24" bestFit="1" customWidth="1"/>
    <col min="10945" max="10945" width="27.1640625" bestFit="1" customWidth="1"/>
    <col min="10946" max="10947" width="14.83203125" bestFit="1" customWidth="1"/>
    <col min="10948" max="10948" width="24" bestFit="1" customWidth="1"/>
    <col min="10949" max="10949" width="27.1640625" bestFit="1" customWidth="1"/>
    <col min="10950" max="10951" width="14.83203125" bestFit="1" customWidth="1"/>
    <col min="10952" max="10952" width="24" bestFit="1" customWidth="1"/>
    <col min="10953" max="10953" width="27.1640625" bestFit="1" customWidth="1"/>
    <col min="10954" max="10955" width="14.83203125" bestFit="1" customWidth="1"/>
    <col min="10956" max="10956" width="24" bestFit="1" customWidth="1"/>
    <col min="10957" max="10957" width="27.1640625" bestFit="1" customWidth="1"/>
    <col min="10958" max="10959" width="14.83203125" bestFit="1" customWidth="1"/>
    <col min="10960" max="10960" width="23" bestFit="1" customWidth="1"/>
    <col min="10961" max="10961" width="26" bestFit="1" customWidth="1"/>
    <col min="10962" max="10963" width="14.83203125" bestFit="1" customWidth="1"/>
    <col min="10964" max="10964" width="23" bestFit="1" customWidth="1"/>
    <col min="10965" max="10965" width="26" bestFit="1" customWidth="1"/>
    <col min="10966" max="10967" width="14.83203125" bestFit="1" customWidth="1"/>
    <col min="10968" max="10968" width="24" bestFit="1" customWidth="1"/>
    <col min="10969" max="10969" width="27.1640625" bestFit="1" customWidth="1"/>
    <col min="10970" max="10971" width="14.83203125" bestFit="1" customWidth="1"/>
    <col min="10972" max="10972" width="24" bestFit="1" customWidth="1"/>
    <col min="10973" max="10973" width="27.1640625" bestFit="1" customWidth="1"/>
    <col min="10974" max="10975" width="14.83203125" bestFit="1" customWidth="1"/>
    <col min="10976" max="10976" width="24" bestFit="1" customWidth="1"/>
    <col min="10977" max="10977" width="27.1640625" bestFit="1" customWidth="1"/>
    <col min="10978" max="10979" width="14.83203125" bestFit="1" customWidth="1"/>
    <col min="10980" max="10980" width="24" bestFit="1" customWidth="1"/>
    <col min="10981" max="10981" width="27.1640625" bestFit="1" customWidth="1"/>
    <col min="10982" max="10983" width="14.83203125" bestFit="1" customWidth="1"/>
    <col min="10984" max="10984" width="24" bestFit="1" customWidth="1"/>
    <col min="10985" max="10985" width="27.1640625" bestFit="1" customWidth="1"/>
    <col min="10986" max="10987" width="14.83203125" bestFit="1" customWidth="1"/>
    <col min="10988" max="10988" width="24" bestFit="1" customWidth="1"/>
    <col min="10989" max="10989" width="27.1640625" bestFit="1" customWidth="1"/>
    <col min="10990" max="10991" width="14.83203125" bestFit="1" customWidth="1"/>
    <col min="10992" max="10992" width="24" bestFit="1" customWidth="1"/>
    <col min="10993" max="10993" width="27.1640625" bestFit="1" customWidth="1"/>
    <col min="10994" max="10995" width="14.83203125" bestFit="1" customWidth="1"/>
    <col min="10996" max="10996" width="24" bestFit="1" customWidth="1"/>
    <col min="10997" max="10997" width="27.1640625" bestFit="1" customWidth="1"/>
    <col min="10998" max="10999" width="14.83203125" bestFit="1" customWidth="1"/>
    <col min="11000" max="11000" width="23" bestFit="1" customWidth="1"/>
    <col min="11001" max="11001" width="26" bestFit="1" customWidth="1"/>
    <col min="11002" max="11003" width="14.83203125" bestFit="1" customWidth="1"/>
    <col min="11004" max="11004" width="24" bestFit="1" customWidth="1"/>
    <col min="11005" max="11005" width="27.1640625" bestFit="1" customWidth="1"/>
    <col min="11006" max="11007" width="14.83203125" bestFit="1" customWidth="1"/>
    <col min="11008" max="11008" width="24" bestFit="1" customWidth="1"/>
    <col min="11009" max="11009" width="27.1640625" bestFit="1" customWidth="1"/>
    <col min="11010" max="11011" width="14.83203125" bestFit="1" customWidth="1"/>
    <col min="11012" max="11012" width="24" bestFit="1" customWidth="1"/>
    <col min="11013" max="11013" width="27.1640625" bestFit="1" customWidth="1"/>
    <col min="11014" max="11015" width="14.83203125" bestFit="1" customWidth="1"/>
    <col min="11016" max="11016" width="24" bestFit="1" customWidth="1"/>
    <col min="11017" max="11017" width="27.1640625" bestFit="1" customWidth="1"/>
    <col min="11018" max="11019" width="14.83203125" bestFit="1" customWidth="1"/>
    <col min="11020" max="11020" width="23" bestFit="1" customWidth="1"/>
    <col min="11021" max="11021" width="26" bestFit="1" customWidth="1"/>
    <col min="11022" max="11023" width="14.83203125" bestFit="1" customWidth="1"/>
    <col min="11024" max="11024" width="24" bestFit="1" customWidth="1"/>
    <col min="11025" max="11025" width="27.1640625" bestFit="1" customWidth="1"/>
    <col min="11026" max="11027" width="14.83203125" bestFit="1" customWidth="1"/>
    <col min="11028" max="11028" width="24" bestFit="1" customWidth="1"/>
    <col min="11029" max="11029" width="27.1640625" bestFit="1" customWidth="1"/>
    <col min="11030" max="11031" width="14.83203125" bestFit="1" customWidth="1"/>
    <col min="11032" max="11032" width="24" bestFit="1" customWidth="1"/>
    <col min="11033" max="11033" width="27.1640625" bestFit="1" customWidth="1"/>
    <col min="11034" max="11035" width="14.83203125" bestFit="1" customWidth="1"/>
    <col min="11036" max="11036" width="24" bestFit="1" customWidth="1"/>
    <col min="11037" max="11037" width="27.1640625" bestFit="1" customWidth="1"/>
    <col min="11038" max="11039" width="14.83203125" bestFit="1" customWidth="1"/>
    <col min="11040" max="11040" width="23" bestFit="1" customWidth="1"/>
    <col min="11041" max="11041" width="26" bestFit="1" customWidth="1"/>
    <col min="11042" max="11043" width="14.83203125" bestFit="1" customWidth="1"/>
    <col min="11044" max="11044" width="24" bestFit="1" customWidth="1"/>
    <col min="11045" max="11045" width="27.1640625" bestFit="1" customWidth="1"/>
    <col min="11046" max="11047" width="14.83203125" bestFit="1" customWidth="1"/>
    <col min="11048" max="11048" width="23" bestFit="1" customWidth="1"/>
    <col min="11049" max="11049" width="26" bestFit="1" customWidth="1"/>
    <col min="11050" max="11051" width="14.83203125" bestFit="1" customWidth="1"/>
    <col min="11052" max="11052" width="24" bestFit="1" customWidth="1"/>
    <col min="11053" max="11053" width="27.1640625" bestFit="1" customWidth="1"/>
    <col min="11054" max="11055" width="14.83203125" bestFit="1" customWidth="1"/>
    <col min="11056" max="11056" width="24" bestFit="1" customWidth="1"/>
    <col min="11057" max="11057" width="27.1640625" bestFit="1" customWidth="1"/>
    <col min="11058" max="11059" width="14.83203125" bestFit="1" customWidth="1"/>
    <col min="11060" max="11060" width="24" bestFit="1" customWidth="1"/>
    <col min="11061" max="11061" width="27.1640625" bestFit="1" customWidth="1"/>
    <col min="11062" max="11063" width="14.83203125" bestFit="1" customWidth="1"/>
    <col min="11064" max="11064" width="24" bestFit="1" customWidth="1"/>
    <col min="11065" max="11065" width="27.1640625" bestFit="1" customWidth="1"/>
    <col min="11066" max="11067" width="14.83203125" bestFit="1" customWidth="1"/>
    <col min="11068" max="11068" width="23" bestFit="1" customWidth="1"/>
    <col min="11069" max="11069" width="26" bestFit="1" customWidth="1"/>
    <col min="11070" max="11071" width="14.83203125" bestFit="1" customWidth="1"/>
    <col min="11072" max="11072" width="24" bestFit="1" customWidth="1"/>
    <col min="11073" max="11073" width="27.1640625" bestFit="1" customWidth="1"/>
    <col min="11074" max="11075" width="14.83203125" bestFit="1" customWidth="1"/>
    <col min="11076" max="11076" width="24" bestFit="1" customWidth="1"/>
    <col min="11077" max="11077" width="27.1640625" bestFit="1" customWidth="1"/>
    <col min="11078" max="11079" width="14.83203125" bestFit="1" customWidth="1"/>
    <col min="11080" max="11080" width="24" bestFit="1" customWidth="1"/>
    <col min="11081" max="11081" width="27.1640625" bestFit="1" customWidth="1"/>
    <col min="11082" max="11083" width="14.83203125" bestFit="1" customWidth="1"/>
    <col min="11084" max="11084" width="24" bestFit="1" customWidth="1"/>
    <col min="11085" max="11085" width="27.1640625" bestFit="1" customWidth="1"/>
    <col min="11086" max="11087" width="14.83203125" bestFit="1" customWidth="1"/>
    <col min="11088" max="11088" width="24" bestFit="1" customWidth="1"/>
    <col min="11089" max="11089" width="27.1640625" bestFit="1" customWidth="1"/>
    <col min="11090" max="11091" width="14.83203125" bestFit="1" customWidth="1"/>
    <col min="11092" max="11092" width="24" bestFit="1" customWidth="1"/>
    <col min="11093" max="11093" width="27.1640625" bestFit="1" customWidth="1"/>
    <col min="11094" max="11095" width="14.83203125" bestFit="1" customWidth="1"/>
    <col min="11096" max="11096" width="23" bestFit="1" customWidth="1"/>
    <col min="11097" max="11097" width="26" bestFit="1" customWidth="1"/>
    <col min="11098" max="11099" width="14.83203125" bestFit="1" customWidth="1"/>
    <col min="11100" max="11100" width="24" bestFit="1" customWidth="1"/>
    <col min="11101" max="11101" width="27.1640625" bestFit="1" customWidth="1"/>
    <col min="11102" max="11103" width="14.83203125" bestFit="1" customWidth="1"/>
    <col min="11104" max="11104" width="23" bestFit="1" customWidth="1"/>
    <col min="11105" max="11105" width="26" bestFit="1" customWidth="1"/>
    <col min="11106" max="11107" width="14.83203125" bestFit="1" customWidth="1"/>
    <col min="11108" max="11108" width="24" bestFit="1" customWidth="1"/>
    <col min="11109" max="11109" width="27.1640625" bestFit="1" customWidth="1"/>
    <col min="11110" max="11111" width="14.83203125" bestFit="1" customWidth="1"/>
    <col min="11112" max="11112" width="23" bestFit="1" customWidth="1"/>
    <col min="11113" max="11113" width="26" bestFit="1" customWidth="1"/>
    <col min="11114" max="11115" width="14.83203125" bestFit="1" customWidth="1"/>
    <col min="11116" max="11116" width="23" bestFit="1" customWidth="1"/>
    <col min="11117" max="11117" width="26" bestFit="1" customWidth="1"/>
    <col min="11118" max="11119" width="14.83203125" bestFit="1" customWidth="1"/>
    <col min="11120" max="11120" width="24" bestFit="1" customWidth="1"/>
    <col min="11121" max="11121" width="27.1640625" bestFit="1" customWidth="1"/>
    <col min="11122" max="11123" width="14.83203125" bestFit="1" customWidth="1"/>
    <col min="11124" max="11124" width="24" bestFit="1" customWidth="1"/>
    <col min="11125" max="11125" width="27.1640625" bestFit="1" customWidth="1"/>
    <col min="11126" max="11127" width="14.83203125" bestFit="1" customWidth="1"/>
    <col min="11128" max="11128" width="24" bestFit="1" customWidth="1"/>
    <col min="11129" max="11129" width="27.1640625" bestFit="1" customWidth="1"/>
    <col min="11130" max="11131" width="14.83203125" bestFit="1" customWidth="1"/>
    <col min="11132" max="11132" width="24" bestFit="1" customWidth="1"/>
    <col min="11133" max="11133" width="27.1640625" bestFit="1" customWidth="1"/>
    <col min="11134" max="11135" width="14.83203125" bestFit="1" customWidth="1"/>
    <col min="11136" max="11136" width="24" bestFit="1" customWidth="1"/>
    <col min="11137" max="11137" width="27.1640625" bestFit="1" customWidth="1"/>
    <col min="11138" max="11139" width="14.83203125" bestFit="1" customWidth="1"/>
    <col min="11140" max="11140" width="24" bestFit="1" customWidth="1"/>
    <col min="11141" max="11141" width="27.1640625" bestFit="1" customWidth="1"/>
    <col min="11142" max="11143" width="14.83203125" bestFit="1" customWidth="1"/>
    <col min="11144" max="11144" width="24" bestFit="1" customWidth="1"/>
    <col min="11145" max="11145" width="27.1640625" bestFit="1" customWidth="1"/>
    <col min="11146" max="11147" width="14.83203125" bestFit="1" customWidth="1"/>
    <col min="11148" max="11148" width="24" bestFit="1" customWidth="1"/>
    <col min="11149" max="11149" width="27.1640625" bestFit="1" customWidth="1"/>
    <col min="11150" max="11151" width="14.83203125" bestFit="1" customWidth="1"/>
    <col min="11152" max="11152" width="24" bestFit="1" customWidth="1"/>
    <col min="11153" max="11153" width="27.1640625" bestFit="1" customWidth="1"/>
    <col min="11154" max="11155" width="14.83203125" bestFit="1" customWidth="1"/>
    <col min="11156" max="11156" width="24" bestFit="1" customWidth="1"/>
    <col min="11157" max="11157" width="27.1640625" bestFit="1" customWidth="1"/>
    <col min="11158" max="11159" width="14.83203125" bestFit="1" customWidth="1"/>
    <col min="11160" max="11160" width="24" bestFit="1" customWidth="1"/>
    <col min="11161" max="11161" width="27.1640625" bestFit="1" customWidth="1"/>
    <col min="11162" max="11163" width="14.83203125" bestFit="1" customWidth="1"/>
    <col min="11164" max="11164" width="24" bestFit="1" customWidth="1"/>
    <col min="11165" max="11165" width="27.1640625" bestFit="1" customWidth="1"/>
    <col min="11166" max="11167" width="14.83203125" bestFit="1" customWidth="1"/>
    <col min="11168" max="11168" width="24" bestFit="1" customWidth="1"/>
    <col min="11169" max="11169" width="27.1640625" bestFit="1" customWidth="1"/>
    <col min="11170" max="11171" width="14.83203125" bestFit="1" customWidth="1"/>
    <col min="11172" max="11172" width="24" bestFit="1" customWidth="1"/>
    <col min="11173" max="11173" width="27.1640625" bestFit="1" customWidth="1"/>
    <col min="11174" max="11175" width="14.83203125" bestFit="1" customWidth="1"/>
    <col min="11176" max="11176" width="23" bestFit="1" customWidth="1"/>
    <col min="11177" max="11177" width="26" bestFit="1" customWidth="1"/>
    <col min="11178" max="11179" width="14.83203125" bestFit="1" customWidth="1"/>
    <col min="11180" max="11180" width="23" bestFit="1" customWidth="1"/>
    <col min="11181" max="11181" width="26" bestFit="1" customWidth="1"/>
    <col min="11182" max="11183" width="14.83203125" bestFit="1" customWidth="1"/>
    <col min="11184" max="11184" width="23" bestFit="1" customWidth="1"/>
    <col min="11185" max="11185" width="26" bestFit="1" customWidth="1"/>
    <col min="11186" max="11187" width="14.83203125" bestFit="1" customWidth="1"/>
    <col min="11188" max="11188" width="24" bestFit="1" customWidth="1"/>
    <col min="11189" max="11189" width="27.1640625" bestFit="1" customWidth="1"/>
    <col min="11190" max="11191" width="14.83203125" bestFit="1" customWidth="1"/>
    <col min="11192" max="11192" width="23" bestFit="1" customWidth="1"/>
    <col min="11193" max="11193" width="26" bestFit="1" customWidth="1"/>
    <col min="11194" max="11195" width="14.83203125" bestFit="1" customWidth="1"/>
    <col min="11196" max="11196" width="23" bestFit="1" customWidth="1"/>
    <col min="11197" max="11197" width="26" bestFit="1" customWidth="1"/>
    <col min="11198" max="11199" width="14.83203125" bestFit="1" customWidth="1"/>
    <col min="11200" max="11200" width="24" bestFit="1" customWidth="1"/>
    <col min="11201" max="11201" width="27.1640625" bestFit="1" customWidth="1"/>
    <col min="11202" max="11203" width="14.83203125" bestFit="1" customWidth="1"/>
    <col min="11204" max="11204" width="24" bestFit="1" customWidth="1"/>
    <col min="11205" max="11205" width="27.1640625" bestFit="1" customWidth="1"/>
    <col min="11206" max="11207" width="14.83203125" bestFit="1" customWidth="1"/>
    <col min="11208" max="11208" width="24" bestFit="1" customWidth="1"/>
    <col min="11209" max="11209" width="27.1640625" bestFit="1" customWidth="1"/>
    <col min="11210" max="11211" width="14.83203125" bestFit="1" customWidth="1"/>
    <col min="11212" max="11212" width="24" bestFit="1" customWidth="1"/>
    <col min="11213" max="11213" width="27.1640625" bestFit="1" customWidth="1"/>
    <col min="11214" max="11215" width="14.83203125" bestFit="1" customWidth="1"/>
    <col min="11216" max="11216" width="24" bestFit="1" customWidth="1"/>
    <col min="11217" max="11217" width="27.1640625" bestFit="1" customWidth="1"/>
    <col min="11218" max="11219" width="14.83203125" bestFit="1" customWidth="1"/>
    <col min="11220" max="11220" width="24" bestFit="1" customWidth="1"/>
    <col min="11221" max="11221" width="27.1640625" bestFit="1" customWidth="1"/>
    <col min="11222" max="11223" width="14.83203125" bestFit="1" customWidth="1"/>
    <col min="11224" max="11224" width="24" bestFit="1" customWidth="1"/>
    <col min="11225" max="11225" width="27.1640625" bestFit="1" customWidth="1"/>
    <col min="11226" max="11227" width="14.83203125" bestFit="1" customWidth="1"/>
    <col min="11228" max="11228" width="24" bestFit="1" customWidth="1"/>
    <col min="11229" max="11229" width="27.1640625" bestFit="1" customWidth="1"/>
    <col min="11230" max="11231" width="15.33203125" bestFit="1" customWidth="1"/>
    <col min="11232" max="11232" width="25" bestFit="1" customWidth="1"/>
    <col min="11233" max="11233" width="28.1640625" bestFit="1" customWidth="1"/>
    <col min="11234" max="11235" width="15.33203125" bestFit="1" customWidth="1"/>
    <col min="11236" max="11236" width="25" bestFit="1" customWidth="1"/>
    <col min="11237" max="11237" width="28.1640625" bestFit="1" customWidth="1"/>
    <col min="11238" max="11239" width="15.33203125" bestFit="1" customWidth="1"/>
    <col min="11240" max="11240" width="25" bestFit="1" customWidth="1"/>
    <col min="11241" max="11241" width="28.1640625" bestFit="1" customWidth="1"/>
    <col min="11242" max="11243" width="15.33203125" bestFit="1" customWidth="1"/>
    <col min="11244" max="11244" width="25" bestFit="1" customWidth="1"/>
    <col min="11245" max="11245" width="28.1640625" bestFit="1" customWidth="1"/>
    <col min="11246" max="11247" width="15.33203125" bestFit="1" customWidth="1"/>
    <col min="11248" max="11248" width="25" bestFit="1" customWidth="1"/>
    <col min="11249" max="11249" width="28.1640625" bestFit="1" customWidth="1"/>
    <col min="11250" max="11251" width="15.33203125" bestFit="1" customWidth="1"/>
    <col min="11252" max="11252" width="25" bestFit="1" customWidth="1"/>
    <col min="11253" max="11253" width="28.1640625" bestFit="1" customWidth="1"/>
    <col min="11254" max="11255" width="14.83203125" bestFit="1" customWidth="1"/>
    <col min="11256" max="11256" width="24" bestFit="1" customWidth="1"/>
    <col min="11257" max="11257" width="27.1640625" bestFit="1" customWidth="1"/>
    <col min="11258" max="11259" width="14.83203125" bestFit="1" customWidth="1"/>
    <col min="11260" max="11260" width="24" bestFit="1" customWidth="1"/>
    <col min="11261" max="11261" width="27.1640625" bestFit="1" customWidth="1"/>
    <col min="11262" max="11263" width="14.83203125" bestFit="1" customWidth="1"/>
    <col min="11264" max="11264" width="24" bestFit="1" customWidth="1"/>
    <col min="11265" max="11265" width="27.1640625" bestFit="1" customWidth="1"/>
    <col min="11266" max="11267" width="14.83203125" bestFit="1" customWidth="1"/>
    <col min="11268" max="11268" width="24" bestFit="1" customWidth="1"/>
    <col min="11269" max="11269" width="27.1640625" bestFit="1" customWidth="1"/>
    <col min="11270" max="11271" width="14.83203125" bestFit="1" customWidth="1"/>
    <col min="11272" max="11272" width="24" bestFit="1" customWidth="1"/>
    <col min="11273" max="11273" width="27.1640625" bestFit="1" customWidth="1"/>
    <col min="11274" max="11275" width="14.83203125" bestFit="1" customWidth="1"/>
    <col min="11276" max="11276" width="24" bestFit="1" customWidth="1"/>
    <col min="11277" max="11277" width="27.1640625" bestFit="1" customWidth="1"/>
    <col min="11278" max="11279" width="15.33203125" bestFit="1" customWidth="1"/>
    <col min="11280" max="11280" width="25" bestFit="1" customWidth="1"/>
    <col min="11281" max="11281" width="28.1640625" bestFit="1" customWidth="1"/>
    <col min="11282" max="11283" width="15.33203125" bestFit="1" customWidth="1"/>
    <col min="11284" max="11284" width="25" bestFit="1" customWidth="1"/>
    <col min="11285" max="11285" width="28.1640625" bestFit="1" customWidth="1"/>
    <col min="11286" max="11287" width="15.33203125" bestFit="1" customWidth="1"/>
    <col min="11288" max="11288" width="25" bestFit="1" customWidth="1"/>
    <col min="11289" max="11289" width="28.1640625" bestFit="1" customWidth="1"/>
    <col min="11290" max="11291" width="15.33203125" bestFit="1" customWidth="1"/>
    <col min="11292" max="11292" width="25" bestFit="1" customWidth="1"/>
    <col min="11293" max="11293" width="28.1640625" bestFit="1" customWidth="1"/>
    <col min="11294" max="11295" width="15.33203125" bestFit="1" customWidth="1"/>
    <col min="11296" max="11296" width="25" bestFit="1" customWidth="1"/>
    <col min="11297" max="11297" width="28.1640625" bestFit="1" customWidth="1"/>
    <col min="11298" max="11299" width="14.83203125" bestFit="1" customWidth="1"/>
    <col min="11300" max="11300" width="24" bestFit="1" customWidth="1"/>
    <col min="11301" max="11301" width="27.1640625" bestFit="1" customWidth="1"/>
    <col min="11302" max="11303" width="14.83203125" bestFit="1" customWidth="1"/>
    <col min="11304" max="11304" width="24" bestFit="1" customWidth="1"/>
    <col min="11305" max="11305" width="27.1640625" bestFit="1" customWidth="1"/>
    <col min="11306" max="11307" width="14.83203125" bestFit="1" customWidth="1"/>
    <col min="11308" max="11308" width="24" bestFit="1" customWidth="1"/>
    <col min="11309" max="11309" width="27.1640625" bestFit="1" customWidth="1"/>
    <col min="11310" max="11311" width="14.83203125" bestFit="1" customWidth="1"/>
    <col min="11312" max="11312" width="24" bestFit="1" customWidth="1"/>
    <col min="11313" max="11313" width="27.1640625" bestFit="1" customWidth="1"/>
    <col min="11314" max="11315" width="14.83203125" bestFit="1" customWidth="1"/>
    <col min="11316" max="11316" width="24" bestFit="1" customWidth="1"/>
    <col min="11317" max="11317" width="27.1640625" bestFit="1" customWidth="1"/>
    <col min="11318" max="11319" width="15.33203125" bestFit="1" customWidth="1"/>
    <col min="11320" max="11320" width="25" bestFit="1" customWidth="1"/>
    <col min="11321" max="11321" width="28.1640625" bestFit="1" customWidth="1"/>
    <col min="11322" max="11323" width="15.33203125" bestFit="1" customWidth="1"/>
    <col min="11324" max="11324" width="25" bestFit="1" customWidth="1"/>
    <col min="11325" max="11325" width="28.1640625" bestFit="1" customWidth="1"/>
    <col min="11326" max="11327" width="15.33203125" bestFit="1" customWidth="1"/>
    <col min="11328" max="11328" width="25" bestFit="1" customWidth="1"/>
    <col min="11329" max="11329" width="28.1640625" bestFit="1" customWidth="1"/>
    <col min="11330" max="11331" width="15.33203125" bestFit="1" customWidth="1"/>
    <col min="11332" max="11332" width="25" bestFit="1" customWidth="1"/>
    <col min="11333" max="11333" width="28.1640625" bestFit="1" customWidth="1"/>
    <col min="11334" max="11335" width="14.83203125" bestFit="1" customWidth="1"/>
    <col min="11336" max="11336" width="24" bestFit="1" customWidth="1"/>
    <col min="11337" max="11337" width="27.1640625" bestFit="1" customWidth="1"/>
    <col min="11338" max="11339" width="15.33203125" bestFit="1" customWidth="1"/>
    <col min="11340" max="11340" width="25" bestFit="1" customWidth="1"/>
    <col min="11341" max="11341" width="28.1640625" bestFit="1" customWidth="1"/>
    <col min="11342" max="11343" width="15.33203125" bestFit="1" customWidth="1"/>
    <col min="11344" max="11344" width="25" bestFit="1" customWidth="1"/>
    <col min="11345" max="11345" width="28.1640625" bestFit="1" customWidth="1"/>
    <col min="11346" max="11347" width="15.33203125" bestFit="1" customWidth="1"/>
    <col min="11348" max="11348" width="25" bestFit="1" customWidth="1"/>
    <col min="11349" max="11349" width="28.1640625" bestFit="1" customWidth="1"/>
    <col min="11350" max="11351" width="15.33203125" bestFit="1" customWidth="1"/>
    <col min="11352" max="11352" width="25" bestFit="1" customWidth="1"/>
    <col min="11353" max="11353" width="28.1640625" bestFit="1" customWidth="1"/>
    <col min="11354" max="11355" width="15.33203125" bestFit="1" customWidth="1"/>
    <col min="11356" max="11356" width="25" bestFit="1" customWidth="1"/>
    <col min="11357" max="11357" width="28.1640625" bestFit="1" customWidth="1"/>
    <col min="11358" max="11359" width="14.83203125" bestFit="1" customWidth="1"/>
    <col min="11360" max="11360" width="24" bestFit="1" customWidth="1"/>
    <col min="11361" max="11361" width="27.1640625" bestFit="1" customWidth="1"/>
    <col min="11362" max="11363" width="14.83203125" bestFit="1" customWidth="1"/>
    <col min="11364" max="11364" width="24" bestFit="1" customWidth="1"/>
    <col min="11365" max="11365" width="27.1640625" bestFit="1" customWidth="1"/>
    <col min="11366" max="11367" width="15.33203125" bestFit="1" customWidth="1"/>
    <col min="11368" max="11368" width="25" bestFit="1" customWidth="1"/>
    <col min="11369" max="11369" width="28.1640625" bestFit="1" customWidth="1"/>
    <col min="11370" max="11371" width="15.33203125" bestFit="1" customWidth="1"/>
    <col min="11372" max="11372" width="25" bestFit="1" customWidth="1"/>
    <col min="11373" max="11373" width="28.1640625" bestFit="1" customWidth="1"/>
    <col min="11374" max="11375" width="14.83203125" bestFit="1" customWidth="1"/>
    <col min="11376" max="11376" width="24" bestFit="1" customWidth="1"/>
    <col min="11377" max="11377" width="27.1640625" bestFit="1" customWidth="1"/>
    <col min="11378" max="11379" width="15.33203125" bestFit="1" customWidth="1"/>
    <col min="11380" max="11380" width="25" bestFit="1" customWidth="1"/>
    <col min="11381" max="11381" width="28.1640625" bestFit="1" customWidth="1"/>
    <col min="11382" max="11383" width="15.33203125" bestFit="1" customWidth="1"/>
    <col min="11384" max="11384" width="25" bestFit="1" customWidth="1"/>
    <col min="11385" max="11385" width="28.1640625" bestFit="1" customWidth="1"/>
    <col min="11386" max="11387" width="15.33203125" bestFit="1" customWidth="1"/>
    <col min="11388" max="11388" width="25" bestFit="1" customWidth="1"/>
    <col min="11389" max="11389" width="28.1640625" bestFit="1" customWidth="1"/>
    <col min="11390" max="11391" width="15.33203125" bestFit="1" customWidth="1"/>
    <col min="11392" max="11392" width="25" bestFit="1" customWidth="1"/>
    <col min="11393" max="11393" width="28.1640625" bestFit="1" customWidth="1"/>
    <col min="11394" max="11395" width="15.33203125" bestFit="1" customWidth="1"/>
    <col min="11396" max="11396" width="25" bestFit="1" customWidth="1"/>
    <col min="11397" max="11397" width="28.1640625" bestFit="1" customWidth="1"/>
    <col min="11398" max="11399" width="15.33203125" bestFit="1" customWidth="1"/>
    <col min="11400" max="11400" width="25" bestFit="1" customWidth="1"/>
    <col min="11401" max="11401" width="28.1640625" bestFit="1" customWidth="1"/>
    <col min="11402" max="11403" width="14.83203125" bestFit="1" customWidth="1"/>
    <col min="11404" max="11404" width="24" bestFit="1" customWidth="1"/>
    <col min="11405" max="11405" width="27.1640625" bestFit="1" customWidth="1"/>
    <col min="11406" max="11407" width="15.33203125" bestFit="1" customWidth="1"/>
    <col min="11408" max="11408" width="25" bestFit="1" customWidth="1"/>
    <col min="11409" max="11409" width="28.1640625" bestFit="1" customWidth="1"/>
    <col min="11410" max="11411" width="15.33203125" bestFit="1" customWidth="1"/>
    <col min="11412" max="11412" width="25" bestFit="1" customWidth="1"/>
    <col min="11413" max="11413" width="28.1640625" bestFit="1" customWidth="1"/>
    <col min="11414" max="11415" width="15.33203125" bestFit="1" customWidth="1"/>
    <col min="11416" max="11416" width="25" bestFit="1" customWidth="1"/>
    <col min="11417" max="11417" width="28.1640625" bestFit="1" customWidth="1"/>
    <col min="11418" max="11419" width="14.83203125" bestFit="1" customWidth="1"/>
    <col min="11420" max="11420" width="24" bestFit="1" customWidth="1"/>
    <col min="11421" max="11421" width="27.1640625" bestFit="1" customWidth="1"/>
    <col min="11422" max="11423" width="15.33203125" bestFit="1" customWidth="1"/>
    <col min="11424" max="11424" width="25" bestFit="1" customWidth="1"/>
    <col min="11425" max="11425" width="28.1640625" bestFit="1" customWidth="1"/>
    <col min="11426" max="11427" width="15.33203125" bestFit="1" customWidth="1"/>
    <col min="11428" max="11428" width="25" bestFit="1" customWidth="1"/>
    <col min="11429" max="11429" width="28.1640625" bestFit="1" customWidth="1"/>
    <col min="11430" max="11431" width="14.83203125" bestFit="1" customWidth="1"/>
    <col min="11432" max="11432" width="24" bestFit="1" customWidth="1"/>
    <col min="11433" max="11433" width="27.1640625" bestFit="1" customWidth="1"/>
    <col min="11434" max="11435" width="15.33203125" bestFit="1" customWidth="1"/>
    <col min="11436" max="11436" width="25" bestFit="1" customWidth="1"/>
    <col min="11437" max="11437" width="28.1640625" bestFit="1" customWidth="1"/>
    <col min="11438" max="11439" width="15.33203125" bestFit="1" customWidth="1"/>
    <col min="11440" max="11440" width="25" bestFit="1" customWidth="1"/>
    <col min="11441" max="11441" width="28.1640625" bestFit="1" customWidth="1"/>
    <col min="11442" max="11443" width="15.33203125" bestFit="1" customWidth="1"/>
    <col min="11444" max="11444" width="25" bestFit="1" customWidth="1"/>
    <col min="11445" max="11445" width="28.1640625" bestFit="1" customWidth="1"/>
    <col min="11446" max="11447" width="14.83203125" bestFit="1" customWidth="1"/>
    <col min="11448" max="11448" width="24" bestFit="1" customWidth="1"/>
    <col min="11449" max="11449" width="27.1640625" bestFit="1" customWidth="1"/>
    <col min="11450" max="11451" width="15.33203125" bestFit="1" customWidth="1"/>
    <col min="11452" max="11452" width="25" bestFit="1" customWidth="1"/>
    <col min="11453" max="11453" width="28.1640625" bestFit="1" customWidth="1"/>
    <col min="11454" max="11455" width="15.33203125" bestFit="1" customWidth="1"/>
    <col min="11456" max="11456" width="25" bestFit="1" customWidth="1"/>
    <col min="11457" max="11457" width="28.1640625" bestFit="1" customWidth="1"/>
    <col min="11458" max="11459" width="15.33203125" bestFit="1" customWidth="1"/>
    <col min="11460" max="11460" width="25" bestFit="1" customWidth="1"/>
    <col min="11461" max="11461" width="28.1640625" bestFit="1" customWidth="1"/>
    <col min="11462" max="11463" width="15.33203125" bestFit="1" customWidth="1"/>
    <col min="11464" max="11464" width="25" bestFit="1" customWidth="1"/>
    <col min="11465" max="11465" width="28.1640625" bestFit="1" customWidth="1"/>
    <col min="11466" max="11467" width="15.33203125" bestFit="1" customWidth="1"/>
    <col min="11468" max="11468" width="25" bestFit="1" customWidth="1"/>
    <col min="11469" max="11469" width="28.1640625" bestFit="1" customWidth="1"/>
    <col min="11470" max="11471" width="15.33203125" bestFit="1" customWidth="1"/>
    <col min="11472" max="11472" width="25" bestFit="1" customWidth="1"/>
    <col min="11473" max="11473" width="28.1640625" bestFit="1" customWidth="1"/>
    <col min="11474" max="11475" width="15.33203125" bestFit="1" customWidth="1"/>
    <col min="11476" max="11476" width="25" bestFit="1" customWidth="1"/>
    <col min="11477" max="11477" width="28.1640625" bestFit="1" customWidth="1"/>
    <col min="11478" max="11479" width="14.83203125" bestFit="1" customWidth="1"/>
    <col min="11480" max="11480" width="24" bestFit="1" customWidth="1"/>
    <col min="11481" max="11481" width="27.1640625" bestFit="1" customWidth="1"/>
    <col min="11482" max="11483" width="15.33203125" bestFit="1" customWidth="1"/>
    <col min="11484" max="11484" width="25" bestFit="1" customWidth="1"/>
    <col min="11485" max="11485" width="28.1640625" bestFit="1" customWidth="1"/>
    <col min="11486" max="11487" width="14.83203125" bestFit="1" customWidth="1"/>
    <col min="11488" max="11488" width="24" bestFit="1" customWidth="1"/>
    <col min="11489" max="11489" width="27.1640625" bestFit="1" customWidth="1"/>
    <col min="11490" max="11491" width="15.33203125" bestFit="1" customWidth="1"/>
    <col min="11492" max="11492" width="25" bestFit="1" customWidth="1"/>
    <col min="11493" max="11493" width="28.1640625" bestFit="1" customWidth="1"/>
    <col min="11494" max="11495" width="14.83203125" bestFit="1" customWidth="1"/>
    <col min="11496" max="11496" width="24" bestFit="1" customWidth="1"/>
    <col min="11497" max="11497" width="27.1640625" bestFit="1" customWidth="1"/>
    <col min="11498" max="11499" width="14.83203125" bestFit="1" customWidth="1"/>
    <col min="11500" max="11500" width="24" bestFit="1" customWidth="1"/>
    <col min="11501" max="11501" width="27.1640625" bestFit="1" customWidth="1"/>
    <col min="11502" max="11503" width="14.83203125" bestFit="1" customWidth="1"/>
    <col min="11504" max="11504" width="23" bestFit="1" customWidth="1"/>
    <col min="11505" max="11505" width="26" bestFit="1" customWidth="1"/>
    <col min="11506" max="11507" width="14.83203125" bestFit="1" customWidth="1"/>
    <col min="11508" max="11508" width="23" bestFit="1" customWidth="1"/>
    <col min="11509" max="11509" width="26" bestFit="1" customWidth="1"/>
    <col min="11510" max="11511" width="14.83203125" bestFit="1" customWidth="1"/>
    <col min="11512" max="11512" width="24" bestFit="1" customWidth="1"/>
    <col min="11513" max="11513" width="27.1640625" bestFit="1" customWidth="1"/>
    <col min="11514" max="11515" width="14.83203125" bestFit="1" customWidth="1"/>
    <col min="11516" max="11516" width="24" bestFit="1" customWidth="1"/>
    <col min="11517" max="11517" width="27.1640625" bestFit="1" customWidth="1"/>
    <col min="11518" max="11519" width="14.83203125" bestFit="1" customWidth="1"/>
    <col min="11520" max="11520" width="24" bestFit="1" customWidth="1"/>
    <col min="11521" max="11521" width="27.1640625" bestFit="1" customWidth="1"/>
    <col min="11522" max="11523" width="14.83203125" bestFit="1" customWidth="1"/>
    <col min="11524" max="11524" width="24" bestFit="1" customWidth="1"/>
    <col min="11525" max="11525" width="27.1640625" bestFit="1" customWidth="1"/>
    <col min="11526" max="11527" width="14.83203125" bestFit="1" customWidth="1"/>
    <col min="11528" max="11528" width="24" bestFit="1" customWidth="1"/>
    <col min="11529" max="11529" width="27.1640625" bestFit="1" customWidth="1"/>
    <col min="11530" max="11531" width="14.83203125" bestFit="1" customWidth="1"/>
    <col min="11532" max="11532" width="24" bestFit="1" customWidth="1"/>
    <col min="11533" max="11533" width="27.1640625" bestFit="1" customWidth="1"/>
    <col min="11534" max="11535" width="14.83203125" bestFit="1" customWidth="1"/>
    <col min="11536" max="11536" width="24" bestFit="1" customWidth="1"/>
    <col min="11537" max="11537" width="27.1640625" bestFit="1" customWidth="1"/>
    <col min="11538" max="11539" width="14.83203125" bestFit="1" customWidth="1"/>
    <col min="11540" max="11540" width="24" bestFit="1" customWidth="1"/>
    <col min="11541" max="11541" width="27.1640625" bestFit="1" customWidth="1"/>
    <col min="11542" max="11543" width="14.83203125" bestFit="1" customWidth="1"/>
    <col min="11544" max="11544" width="24" bestFit="1" customWidth="1"/>
    <col min="11545" max="11545" width="27.1640625" bestFit="1" customWidth="1"/>
    <col min="11546" max="11547" width="14.83203125" bestFit="1" customWidth="1"/>
    <col min="11548" max="11548" width="24" bestFit="1" customWidth="1"/>
    <col min="11549" max="11549" width="27.1640625" bestFit="1" customWidth="1"/>
    <col min="11550" max="11551" width="14.83203125" bestFit="1" customWidth="1"/>
    <col min="11552" max="11552" width="23" bestFit="1" customWidth="1"/>
    <col min="11553" max="11553" width="26" bestFit="1" customWidth="1"/>
    <col min="11554" max="11555" width="14.83203125" bestFit="1" customWidth="1"/>
    <col min="11556" max="11556" width="24" bestFit="1" customWidth="1"/>
    <col min="11557" max="11557" width="27.1640625" bestFit="1" customWidth="1"/>
    <col min="11558" max="11559" width="14.83203125" bestFit="1" customWidth="1"/>
    <col min="11560" max="11560" width="24" bestFit="1" customWidth="1"/>
    <col min="11561" max="11561" width="27.1640625" bestFit="1" customWidth="1"/>
    <col min="11562" max="11563" width="14.83203125" bestFit="1" customWidth="1"/>
    <col min="11564" max="11564" width="24" bestFit="1" customWidth="1"/>
    <col min="11565" max="11565" width="27.1640625" bestFit="1" customWidth="1"/>
    <col min="11566" max="11567" width="14.83203125" bestFit="1" customWidth="1"/>
    <col min="11568" max="11568" width="24" bestFit="1" customWidth="1"/>
    <col min="11569" max="11569" width="27.1640625" bestFit="1" customWidth="1"/>
    <col min="11570" max="11571" width="14.83203125" bestFit="1" customWidth="1"/>
    <col min="11572" max="11572" width="24" bestFit="1" customWidth="1"/>
    <col min="11573" max="11573" width="27.1640625" bestFit="1" customWidth="1"/>
    <col min="11574" max="11575" width="14.83203125" bestFit="1" customWidth="1"/>
    <col min="11576" max="11576" width="24" bestFit="1" customWidth="1"/>
    <col min="11577" max="11577" width="27.1640625" bestFit="1" customWidth="1"/>
    <col min="11578" max="11579" width="14.83203125" bestFit="1" customWidth="1"/>
    <col min="11580" max="11580" width="24" bestFit="1" customWidth="1"/>
    <col min="11581" max="11581" width="27.1640625" bestFit="1" customWidth="1"/>
    <col min="11582" max="11583" width="15.33203125" bestFit="1" customWidth="1"/>
    <col min="11584" max="11584" width="25" bestFit="1" customWidth="1"/>
    <col min="11585" max="11585" width="28.1640625" bestFit="1" customWidth="1"/>
    <col min="11586" max="11587" width="15.33203125" bestFit="1" customWidth="1"/>
    <col min="11588" max="11588" width="25" bestFit="1" customWidth="1"/>
    <col min="11589" max="11589" width="28.1640625" bestFit="1" customWidth="1"/>
    <col min="11590" max="11591" width="15.33203125" bestFit="1" customWidth="1"/>
    <col min="11592" max="11592" width="25" bestFit="1" customWidth="1"/>
    <col min="11593" max="11593" width="28.1640625" bestFit="1" customWidth="1"/>
    <col min="11594" max="11595" width="15.33203125" bestFit="1" customWidth="1"/>
    <col min="11596" max="11596" width="25" bestFit="1" customWidth="1"/>
    <col min="11597" max="11597" width="28.1640625" bestFit="1" customWidth="1"/>
    <col min="11598" max="11599" width="14.83203125" bestFit="1" customWidth="1"/>
    <col min="11600" max="11600" width="24" bestFit="1" customWidth="1"/>
    <col min="11601" max="11601" width="27.1640625" bestFit="1" customWidth="1"/>
    <col min="11602" max="11603" width="15.33203125" bestFit="1" customWidth="1"/>
    <col min="11604" max="11604" width="25" bestFit="1" customWidth="1"/>
    <col min="11605" max="11605" width="28.1640625" bestFit="1" customWidth="1"/>
    <col min="11606" max="11607" width="15.33203125" bestFit="1" customWidth="1"/>
    <col min="11608" max="11608" width="25" bestFit="1" customWidth="1"/>
    <col min="11609" max="11609" width="28.1640625" bestFit="1" customWidth="1"/>
    <col min="11610" max="11611" width="15.33203125" bestFit="1" customWidth="1"/>
    <col min="11612" max="11612" width="25" bestFit="1" customWidth="1"/>
    <col min="11613" max="11613" width="28.1640625" bestFit="1" customWidth="1"/>
    <col min="11614" max="11615" width="14.83203125" bestFit="1" customWidth="1"/>
    <col min="11616" max="11616" width="24" bestFit="1" customWidth="1"/>
    <col min="11617" max="11617" width="27.1640625" bestFit="1" customWidth="1"/>
    <col min="11618" max="11619" width="15.33203125" bestFit="1" customWidth="1"/>
    <col min="11620" max="11620" width="25" bestFit="1" customWidth="1"/>
    <col min="11621" max="11621" width="28.1640625" bestFit="1" customWidth="1"/>
    <col min="11622" max="11623" width="15.33203125" bestFit="1" customWidth="1"/>
    <col min="11624" max="11624" width="25" bestFit="1" customWidth="1"/>
    <col min="11625" max="11625" width="28.1640625" bestFit="1" customWidth="1"/>
    <col min="11626" max="11627" width="15.33203125" bestFit="1" customWidth="1"/>
    <col min="11628" max="11628" width="25" bestFit="1" customWidth="1"/>
    <col min="11629" max="11629" width="28.1640625" bestFit="1" customWidth="1"/>
    <col min="11630" max="11631" width="15.33203125" bestFit="1" customWidth="1"/>
    <col min="11632" max="11632" width="25" bestFit="1" customWidth="1"/>
    <col min="11633" max="11633" width="28.1640625" bestFit="1" customWidth="1"/>
    <col min="11634" max="11635" width="15.33203125" bestFit="1" customWidth="1"/>
    <col min="11636" max="11636" width="25" bestFit="1" customWidth="1"/>
    <col min="11637" max="11637" width="28.1640625" bestFit="1" customWidth="1"/>
    <col min="11638" max="11639" width="15.33203125" bestFit="1" customWidth="1"/>
    <col min="11640" max="11640" width="25" bestFit="1" customWidth="1"/>
    <col min="11641" max="11641" width="28.1640625" bestFit="1" customWidth="1"/>
    <col min="11642" max="11643" width="14.83203125" bestFit="1" customWidth="1"/>
    <col min="11644" max="11644" width="24" bestFit="1" customWidth="1"/>
    <col min="11645" max="11645" width="27.1640625" bestFit="1" customWidth="1"/>
    <col min="11646" max="11647" width="15.33203125" bestFit="1" customWidth="1"/>
    <col min="11648" max="11648" width="25" bestFit="1" customWidth="1"/>
    <col min="11649" max="11649" width="28.1640625" bestFit="1" customWidth="1"/>
    <col min="11650" max="11651" width="15.33203125" bestFit="1" customWidth="1"/>
    <col min="11652" max="11652" width="25" bestFit="1" customWidth="1"/>
    <col min="11653" max="11653" width="28.1640625" bestFit="1" customWidth="1"/>
    <col min="11654" max="11655" width="15.33203125" bestFit="1" customWidth="1"/>
    <col min="11656" max="11656" width="25" bestFit="1" customWidth="1"/>
    <col min="11657" max="11657" width="28.1640625" bestFit="1" customWidth="1"/>
    <col min="11658" max="11659" width="15.33203125" bestFit="1" customWidth="1"/>
    <col min="11660" max="11660" width="25" bestFit="1" customWidth="1"/>
    <col min="11661" max="11661" width="28.1640625" bestFit="1" customWidth="1"/>
    <col min="11662" max="11663" width="15.33203125" bestFit="1" customWidth="1"/>
    <col min="11664" max="11664" width="25" bestFit="1" customWidth="1"/>
    <col min="11665" max="11665" width="28.1640625" bestFit="1" customWidth="1"/>
    <col min="11666" max="11667" width="15.33203125" bestFit="1" customWidth="1"/>
    <col min="11668" max="11668" width="25" bestFit="1" customWidth="1"/>
    <col min="11669" max="11669" width="28.1640625" bestFit="1" customWidth="1"/>
    <col min="11670" max="11671" width="15.33203125" bestFit="1" customWidth="1"/>
    <col min="11672" max="11672" width="25" bestFit="1" customWidth="1"/>
    <col min="11673" max="11673" width="28.1640625" bestFit="1" customWidth="1"/>
    <col min="11674" max="11675" width="14.83203125" bestFit="1" customWidth="1"/>
    <col min="11676" max="11676" width="24" bestFit="1" customWidth="1"/>
    <col min="11677" max="11677" width="27.1640625" bestFit="1" customWidth="1"/>
    <col min="11678" max="11679" width="15.33203125" bestFit="1" customWidth="1"/>
    <col min="11680" max="11680" width="25" bestFit="1" customWidth="1"/>
    <col min="11681" max="11681" width="28.1640625" bestFit="1" customWidth="1"/>
    <col min="11682" max="11683" width="15.33203125" bestFit="1" customWidth="1"/>
    <col min="11684" max="11684" width="25" bestFit="1" customWidth="1"/>
    <col min="11685" max="11685" width="28.1640625" bestFit="1" customWidth="1"/>
    <col min="11686" max="11687" width="15.33203125" bestFit="1" customWidth="1"/>
    <col min="11688" max="11688" width="25" bestFit="1" customWidth="1"/>
    <col min="11689" max="11689" width="28.1640625" bestFit="1" customWidth="1"/>
    <col min="11690" max="11691" width="15.33203125" bestFit="1" customWidth="1"/>
    <col min="11692" max="11692" width="25" bestFit="1" customWidth="1"/>
    <col min="11693" max="11693" width="28.1640625" bestFit="1" customWidth="1"/>
    <col min="11694" max="11695" width="15.33203125" bestFit="1" customWidth="1"/>
    <col min="11696" max="11696" width="25" bestFit="1" customWidth="1"/>
    <col min="11697" max="11697" width="28.1640625" bestFit="1" customWidth="1"/>
    <col min="11698" max="11699" width="14.83203125" bestFit="1" customWidth="1"/>
    <col min="11700" max="11700" width="24" bestFit="1" customWidth="1"/>
    <col min="11701" max="11701" width="27.1640625" bestFit="1" customWidth="1"/>
    <col min="11702" max="11703" width="15.33203125" bestFit="1" customWidth="1"/>
    <col min="11704" max="11704" width="25" bestFit="1" customWidth="1"/>
    <col min="11705" max="11705" width="28.1640625" bestFit="1" customWidth="1"/>
    <col min="11706" max="11707" width="15.33203125" bestFit="1" customWidth="1"/>
    <col min="11708" max="11708" width="25" bestFit="1" customWidth="1"/>
    <col min="11709" max="11709" width="28.1640625" bestFit="1" customWidth="1"/>
    <col min="11710" max="11711" width="15.33203125" bestFit="1" customWidth="1"/>
    <col min="11712" max="11712" width="25" bestFit="1" customWidth="1"/>
    <col min="11713" max="11713" width="28.1640625" bestFit="1" customWidth="1"/>
    <col min="11714" max="11715" width="15.33203125" bestFit="1" customWidth="1"/>
    <col min="11716" max="11716" width="25" bestFit="1" customWidth="1"/>
    <col min="11717" max="11717" width="28.1640625" bestFit="1" customWidth="1"/>
    <col min="11718" max="11719" width="14.83203125" bestFit="1" customWidth="1"/>
    <col min="11720" max="11720" width="24" bestFit="1" customWidth="1"/>
    <col min="11721" max="11721" width="27.1640625" bestFit="1" customWidth="1"/>
    <col min="11722" max="11723" width="15.33203125" bestFit="1" customWidth="1"/>
    <col min="11724" max="11724" width="25" bestFit="1" customWidth="1"/>
    <col min="11725" max="11725" width="28.1640625" bestFit="1" customWidth="1"/>
    <col min="11726" max="11727" width="15.33203125" bestFit="1" customWidth="1"/>
    <col min="11728" max="11728" width="25" bestFit="1" customWidth="1"/>
    <col min="11729" max="11729" width="28.1640625" bestFit="1" customWidth="1"/>
    <col min="11730" max="11731" width="14.83203125" bestFit="1" customWidth="1"/>
    <col min="11732" max="11732" width="24" bestFit="1" customWidth="1"/>
    <col min="11733" max="11733" width="27.1640625" bestFit="1" customWidth="1"/>
    <col min="11734" max="11735" width="15.33203125" bestFit="1" customWidth="1"/>
    <col min="11736" max="11736" width="25" bestFit="1" customWidth="1"/>
    <col min="11737" max="11737" width="28.1640625" bestFit="1" customWidth="1"/>
    <col min="11738" max="11739" width="14.83203125" bestFit="1" customWidth="1"/>
    <col min="11740" max="11740" width="24" bestFit="1" customWidth="1"/>
    <col min="11741" max="11741" width="27.1640625" bestFit="1" customWidth="1"/>
    <col min="11742" max="11743" width="14.83203125" bestFit="1" customWidth="1"/>
    <col min="11744" max="11744" width="24" bestFit="1" customWidth="1"/>
    <col min="11745" max="11745" width="27.1640625" bestFit="1" customWidth="1"/>
    <col min="11746" max="11747" width="15.33203125" bestFit="1" customWidth="1"/>
    <col min="11748" max="11748" width="25" bestFit="1" customWidth="1"/>
    <col min="11749" max="11749" width="28.1640625" bestFit="1" customWidth="1"/>
    <col min="11750" max="11751" width="15.33203125" bestFit="1" customWidth="1"/>
    <col min="11752" max="11752" width="25" bestFit="1" customWidth="1"/>
    <col min="11753" max="11753" width="28.1640625" bestFit="1" customWidth="1"/>
    <col min="11754" max="11755" width="15.33203125" bestFit="1" customWidth="1"/>
    <col min="11756" max="11756" width="25" bestFit="1" customWidth="1"/>
    <col min="11757" max="11757" width="28.1640625" bestFit="1" customWidth="1"/>
    <col min="11758" max="11759" width="15.33203125" bestFit="1" customWidth="1"/>
    <col min="11760" max="11760" width="25" bestFit="1" customWidth="1"/>
    <col min="11761" max="11761" width="28.1640625" bestFit="1" customWidth="1"/>
    <col min="11762" max="11763" width="14.83203125" bestFit="1" customWidth="1"/>
    <col min="11764" max="11764" width="24" bestFit="1" customWidth="1"/>
    <col min="11765" max="11765" width="27.1640625" bestFit="1" customWidth="1"/>
    <col min="11766" max="11767" width="14.83203125" bestFit="1" customWidth="1"/>
    <col min="11768" max="11768" width="24" bestFit="1" customWidth="1"/>
    <col min="11769" max="11769" width="27.1640625" bestFit="1" customWidth="1"/>
    <col min="11770" max="11771" width="14.83203125" bestFit="1" customWidth="1"/>
    <col min="11772" max="11772" width="24" bestFit="1" customWidth="1"/>
    <col min="11773" max="11773" width="27.1640625" bestFit="1" customWidth="1"/>
    <col min="11774" max="11775" width="14.83203125" bestFit="1" customWidth="1"/>
    <col min="11776" max="11776" width="24" bestFit="1" customWidth="1"/>
    <col min="11777" max="11777" width="27.1640625" bestFit="1" customWidth="1"/>
    <col min="11778" max="11779" width="15.33203125" bestFit="1" customWidth="1"/>
    <col min="11780" max="11780" width="25" bestFit="1" customWidth="1"/>
    <col min="11781" max="11781" width="28.1640625" bestFit="1" customWidth="1"/>
    <col min="11782" max="11783" width="15.33203125" bestFit="1" customWidth="1"/>
    <col min="11784" max="11784" width="25" bestFit="1" customWidth="1"/>
    <col min="11785" max="11785" width="28.1640625" bestFit="1" customWidth="1"/>
    <col min="11786" max="11787" width="15.33203125" bestFit="1" customWidth="1"/>
    <col min="11788" max="11788" width="25" bestFit="1" customWidth="1"/>
    <col min="11789" max="11789" width="28.1640625" bestFit="1" customWidth="1"/>
    <col min="11790" max="11791" width="14.83203125" bestFit="1" customWidth="1"/>
    <col min="11792" max="11792" width="24" bestFit="1" customWidth="1"/>
    <col min="11793" max="11793" width="27.1640625" bestFit="1" customWidth="1"/>
    <col min="11794" max="11795" width="15.33203125" bestFit="1" customWidth="1"/>
    <col min="11796" max="11796" width="25" bestFit="1" customWidth="1"/>
    <col min="11797" max="11797" width="28.1640625" bestFit="1" customWidth="1"/>
    <col min="11798" max="11799" width="15.33203125" bestFit="1" customWidth="1"/>
    <col min="11800" max="11800" width="25" bestFit="1" customWidth="1"/>
    <col min="11801" max="11801" width="28.1640625" bestFit="1" customWidth="1"/>
    <col min="11802" max="11803" width="15.33203125" bestFit="1" customWidth="1"/>
    <col min="11804" max="11804" width="25" bestFit="1" customWidth="1"/>
    <col min="11805" max="11805" width="28.1640625" bestFit="1" customWidth="1"/>
    <col min="11806" max="11807" width="14.83203125" bestFit="1" customWidth="1"/>
    <col min="11808" max="11808" width="24" bestFit="1" customWidth="1"/>
    <col min="11809" max="11809" width="27.1640625" bestFit="1" customWidth="1"/>
    <col min="11810" max="11811" width="15.33203125" bestFit="1" customWidth="1"/>
    <col min="11812" max="11812" width="25" bestFit="1" customWidth="1"/>
    <col min="11813" max="11813" width="28.1640625" bestFit="1" customWidth="1"/>
    <col min="11814" max="11815" width="15.33203125" bestFit="1" customWidth="1"/>
    <col min="11816" max="11816" width="25" bestFit="1" customWidth="1"/>
    <col min="11817" max="11817" width="28.1640625" bestFit="1" customWidth="1"/>
    <col min="11818" max="11819" width="15.33203125" bestFit="1" customWidth="1"/>
    <col min="11820" max="11820" width="25" bestFit="1" customWidth="1"/>
    <col min="11821" max="11821" width="28.1640625" bestFit="1" customWidth="1"/>
    <col min="11822" max="11823" width="15.33203125" bestFit="1" customWidth="1"/>
    <col min="11824" max="11824" width="25" bestFit="1" customWidth="1"/>
    <col min="11825" max="11825" width="28.1640625" bestFit="1" customWidth="1"/>
    <col min="11826" max="11827" width="14.83203125" bestFit="1" customWidth="1"/>
    <col min="11828" max="11828" width="23" bestFit="1" customWidth="1"/>
    <col min="11829" max="11829" width="26" bestFit="1" customWidth="1"/>
    <col min="11830" max="11831" width="14.83203125" bestFit="1" customWidth="1"/>
    <col min="11832" max="11832" width="24" bestFit="1" customWidth="1"/>
    <col min="11833" max="11833" width="27.1640625" bestFit="1" customWidth="1"/>
    <col min="11834" max="11835" width="14.83203125" bestFit="1" customWidth="1"/>
    <col min="11836" max="11836" width="24" bestFit="1" customWidth="1"/>
    <col min="11837" max="11837" width="27.1640625" bestFit="1" customWidth="1"/>
    <col min="11838" max="11839" width="14.83203125" bestFit="1" customWidth="1"/>
    <col min="11840" max="11840" width="24" bestFit="1" customWidth="1"/>
    <col min="11841" max="11841" width="27.1640625" bestFit="1" customWidth="1"/>
    <col min="11842" max="11843" width="14.83203125" bestFit="1" customWidth="1"/>
    <col min="11844" max="11844" width="23" bestFit="1" customWidth="1"/>
    <col min="11845" max="11845" width="26" bestFit="1" customWidth="1"/>
    <col min="11846" max="11847" width="14.83203125" bestFit="1" customWidth="1"/>
    <col min="11848" max="11848" width="24" bestFit="1" customWidth="1"/>
    <col min="11849" max="11849" width="27.1640625" bestFit="1" customWidth="1"/>
    <col min="11850" max="11851" width="14.83203125" bestFit="1" customWidth="1"/>
    <col min="11852" max="11852" width="24" bestFit="1" customWidth="1"/>
    <col min="11853" max="11853" width="27.1640625" bestFit="1" customWidth="1"/>
    <col min="11854" max="11855" width="14.83203125" bestFit="1" customWidth="1"/>
    <col min="11856" max="11856" width="24" bestFit="1" customWidth="1"/>
    <col min="11857" max="11857" width="27.1640625" bestFit="1" customWidth="1"/>
    <col min="11858" max="11859" width="14.83203125" bestFit="1" customWidth="1"/>
    <col min="11860" max="11860" width="24" bestFit="1" customWidth="1"/>
    <col min="11861" max="11861" width="27.1640625" bestFit="1" customWidth="1"/>
    <col min="11862" max="11863" width="14.83203125" bestFit="1" customWidth="1"/>
    <col min="11864" max="11864" width="23" bestFit="1" customWidth="1"/>
    <col min="11865" max="11865" width="26" bestFit="1" customWidth="1"/>
    <col min="11866" max="11867" width="14.83203125" bestFit="1" customWidth="1"/>
    <col min="11868" max="11868" width="23" bestFit="1" customWidth="1"/>
    <col min="11869" max="11869" width="26" bestFit="1" customWidth="1"/>
    <col min="11870" max="11871" width="14.83203125" bestFit="1" customWidth="1"/>
    <col min="11872" max="11872" width="24" bestFit="1" customWidth="1"/>
    <col min="11873" max="11873" width="27.1640625" bestFit="1" customWidth="1"/>
    <col min="11874" max="11875" width="14.83203125" bestFit="1" customWidth="1"/>
    <col min="11876" max="11876" width="24" bestFit="1" customWidth="1"/>
    <col min="11877" max="11877" width="27.1640625" bestFit="1" customWidth="1"/>
    <col min="11878" max="11879" width="14.83203125" bestFit="1" customWidth="1"/>
    <col min="11880" max="11880" width="24" bestFit="1" customWidth="1"/>
    <col min="11881" max="11881" width="27.1640625" bestFit="1" customWidth="1"/>
    <col min="11882" max="11883" width="14.83203125" bestFit="1" customWidth="1"/>
    <col min="11884" max="11884" width="24" bestFit="1" customWidth="1"/>
    <col min="11885" max="11885" width="27.1640625" bestFit="1" customWidth="1"/>
    <col min="11886" max="11887" width="14.83203125" bestFit="1" customWidth="1"/>
    <col min="11888" max="11888" width="24" bestFit="1" customWidth="1"/>
    <col min="11889" max="11889" width="27.1640625" bestFit="1" customWidth="1"/>
    <col min="11890" max="11891" width="14.83203125" bestFit="1" customWidth="1"/>
    <col min="11892" max="11892" width="24" bestFit="1" customWidth="1"/>
    <col min="11893" max="11893" width="27.1640625" bestFit="1" customWidth="1"/>
    <col min="11894" max="11895" width="14.83203125" bestFit="1" customWidth="1"/>
    <col min="11896" max="11896" width="24" bestFit="1" customWidth="1"/>
    <col min="11897" max="11897" width="27.1640625" bestFit="1" customWidth="1"/>
    <col min="11898" max="11899" width="14.83203125" bestFit="1" customWidth="1"/>
    <col min="11900" max="11900" width="23" bestFit="1" customWidth="1"/>
    <col min="11901" max="11901" width="26" bestFit="1" customWidth="1"/>
    <col min="11902" max="11903" width="14.83203125" bestFit="1" customWidth="1"/>
    <col min="11904" max="11904" width="24" bestFit="1" customWidth="1"/>
    <col min="11905" max="11905" width="27.1640625" bestFit="1" customWidth="1"/>
    <col min="11906" max="11907" width="14.83203125" bestFit="1" customWidth="1"/>
    <col min="11908" max="11908" width="24" bestFit="1" customWidth="1"/>
    <col min="11909" max="11909" width="27.1640625" bestFit="1" customWidth="1"/>
    <col min="11910" max="11911" width="14.83203125" bestFit="1" customWidth="1"/>
    <col min="11912" max="11912" width="24" bestFit="1" customWidth="1"/>
    <col min="11913" max="11913" width="27.1640625" bestFit="1" customWidth="1"/>
    <col min="11914" max="11915" width="14.83203125" bestFit="1" customWidth="1"/>
    <col min="11916" max="11916" width="24" bestFit="1" customWidth="1"/>
    <col min="11917" max="11917" width="27.1640625" bestFit="1" customWidth="1"/>
    <col min="11918" max="11919" width="14.83203125" bestFit="1" customWidth="1"/>
    <col min="11920" max="11920" width="24" bestFit="1" customWidth="1"/>
    <col min="11921" max="11921" width="27.1640625" bestFit="1" customWidth="1"/>
    <col min="11922" max="11923" width="14.83203125" bestFit="1" customWidth="1"/>
    <col min="11924" max="11924" width="24" bestFit="1" customWidth="1"/>
    <col min="11925" max="11925" width="27.1640625" bestFit="1" customWidth="1"/>
    <col min="11926" max="11927" width="14.83203125" bestFit="1" customWidth="1"/>
    <col min="11928" max="11928" width="24" bestFit="1" customWidth="1"/>
    <col min="11929" max="11929" width="27.1640625" bestFit="1" customWidth="1"/>
    <col min="11930" max="11931" width="14.83203125" bestFit="1" customWidth="1"/>
    <col min="11932" max="11932" width="23" bestFit="1" customWidth="1"/>
    <col min="11933" max="11933" width="26" bestFit="1" customWidth="1"/>
    <col min="11934" max="11935" width="15.33203125" bestFit="1" customWidth="1"/>
    <col min="11936" max="11936" width="25" bestFit="1" customWidth="1"/>
    <col min="11937" max="11937" width="28.1640625" bestFit="1" customWidth="1"/>
    <col min="11938" max="11939" width="15.33203125" bestFit="1" customWidth="1"/>
    <col min="11940" max="11940" width="25" bestFit="1" customWidth="1"/>
    <col min="11941" max="11941" width="28.1640625" bestFit="1" customWidth="1"/>
    <col min="11942" max="11943" width="15.33203125" bestFit="1" customWidth="1"/>
    <col min="11944" max="11944" width="25" bestFit="1" customWidth="1"/>
    <col min="11945" max="11945" width="28.1640625" bestFit="1" customWidth="1"/>
    <col min="11946" max="11947" width="15.33203125" bestFit="1" customWidth="1"/>
    <col min="11948" max="11948" width="25" bestFit="1" customWidth="1"/>
    <col min="11949" max="11949" width="28.1640625" bestFit="1" customWidth="1"/>
    <col min="11950" max="11951" width="15.33203125" bestFit="1" customWidth="1"/>
    <col min="11952" max="11952" width="25" bestFit="1" customWidth="1"/>
    <col min="11953" max="11953" width="28.1640625" bestFit="1" customWidth="1"/>
    <col min="11954" max="11955" width="15.33203125" bestFit="1" customWidth="1"/>
    <col min="11956" max="11956" width="25" bestFit="1" customWidth="1"/>
    <col min="11957" max="11957" width="28.1640625" bestFit="1" customWidth="1"/>
    <col min="11958" max="11959" width="15.33203125" bestFit="1" customWidth="1"/>
    <col min="11960" max="11960" width="25" bestFit="1" customWidth="1"/>
    <col min="11961" max="11961" width="28.1640625" bestFit="1" customWidth="1"/>
    <col min="11962" max="11963" width="14.83203125" bestFit="1" customWidth="1"/>
    <col min="11964" max="11964" width="24" bestFit="1" customWidth="1"/>
    <col min="11965" max="11965" width="27.1640625" bestFit="1" customWidth="1"/>
    <col min="11966" max="11967" width="15.33203125" bestFit="1" customWidth="1"/>
    <col min="11968" max="11968" width="25" bestFit="1" customWidth="1"/>
    <col min="11969" max="11969" width="28.1640625" bestFit="1" customWidth="1"/>
    <col min="11970" max="11971" width="15.33203125" bestFit="1" customWidth="1"/>
    <col min="11972" max="11972" width="25" bestFit="1" customWidth="1"/>
    <col min="11973" max="11973" width="28.1640625" bestFit="1" customWidth="1"/>
    <col min="11974" max="11975" width="15.33203125" bestFit="1" customWidth="1"/>
    <col min="11976" max="11976" width="25" bestFit="1" customWidth="1"/>
    <col min="11977" max="11977" width="28.1640625" bestFit="1" customWidth="1"/>
    <col min="11978" max="11979" width="15.33203125" bestFit="1" customWidth="1"/>
    <col min="11980" max="11980" width="25" bestFit="1" customWidth="1"/>
    <col min="11981" max="11981" width="28.1640625" bestFit="1" customWidth="1"/>
    <col min="11982" max="11983" width="14.83203125" bestFit="1" customWidth="1"/>
    <col min="11984" max="11984" width="24" bestFit="1" customWidth="1"/>
    <col min="11985" max="11985" width="27.1640625" bestFit="1" customWidth="1"/>
    <col min="11986" max="11987" width="14.83203125" bestFit="1" customWidth="1"/>
    <col min="11988" max="11988" width="24" bestFit="1" customWidth="1"/>
    <col min="11989" max="11989" width="27.1640625" bestFit="1" customWidth="1"/>
    <col min="11990" max="11991" width="14.83203125" bestFit="1" customWidth="1"/>
    <col min="11992" max="11992" width="24" bestFit="1" customWidth="1"/>
    <col min="11993" max="11993" width="27.1640625" bestFit="1" customWidth="1"/>
    <col min="11994" max="11995" width="15.33203125" bestFit="1" customWidth="1"/>
    <col min="11996" max="11996" width="25" bestFit="1" customWidth="1"/>
    <col min="11997" max="11997" width="28.1640625" bestFit="1" customWidth="1"/>
    <col min="11998" max="11999" width="15.33203125" bestFit="1" customWidth="1"/>
    <col min="12000" max="12000" width="25" bestFit="1" customWidth="1"/>
    <col min="12001" max="12001" width="28.1640625" bestFit="1" customWidth="1"/>
    <col min="12002" max="12003" width="15.33203125" bestFit="1" customWidth="1"/>
    <col min="12004" max="12004" width="25" bestFit="1" customWidth="1"/>
    <col min="12005" max="12005" width="28.1640625" bestFit="1" customWidth="1"/>
    <col min="12006" max="12007" width="14.83203125" bestFit="1" customWidth="1"/>
    <col min="12008" max="12008" width="24" bestFit="1" customWidth="1"/>
    <col min="12009" max="12009" width="27.1640625" bestFit="1" customWidth="1"/>
    <col min="12010" max="12011" width="14.83203125" bestFit="1" customWidth="1"/>
    <col min="12012" max="12012" width="24" bestFit="1" customWidth="1"/>
    <col min="12013" max="12013" width="27.1640625" bestFit="1" customWidth="1"/>
    <col min="12014" max="12015" width="15.33203125" bestFit="1" customWidth="1"/>
    <col min="12016" max="12016" width="25" bestFit="1" customWidth="1"/>
    <col min="12017" max="12017" width="28.1640625" bestFit="1" customWidth="1"/>
    <col min="12018" max="12019" width="15.33203125" bestFit="1" customWidth="1"/>
    <col min="12020" max="12020" width="25" bestFit="1" customWidth="1"/>
    <col min="12021" max="12021" width="28.1640625" bestFit="1" customWidth="1"/>
    <col min="12022" max="12023" width="15.33203125" bestFit="1" customWidth="1"/>
    <col min="12024" max="12024" width="25" bestFit="1" customWidth="1"/>
    <col min="12025" max="12025" width="28.1640625" bestFit="1" customWidth="1"/>
    <col min="12026" max="12027" width="14.83203125" bestFit="1" customWidth="1"/>
    <col min="12028" max="12028" width="24" bestFit="1" customWidth="1"/>
    <col min="12029" max="12029" width="27.1640625" bestFit="1" customWidth="1"/>
    <col min="12030" max="12031" width="15.33203125" bestFit="1" customWidth="1"/>
    <col min="12032" max="12032" width="25" bestFit="1" customWidth="1"/>
    <col min="12033" max="12033" width="28.1640625" bestFit="1" customWidth="1"/>
    <col min="12034" max="12035" width="14.83203125" bestFit="1" customWidth="1"/>
    <col min="12036" max="12036" width="22" bestFit="1" customWidth="1"/>
    <col min="12037" max="12037" width="25" bestFit="1" customWidth="1"/>
    <col min="12038" max="12039" width="14.83203125" bestFit="1" customWidth="1"/>
    <col min="12040" max="12040" width="22" bestFit="1" customWidth="1"/>
    <col min="12041" max="12041" width="25" bestFit="1" customWidth="1"/>
    <col min="12042" max="12043" width="14.83203125" bestFit="1" customWidth="1"/>
    <col min="12044" max="12044" width="23" bestFit="1" customWidth="1"/>
    <col min="12045" max="12045" width="26" bestFit="1" customWidth="1"/>
    <col min="12046" max="12047" width="14.83203125" bestFit="1" customWidth="1"/>
    <col min="12048" max="12048" width="22" bestFit="1" customWidth="1"/>
    <col min="12049" max="12049" width="25" bestFit="1" customWidth="1"/>
    <col min="12050" max="12051" width="14.83203125" bestFit="1" customWidth="1"/>
    <col min="12052" max="12052" width="22" bestFit="1" customWidth="1"/>
    <col min="12053" max="12053" width="25" bestFit="1" customWidth="1"/>
    <col min="12054" max="12055" width="14.83203125" bestFit="1" customWidth="1"/>
    <col min="12056" max="12056" width="22" bestFit="1" customWidth="1"/>
    <col min="12057" max="12057" width="25" bestFit="1" customWidth="1"/>
    <col min="12058" max="12059" width="14.83203125" bestFit="1" customWidth="1"/>
    <col min="12060" max="12060" width="23" bestFit="1" customWidth="1"/>
    <col min="12061" max="12061" width="26" bestFit="1" customWidth="1"/>
    <col min="12062" max="12063" width="14.83203125" bestFit="1" customWidth="1"/>
    <col min="12064" max="12064" width="22" bestFit="1" customWidth="1"/>
    <col min="12065" max="12065" width="25" bestFit="1" customWidth="1"/>
    <col min="12066" max="12067" width="14.83203125" bestFit="1" customWidth="1"/>
    <col min="12068" max="12068" width="23" bestFit="1" customWidth="1"/>
    <col min="12069" max="12069" width="26" bestFit="1" customWidth="1"/>
    <col min="12070" max="12071" width="14.83203125" bestFit="1" customWidth="1"/>
    <col min="12072" max="12072" width="22" bestFit="1" customWidth="1"/>
    <col min="12073" max="12073" width="25" bestFit="1" customWidth="1"/>
    <col min="12074" max="12075" width="14.83203125" bestFit="1" customWidth="1"/>
    <col min="12076" max="12076" width="23" bestFit="1" customWidth="1"/>
    <col min="12077" max="12077" width="26" bestFit="1" customWidth="1"/>
    <col min="12078" max="12079" width="14.83203125" bestFit="1" customWidth="1"/>
    <col min="12080" max="12080" width="23" bestFit="1" customWidth="1"/>
    <col min="12081" max="12081" width="26" bestFit="1" customWidth="1"/>
    <col min="12082" max="12083" width="14.83203125" bestFit="1" customWidth="1"/>
    <col min="12084" max="12084" width="23" bestFit="1" customWidth="1"/>
    <col min="12085" max="12085" width="26" bestFit="1" customWidth="1"/>
    <col min="12086" max="12087" width="14.83203125" bestFit="1" customWidth="1"/>
    <col min="12088" max="12088" width="23" bestFit="1" customWidth="1"/>
    <col min="12089" max="12089" width="26" bestFit="1" customWidth="1"/>
    <col min="12090" max="12091" width="14.83203125" bestFit="1" customWidth="1"/>
    <col min="12092" max="12092" width="23" bestFit="1" customWidth="1"/>
    <col min="12093" max="12093" width="26" bestFit="1" customWidth="1"/>
    <col min="12094" max="12095" width="14.83203125" bestFit="1" customWidth="1"/>
    <col min="12096" max="12096" width="23" bestFit="1" customWidth="1"/>
    <col min="12097" max="12097" width="26" bestFit="1" customWidth="1"/>
    <col min="12098" max="12099" width="14.83203125" bestFit="1" customWidth="1"/>
    <col min="12100" max="12100" width="23" bestFit="1" customWidth="1"/>
    <col min="12101" max="12101" width="26" bestFit="1" customWidth="1"/>
    <col min="12102" max="12103" width="14.83203125" bestFit="1" customWidth="1"/>
    <col min="12104" max="12104" width="23" bestFit="1" customWidth="1"/>
    <col min="12105" max="12105" width="26" bestFit="1" customWidth="1"/>
    <col min="12106" max="12107" width="14.83203125" bestFit="1" customWidth="1"/>
    <col min="12108" max="12108" width="22" bestFit="1" customWidth="1"/>
    <col min="12109" max="12109" width="25" bestFit="1" customWidth="1"/>
    <col min="12110" max="12111" width="14.83203125" bestFit="1" customWidth="1"/>
    <col min="12112" max="12112" width="23" bestFit="1" customWidth="1"/>
    <col min="12113" max="12113" width="26" bestFit="1" customWidth="1"/>
    <col min="12114" max="12115" width="14.83203125" bestFit="1" customWidth="1"/>
    <col min="12116" max="12116" width="23" bestFit="1" customWidth="1"/>
    <col min="12117" max="12117" width="26" bestFit="1" customWidth="1"/>
    <col min="12118" max="12119" width="14.83203125" bestFit="1" customWidth="1"/>
    <col min="12120" max="12120" width="22" bestFit="1" customWidth="1"/>
    <col min="12121" max="12121" width="25" bestFit="1" customWidth="1"/>
    <col min="12122" max="12123" width="14.83203125" bestFit="1" customWidth="1"/>
    <col min="12124" max="12124" width="22" bestFit="1" customWidth="1"/>
    <col min="12125" max="12125" width="25" bestFit="1" customWidth="1"/>
    <col min="12126" max="12127" width="14.83203125" bestFit="1" customWidth="1"/>
    <col min="12128" max="12128" width="23" bestFit="1" customWidth="1"/>
    <col min="12129" max="12129" width="26" bestFit="1" customWidth="1"/>
    <col min="12130" max="12131" width="14.83203125" bestFit="1" customWidth="1"/>
    <col min="12132" max="12132" width="22" bestFit="1" customWidth="1"/>
    <col min="12133" max="12133" width="25" bestFit="1" customWidth="1"/>
    <col min="12134" max="12135" width="14.83203125" bestFit="1" customWidth="1"/>
    <col min="12136" max="12136" width="24" bestFit="1" customWidth="1"/>
    <col min="12137" max="12137" width="27.1640625" bestFit="1" customWidth="1"/>
    <col min="12138" max="12139" width="14.83203125" bestFit="1" customWidth="1"/>
    <col min="12140" max="12140" width="23" bestFit="1" customWidth="1"/>
    <col min="12141" max="12141" width="26" bestFit="1" customWidth="1"/>
    <col min="12142" max="12143" width="14.83203125" bestFit="1" customWidth="1"/>
    <col min="12144" max="12144" width="24" bestFit="1" customWidth="1"/>
    <col min="12145" max="12145" width="27.1640625" bestFit="1" customWidth="1"/>
    <col min="12146" max="12147" width="14.83203125" bestFit="1" customWidth="1"/>
    <col min="12148" max="12148" width="24" bestFit="1" customWidth="1"/>
    <col min="12149" max="12149" width="27.1640625" bestFit="1" customWidth="1"/>
    <col min="12150" max="12151" width="14.83203125" bestFit="1" customWidth="1"/>
    <col min="12152" max="12152" width="24" bestFit="1" customWidth="1"/>
    <col min="12153" max="12153" width="27.1640625" bestFit="1" customWidth="1"/>
    <col min="12154" max="12155" width="14.83203125" bestFit="1" customWidth="1"/>
    <col min="12156" max="12156" width="24" bestFit="1" customWidth="1"/>
    <col min="12157" max="12157" width="27.1640625" bestFit="1" customWidth="1"/>
    <col min="12158" max="12159" width="14.83203125" bestFit="1" customWidth="1"/>
    <col min="12160" max="12160" width="24" bestFit="1" customWidth="1"/>
    <col min="12161" max="12161" width="27.1640625" bestFit="1" customWidth="1"/>
    <col min="12162" max="12163" width="14.83203125" bestFit="1" customWidth="1"/>
    <col min="12164" max="12164" width="23" bestFit="1" customWidth="1"/>
    <col min="12165" max="12165" width="26" bestFit="1" customWidth="1"/>
    <col min="12166" max="12167" width="14.83203125" bestFit="1" customWidth="1"/>
    <col min="12168" max="12168" width="24" bestFit="1" customWidth="1"/>
    <col min="12169" max="12169" width="27.1640625" bestFit="1" customWidth="1"/>
    <col min="12170" max="12171" width="14.83203125" bestFit="1" customWidth="1"/>
    <col min="12172" max="12172" width="24" bestFit="1" customWidth="1"/>
    <col min="12173" max="12173" width="27.1640625" bestFit="1" customWidth="1"/>
    <col min="12174" max="12175" width="14.83203125" bestFit="1" customWidth="1"/>
    <col min="12176" max="12176" width="24" bestFit="1" customWidth="1"/>
    <col min="12177" max="12177" width="27.1640625" bestFit="1" customWidth="1"/>
    <col min="12178" max="12179" width="14.83203125" bestFit="1" customWidth="1"/>
    <col min="12180" max="12180" width="24" bestFit="1" customWidth="1"/>
    <col min="12181" max="12181" width="27.1640625" bestFit="1" customWidth="1"/>
    <col min="12182" max="12183" width="14.83203125" bestFit="1" customWidth="1"/>
    <col min="12184" max="12184" width="24" bestFit="1" customWidth="1"/>
    <col min="12185" max="12185" width="27.1640625" bestFit="1" customWidth="1"/>
    <col min="12186" max="12187" width="14.83203125" bestFit="1" customWidth="1"/>
    <col min="12188" max="12188" width="24" bestFit="1" customWidth="1"/>
    <col min="12189" max="12189" width="27.1640625" bestFit="1" customWidth="1"/>
    <col min="12190" max="12191" width="14.83203125" bestFit="1" customWidth="1"/>
    <col min="12192" max="12192" width="23" bestFit="1" customWidth="1"/>
    <col min="12193" max="12193" width="26" bestFit="1" customWidth="1"/>
    <col min="12194" max="12195" width="14.83203125" bestFit="1" customWidth="1"/>
    <col min="12196" max="12196" width="23" bestFit="1" customWidth="1"/>
    <col min="12197" max="12197" width="26" bestFit="1" customWidth="1"/>
    <col min="12198" max="12199" width="14.83203125" bestFit="1" customWidth="1"/>
    <col min="12200" max="12200" width="24" bestFit="1" customWidth="1"/>
    <col min="12201" max="12201" width="27.1640625" bestFit="1" customWidth="1"/>
    <col min="12202" max="12203" width="14.83203125" bestFit="1" customWidth="1"/>
    <col min="12204" max="12204" width="24" bestFit="1" customWidth="1"/>
    <col min="12205" max="12205" width="27.1640625" bestFit="1" customWidth="1"/>
    <col min="12206" max="12207" width="14.83203125" bestFit="1" customWidth="1"/>
    <col min="12208" max="12208" width="24" bestFit="1" customWidth="1"/>
    <col min="12209" max="12209" width="27.1640625" bestFit="1" customWidth="1"/>
    <col min="12210" max="12211" width="14.83203125" bestFit="1" customWidth="1"/>
    <col min="12212" max="12212" width="24" bestFit="1" customWidth="1"/>
    <col min="12213" max="12213" width="27.1640625" bestFit="1" customWidth="1"/>
    <col min="12214" max="12215" width="14.83203125" bestFit="1" customWidth="1"/>
    <col min="12216" max="12216" width="24" bestFit="1" customWidth="1"/>
    <col min="12217" max="12217" width="27.1640625" bestFit="1" customWidth="1"/>
    <col min="12218" max="12219" width="14.83203125" bestFit="1" customWidth="1"/>
    <col min="12220" max="12220" width="24" bestFit="1" customWidth="1"/>
    <col min="12221" max="12221" width="27.1640625" bestFit="1" customWidth="1"/>
    <col min="12222" max="12223" width="14.83203125" bestFit="1" customWidth="1"/>
    <col min="12224" max="12224" width="24" bestFit="1" customWidth="1"/>
    <col min="12225" max="12225" width="27.1640625" bestFit="1" customWidth="1"/>
    <col min="12226" max="12227" width="14.83203125" bestFit="1" customWidth="1"/>
    <col min="12228" max="12228" width="23" bestFit="1" customWidth="1"/>
    <col min="12229" max="12229" width="26" bestFit="1" customWidth="1"/>
    <col min="12230" max="12231" width="14.83203125" bestFit="1" customWidth="1"/>
    <col min="12232" max="12232" width="24" bestFit="1" customWidth="1"/>
    <col min="12233" max="12233" width="27.1640625" bestFit="1" customWidth="1"/>
    <col min="12234" max="12235" width="14.83203125" bestFit="1" customWidth="1"/>
    <col min="12236" max="12236" width="23" bestFit="1" customWidth="1"/>
    <col min="12237" max="12237" width="26" bestFit="1" customWidth="1"/>
    <col min="12238" max="12239" width="14.83203125" bestFit="1" customWidth="1"/>
    <col min="12240" max="12240" width="23" bestFit="1" customWidth="1"/>
    <col min="12241" max="12241" width="26" bestFit="1" customWidth="1"/>
    <col min="12242" max="12243" width="14.83203125" bestFit="1" customWidth="1"/>
    <col min="12244" max="12244" width="24" bestFit="1" customWidth="1"/>
    <col min="12245" max="12245" width="27.1640625" bestFit="1" customWidth="1"/>
    <col min="12246" max="12247" width="14.83203125" bestFit="1" customWidth="1"/>
    <col min="12248" max="12248" width="23" bestFit="1" customWidth="1"/>
    <col min="12249" max="12249" width="26" bestFit="1" customWidth="1"/>
    <col min="12250" max="12251" width="14.83203125" bestFit="1" customWidth="1"/>
    <col min="12252" max="12252" width="23" bestFit="1" customWidth="1"/>
    <col min="12253" max="12253" width="26" bestFit="1" customWidth="1"/>
    <col min="12254" max="12255" width="14.83203125" bestFit="1" customWidth="1"/>
    <col min="12256" max="12256" width="23" bestFit="1" customWidth="1"/>
    <col min="12257" max="12257" width="26" bestFit="1" customWidth="1"/>
    <col min="12258" max="12259" width="14.83203125" bestFit="1" customWidth="1"/>
    <col min="12260" max="12260" width="24" bestFit="1" customWidth="1"/>
    <col min="12261" max="12261" width="27.1640625" bestFit="1" customWidth="1"/>
    <col min="12262" max="12263" width="14.83203125" bestFit="1" customWidth="1"/>
    <col min="12264" max="12264" width="24" bestFit="1" customWidth="1"/>
    <col min="12265" max="12265" width="27.1640625" bestFit="1" customWidth="1"/>
    <col min="12266" max="12267" width="14.83203125" bestFit="1" customWidth="1"/>
    <col min="12268" max="12268" width="24" bestFit="1" customWidth="1"/>
    <col min="12269" max="12269" width="27.1640625" bestFit="1" customWidth="1"/>
    <col min="12270" max="12271" width="14.83203125" bestFit="1" customWidth="1"/>
    <col min="12272" max="12272" width="24" bestFit="1" customWidth="1"/>
    <col min="12273" max="12273" width="27.1640625" bestFit="1" customWidth="1"/>
    <col min="12274" max="12275" width="14.83203125" bestFit="1" customWidth="1"/>
    <col min="12276" max="12276" width="24" bestFit="1" customWidth="1"/>
    <col min="12277" max="12277" width="27.1640625" bestFit="1" customWidth="1"/>
    <col min="12278" max="12279" width="14.83203125" bestFit="1" customWidth="1"/>
    <col min="12280" max="12280" width="23" bestFit="1" customWidth="1"/>
    <col min="12281" max="12281" width="26" bestFit="1" customWidth="1"/>
    <col min="12282" max="12283" width="14.83203125" bestFit="1" customWidth="1"/>
    <col min="12284" max="12284" width="23" bestFit="1" customWidth="1"/>
    <col min="12285" max="12285" width="26" bestFit="1" customWidth="1"/>
    <col min="12286" max="12287" width="14.83203125" bestFit="1" customWidth="1"/>
    <col min="12288" max="12288" width="24" bestFit="1" customWidth="1"/>
    <col min="12289" max="12289" width="27.1640625" bestFit="1" customWidth="1"/>
    <col min="12290" max="12291" width="14.83203125" bestFit="1" customWidth="1"/>
    <col min="12292" max="12292" width="24" bestFit="1" customWidth="1"/>
    <col min="12293" max="12293" width="27.1640625" bestFit="1" customWidth="1"/>
    <col min="12294" max="12295" width="14.83203125" bestFit="1" customWidth="1"/>
    <col min="12296" max="12296" width="24" bestFit="1" customWidth="1"/>
    <col min="12297" max="12297" width="27.1640625" bestFit="1" customWidth="1"/>
    <col min="12298" max="12299" width="14.83203125" bestFit="1" customWidth="1"/>
    <col min="12300" max="12300" width="23" bestFit="1" customWidth="1"/>
    <col min="12301" max="12301" width="26" bestFit="1" customWidth="1"/>
    <col min="12302" max="12303" width="14.83203125" bestFit="1" customWidth="1"/>
    <col min="12304" max="12304" width="24" bestFit="1" customWidth="1"/>
    <col min="12305" max="12305" width="27.1640625" bestFit="1" customWidth="1"/>
    <col min="12306" max="12307" width="14.83203125" bestFit="1" customWidth="1"/>
    <col min="12308" max="12308" width="23" bestFit="1" customWidth="1"/>
    <col min="12309" max="12309" width="26" bestFit="1" customWidth="1"/>
    <col min="12310" max="12311" width="14.83203125" bestFit="1" customWidth="1"/>
    <col min="12312" max="12312" width="23" bestFit="1" customWidth="1"/>
    <col min="12313" max="12313" width="26" bestFit="1" customWidth="1"/>
    <col min="12314" max="12315" width="14.83203125" bestFit="1" customWidth="1"/>
    <col min="12316" max="12316" width="24" bestFit="1" customWidth="1"/>
    <col min="12317" max="12317" width="27.1640625" bestFit="1" customWidth="1"/>
    <col min="12318" max="12319" width="14.83203125" bestFit="1" customWidth="1"/>
    <col min="12320" max="12320" width="23" bestFit="1" customWidth="1"/>
    <col min="12321" max="12321" width="26" bestFit="1" customWidth="1"/>
    <col min="12322" max="12323" width="14.83203125" bestFit="1" customWidth="1"/>
    <col min="12324" max="12324" width="24" bestFit="1" customWidth="1"/>
    <col min="12325" max="12325" width="27.1640625" bestFit="1" customWidth="1"/>
    <col min="12326" max="12327" width="14.83203125" bestFit="1" customWidth="1"/>
    <col min="12328" max="12328" width="24" bestFit="1" customWidth="1"/>
    <col min="12329" max="12329" width="27.1640625" bestFit="1" customWidth="1"/>
    <col min="12330" max="12331" width="14.83203125" bestFit="1" customWidth="1"/>
    <col min="12332" max="12332" width="24" bestFit="1" customWidth="1"/>
    <col min="12333" max="12333" width="27.1640625" bestFit="1" customWidth="1"/>
    <col min="12334" max="12335" width="14.83203125" bestFit="1" customWidth="1"/>
    <col min="12336" max="12336" width="23" bestFit="1" customWidth="1"/>
    <col min="12337" max="12337" width="26" bestFit="1" customWidth="1"/>
    <col min="12338" max="12339" width="14.83203125" bestFit="1" customWidth="1"/>
    <col min="12340" max="12340" width="24" bestFit="1" customWidth="1"/>
    <col min="12341" max="12341" width="27.1640625" bestFit="1" customWidth="1"/>
    <col min="12342" max="12343" width="14.83203125" bestFit="1" customWidth="1"/>
    <col min="12344" max="12344" width="24" bestFit="1" customWidth="1"/>
    <col min="12345" max="12345" width="27.1640625" bestFit="1" customWidth="1"/>
    <col min="12346" max="12347" width="14.83203125" bestFit="1" customWidth="1"/>
    <col min="12348" max="12348" width="24" bestFit="1" customWidth="1"/>
    <col min="12349" max="12349" width="27.1640625" bestFit="1" customWidth="1"/>
    <col min="12350" max="12351" width="14.83203125" bestFit="1" customWidth="1"/>
    <col min="12352" max="12352" width="24" bestFit="1" customWidth="1"/>
    <col min="12353" max="12353" width="27.1640625" bestFit="1" customWidth="1"/>
    <col min="12354" max="12355" width="14.83203125" bestFit="1" customWidth="1"/>
    <col min="12356" max="12356" width="24" bestFit="1" customWidth="1"/>
    <col min="12357" max="12357" width="27.1640625" bestFit="1" customWidth="1"/>
    <col min="12358" max="12359" width="14.83203125" bestFit="1" customWidth="1"/>
    <col min="12360" max="12360" width="24" bestFit="1" customWidth="1"/>
    <col min="12361" max="12361" width="27.1640625" bestFit="1" customWidth="1"/>
    <col min="12362" max="12363" width="14.83203125" bestFit="1" customWidth="1"/>
    <col min="12364" max="12364" width="24" bestFit="1" customWidth="1"/>
    <col min="12365" max="12365" width="27.1640625" bestFit="1" customWidth="1"/>
    <col min="12366" max="12367" width="14.83203125" bestFit="1" customWidth="1"/>
    <col min="12368" max="12368" width="24" bestFit="1" customWidth="1"/>
    <col min="12369" max="12369" width="27.1640625" bestFit="1" customWidth="1"/>
    <col min="12370" max="12371" width="14.83203125" bestFit="1" customWidth="1"/>
    <col min="12372" max="12372" width="24" bestFit="1" customWidth="1"/>
    <col min="12373" max="12373" width="27.1640625" bestFit="1" customWidth="1"/>
    <col min="12374" max="12375" width="14.83203125" bestFit="1" customWidth="1"/>
    <col min="12376" max="12376" width="24" bestFit="1" customWidth="1"/>
    <col min="12377" max="12377" width="27.1640625" bestFit="1" customWidth="1"/>
    <col min="12378" max="12379" width="14.83203125" bestFit="1" customWidth="1"/>
    <col min="12380" max="12380" width="24" bestFit="1" customWidth="1"/>
    <col min="12381" max="12381" width="27.1640625" bestFit="1" customWidth="1"/>
    <col min="12382" max="12383" width="14.83203125" bestFit="1" customWidth="1"/>
    <col min="12384" max="12384" width="22" bestFit="1" customWidth="1"/>
    <col min="12385" max="12385" width="25" bestFit="1" customWidth="1"/>
    <col min="12386" max="12387" width="14.83203125" bestFit="1" customWidth="1"/>
    <col min="12388" max="12388" width="23" bestFit="1" customWidth="1"/>
    <col min="12389" max="12389" width="26" bestFit="1" customWidth="1"/>
    <col min="12390" max="12391" width="14.83203125" bestFit="1" customWidth="1"/>
    <col min="12392" max="12392" width="23" bestFit="1" customWidth="1"/>
    <col min="12393" max="12393" width="26" bestFit="1" customWidth="1"/>
    <col min="12394" max="12395" width="14.83203125" bestFit="1" customWidth="1"/>
    <col min="12396" max="12396" width="23" bestFit="1" customWidth="1"/>
    <col min="12397" max="12397" width="26" bestFit="1" customWidth="1"/>
    <col min="12398" max="12399" width="14.83203125" bestFit="1" customWidth="1"/>
    <col min="12400" max="12400" width="23" bestFit="1" customWidth="1"/>
    <col min="12401" max="12401" width="26" bestFit="1" customWidth="1"/>
    <col min="12402" max="12403" width="14.83203125" bestFit="1" customWidth="1"/>
    <col min="12404" max="12404" width="23" bestFit="1" customWidth="1"/>
    <col min="12405" max="12405" width="26" bestFit="1" customWidth="1"/>
    <col min="12406" max="12407" width="14.83203125" bestFit="1" customWidth="1"/>
    <col min="12408" max="12408" width="23" bestFit="1" customWidth="1"/>
    <col min="12409" max="12409" width="26" bestFit="1" customWidth="1"/>
    <col min="12410" max="12411" width="14.83203125" bestFit="1" customWidth="1"/>
    <col min="12412" max="12412" width="23" bestFit="1" customWidth="1"/>
    <col min="12413" max="12413" width="26" bestFit="1" customWidth="1"/>
    <col min="12414" max="12415" width="14.83203125" bestFit="1" customWidth="1"/>
    <col min="12416" max="12416" width="23" bestFit="1" customWidth="1"/>
    <col min="12417" max="12417" width="26" bestFit="1" customWidth="1"/>
    <col min="12418" max="12419" width="14.83203125" bestFit="1" customWidth="1"/>
    <col min="12420" max="12420" width="23" bestFit="1" customWidth="1"/>
    <col min="12421" max="12421" width="26" bestFit="1" customWidth="1"/>
    <col min="12422" max="12423" width="14.83203125" bestFit="1" customWidth="1"/>
    <col min="12424" max="12424" width="23" bestFit="1" customWidth="1"/>
    <col min="12425" max="12425" width="26" bestFit="1" customWidth="1"/>
    <col min="12426" max="12427" width="14.83203125" bestFit="1" customWidth="1"/>
    <col min="12428" max="12428" width="23" bestFit="1" customWidth="1"/>
    <col min="12429" max="12429" width="26" bestFit="1" customWidth="1"/>
    <col min="12430" max="12431" width="14.83203125" bestFit="1" customWidth="1"/>
    <col min="12432" max="12432" width="23" bestFit="1" customWidth="1"/>
    <col min="12433" max="12433" width="26" bestFit="1" customWidth="1"/>
    <col min="12434" max="12435" width="14.83203125" bestFit="1" customWidth="1"/>
    <col min="12436" max="12436" width="23" bestFit="1" customWidth="1"/>
    <col min="12437" max="12437" width="26" bestFit="1" customWidth="1"/>
    <col min="12438" max="12439" width="14.83203125" bestFit="1" customWidth="1"/>
    <col min="12440" max="12440" width="23" bestFit="1" customWidth="1"/>
    <col min="12441" max="12441" width="26" bestFit="1" customWidth="1"/>
    <col min="12442" max="12443" width="14.83203125" bestFit="1" customWidth="1"/>
    <col min="12444" max="12444" width="23" bestFit="1" customWidth="1"/>
    <col min="12445" max="12445" width="26" bestFit="1" customWidth="1"/>
    <col min="12446" max="12447" width="14.83203125" bestFit="1" customWidth="1"/>
    <col min="12448" max="12448" width="23" bestFit="1" customWidth="1"/>
    <col min="12449" max="12449" width="26" bestFit="1" customWidth="1"/>
    <col min="12450" max="12451" width="14.83203125" bestFit="1" customWidth="1"/>
    <col min="12452" max="12452" width="23" bestFit="1" customWidth="1"/>
    <col min="12453" max="12453" width="26" bestFit="1" customWidth="1"/>
    <col min="12454" max="12455" width="14.83203125" bestFit="1" customWidth="1"/>
    <col min="12456" max="12456" width="23" bestFit="1" customWidth="1"/>
    <col min="12457" max="12457" width="26" bestFit="1" customWidth="1"/>
    <col min="12458" max="12459" width="14.83203125" bestFit="1" customWidth="1"/>
    <col min="12460" max="12460" width="23" bestFit="1" customWidth="1"/>
    <col min="12461" max="12461" width="26" bestFit="1" customWidth="1"/>
    <col min="12462" max="12463" width="14.83203125" bestFit="1" customWidth="1"/>
    <col min="12464" max="12464" width="23" bestFit="1" customWidth="1"/>
    <col min="12465" max="12465" width="26" bestFit="1" customWidth="1"/>
    <col min="12466" max="12467" width="14.83203125" bestFit="1" customWidth="1"/>
    <col min="12468" max="12468" width="22" bestFit="1" customWidth="1"/>
    <col min="12469" max="12469" width="25" bestFit="1" customWidth="1"/>
    <col min="12470" max="12471" width="14.83203125" bestFit="1" customWidth="1"/>
    <col min="12472" max="12472" width="22" bestFit="1" customWidth="1"/>
    <col min="12473" max="12473" width="25" bestFit="1" customWidth="1"/>
    <col min="12474" max="12475" width="14.83203125" bestFit="1" customWidth="1"/>
    <col min="12476" max="12476" width="23" bestFit="1" customWidth="1"/>
    <col min="12477" max="12477" width="26" bestFit="1" customWidth="1"/>
    <col min="12478" max="12479" width="14.83203125" bestFit="1" customWidth="1"/>
    <col min="12480" max="12480" width="23" bestFit="1" customWidth="1"/>
    <col min="12481" max="12481" width="26" bestFit="1" customWidth="1"/>
    <col min="12482" max="12483" width="14.83203125" bestFit="1" customWidth="1"/>
    <col min="12484" max="12484" width="24" bestFit="1" customWidth="1"/>
    <col min="12485" max="12485" width="27.1640625" bestFit="1" customWidth="1"/>
    <col min="12486" max="12487" width="14.83203125" bestFit="1" customWidth="1"/>
    <col min="12488" max="12488" width="24" bestFit="1" customWidth="1"/>
    <col min="12489" max="12489" width="27.1640625" bestFit="1" customWidth="1"/>
    <col min="12490" max="12491" width="14.83203125" bestFit="1" customWidth="1"/>
    <col min="12492" max="12492" width="24" bestFit="1" customWidth="1"/>
    <col min="12493" max="12493" width="27.1640625" bestFit="1" customWidth="1"/>
    <col min="12494" max="12495" width="14.83203125" bestFit="1" customWidth="1"/>
    <col min="12496" max="12496" width="24" bestFit="1" customWidth="1"/>
    <col min="12497" max="12497" width="27.1640625" bestFit="1" customWidth="1"/>
    <col min="12498" max="12499" width="14.83203125" bestFit="1" customWidth="1"/>
    <col min="12500" max="12500" width="24" bestFit="1" customWidth="1"/>
    <col min="12501" max="12501" width="27.1640625" bestFit="1" customWidth="1"/>
    <col min="12502" max="12503" width="14.83203125" bestFit="1" customWidth="1"/>
    <col min="12504" max="12504" width="24" bestFit="1" customWidth="1"/>
    <col min="12505" max="12505" width="27.1640625" bestFit="1" customWidth="1"/>
    <col min="12506" max="12507" width="14.83203125" bestFit="1" customWidth="1"/>
    <col min="12508" max="12508" width="23" bestFit="1" customWidth="1"/>
    <col min="12509" max="12509" width="26" bestFit="1" customWidth="1"/>
    <col min="12510" max="12511" width="14.83203125" bestFit="1" customWidth="1"/>
    <col min="12512" max="12512" width="24" bestFit="1" customWidth="1"/>
    <col min="12513" max="12513" width="27.1640625" bestFit="1" customWidth="1"/>
    <col min="12514" max="12515" width="14.83203125" bestFit="1" customWidth="1"/>
    <col min="12516" max="12516" width="23" bestFit="1" customWidth="1"/>
    <col min="12517" max="12517" width="26" bestFit="1" customWidth="1"/>
    <col min="12518" max="12519" width="14.83203125" bestFit="1" customWidth="1"/>
    <col min="12520" max="12520" width="24" bestFit="1" customWidth="1"/>
    <col min="12521" max="12521" width="27.1640625" bestFit="1" customWidth="1"/>
    <col min="12522" max="12523" width="14.83203125" bestFit="1" customWidth="1"/>
    <col min="12524" max="12524" width="24" bestFit="1" customWidth="1"/>
    <col min="12525" max="12525" width="27.1640625" bestFit="1" customWidth="1"/>
    <col min="12526" max="12527" width="14.83203125" bestFit="1" customWidth="1"/>
    <col min="12528" max="12528" width="23" bestFit="1" customWidth="1"/>
    <col min="12529" max="12529" width="26" bestFit="1" customWidth="1"/>
    <col min="12530" max="12531" width="14.83203125" bestFit="1" customWidth="1"/>
    <col min="12532" max="12532" width="23" bestFit="1" customWidth="1"/>
    <col min="12533" max="12533" width="26" bestFit="1" customWidth="1"/>
    <col min="12534" max="12535" width="14.83203125" bestFit="1" customWidth="1"/>
    <col min="12536" max="12536" width="24" bestFit="1" customWidth="1"/>
    <col min="12537" max="12537" width="27.1640625" bestFit="1" customWidth="1"/>
    <col min="12538" max="12539" width="14.83203125" bestFit="1" customWidth="1"/>
    <col min="12540" max="12540" width="23" bestFit="1" customWidth="1"/>
    <col min="12541" max="12541" width="26" bestFit="1" customWidth="1"/>
    <col min="12542" max="12543" width="14.83203125" bestFit="1" customWidth="1"/>
    <col min="12544" max="12544" width="23" bestFit="1" customWidth="1"/>
    <col min="12545" max="12545" width="26" bestFit="1" customWidth="1"/>
    <col min="12546" max="12547" width="14.83203125" bestFit="1" customWidth="1"/>
    <col min="12548" max="12548" width="24" bestFit="1" customWidth="1"/>
    <col min="12549" max="12549" width="27.1640625" bestFit="1" customWidth="1"/>
    <col min="12550" max="12551" width="14.83203125" bestFit="1" customWidth="1"/>
    <col min="12552" max="12552" width="24" bestFit="1" customWidth="1"/>
    <col min="12553" max="12553" width="27.1640625" bestFit="1" customWidth="1"/>
    <col min="12554" max="12555" width="14.83203125" bestFit="1" customWidth="1"/>
    <col min="12556" max="12556" width="23" bestFit="1" customWidth="1"/>
    <col min="12557" max="12557" width="26" bestFit="1" customWidth="1"/>
    <col min="12558" max="12559" width="14.83203125" bestFit="1" customWidth="1"/>
    <col min="12560" max="12560" width="24" bestFit="1" customWidth="1"/>
    <col min="12561" max="12561" width="27.1640625" bestFit="1" customWidth="1"/>
    <col min="12562" max="12563" width="14.83203125" bestFit="1" customWidth="1"/>
    <col min="12564" max="12564" width="24" bestFit="1" customWidth="1"/>
    <col min="12565" max="12565" width="27.1640625" bestFit="1" customWidth="1"/>
    <col min="12566" max="12567" width="14.83203125" bestFit="1" customWidth="1"/>
    <col min="12568" max="12568" width="24" bestFit="1" customWidth="1"/>
    <col min="12569" max="12569" width="27.1640625" bestFit="1" customWidth="1"/>
    <col min="12570" max="12571" width="14.83203125" bestFit="1" customWidth="1"/>
    <col min="12572" max="12572" width="23" bestFit="1" customWidth="1"/>
    <col min="12573" max="12573" width="26" bestFit="1" customWidth="1"/>
    <col min="12574" max="12575" width="14.83203125" bestFit="1" customWidth="1"/>
    <col min="12576" max="12576" width="24" bestFit="1" customWidth="1"/>
    <col min="12577" max="12577" width="27.1640625" bestFit="1" customWidth="1"/>
    <col min="12578" max="12579" width="14.83203125" bestFit="1" customWidth="1"/>
    <col min="12580" max="12580" width="24" bestFit="1" customWidth="1"/>
    <col min="12581" max="12581" width="27.1640625" bestFit="1" customWidth="1"/>
    <col min="12582" max="12583" width="14.83203125" bestFit="1" customWidth="1"/>
    <col min="12584" max="12584" width="24" bestFit="1" customWidth="1"/>
    <col min="12585" max="12585" width="27.1640625" bestFit="1" customWidth="1"/>
    <col min="12586" max="12587" width="14.83203125" bestFit="1" customWidth="1"/>
    <col min="12588" max="12588" width="24" bestFit="1" customWidth="1"/>
    <col min="12589" max="12589" width="27.1640625" bestFit="1" customWidth="1"/>
    <col min="12590" max="12591" width="14.83203125" bestFit="1" customWidth="1"/>
    <col min="12592" max="12592" width="24" bestFit="1" customWidth="1"/>
    <col min="12593" max="12593" width="27.1640625" bestFit="1" customWidth="1"/>
    <col min="12594" max="12595" width="14.83203125" bestFit="1" customWidth="1"/>
    <col min="12596" max="12596" width="23" bestFit="1" customWidth="1"/>
    <col min="12597" max="12597" width="26" bestFit="1" customWidth="1"/>
    <col min="12598" max="12599" width="14.83203125" bestFit="1" customWidth="1"/>
    <col min="12600" max="12600" width="23" bestFit="1" customWidth="1"/>
    <col min="12601" max="12601" width="26" bestFit="1" customWidth="1"/>
    <col min="12602" max="12603" width="14.83203125" bestFit="1" customWidth="1"/>
    <col min="12604" max="12604" width="23" bestFit="1" customWidth="1"/>
    <col min="12605" max="12605" width="26" bestFit="1" customWidth="1"/>
    <col min="12606" max="12607" width="14.83203125" bestFit="1" customWidth="1"/>
    <col min="12608" max="12608" width="23" bestFit="1" customWidth="1"/>
    <col min="12609" max="12609" width="26" bestFit="1" customWidth="1"/>
    <col min="12610" max="12611" width="14.83203125" bestFit="1" customWidth="1"/>
    <col min="12612" max="12612" width="24" bestFit="1" customWidth="1"/>
    <col min="12613" max="12613" width="27.1640625" bestFit="1" customWidth="1"/>
    <col min="12614" max="12615" width="14.83203125" bestFit="1" customWidth="1"/>
    <col min="12616" max="12616" width="24" bestFit="1" customWidth="1"/>
    <col min="12617" max="12617" width="27.1640625" bestFit="1" customWidth="1"/>
    <col min="12618" max="12619" width="14.83203125" bestFit="1" customWidth="1"/>
    <col min="12620" max="12620" width="24" bestFit="1" customWidth="1"/>
    <col min="12621" max="12621" width="27.1640625" bestFit="1" customWidth="1"/>
    <col min="12622" max="12623" width="14.83203125" bestFit="1" customWidth="1"/>
    <col min="12624" max="12624" width="24" bestFit="1" customWidth="1"/>
    <col min="12625" max="12625" width="27.1640625" bestFit="1" customWidth="1"/>
    <col min="12626" max="12627" width="14.83203125" bestFit="1" customWidth="1"/>
    <col min="12628" max="12628" width="24" bestFit="1" customWidth="1"/>
    <col min="12629" max="12629" width="27.1640625" bestFit="1" customWidth="1"/>
    <col min="12630" max="12631" width="14.83203125" bestFit="1" customWidth="1"/>
    <col min="12632" max="12632" width="24" bestFit="1" customWidth="1"/>
    <col min="12633" max="12633" width="27.1640625" bestFit="1" customWidth="1"/>
    <col min="12634" max="12635" width="14.83203125" bestFit="1" customWidth="1"/>
    <col min="12636" max="12636" width="23" bestFit="1" customWidth="1"/>
    <col min="12637" max="12637" width="26" bestFit="1" customWidth="1"/>
    <col min="12638" max="12639" width="14.83203125" bestFit="1" customWidth="1"/>
    <col min="12640" max="12640" width="23" bestFit="1" customWidth="1"/>
    <col min="12641" max="12641" width="26" bestFit="1" customWidth="1"/>
    <col min="12642" max="12643" width="14.83203125" bestFit="1" customWidth="1"/>
    <col min="12644" max="12644" width="24" bestFit="1" customWidth="1"/>
    <col min="12645" max="12645" width="27.1640625" bestFit="1" customWidth="1"/>
    <col min="12646" max="12647" width="14.83203125" bestFit="1" customWidth="1"/>
    <col min="12648" max="12648" width="24" bestFit="1" customWidth="1"/>
    <col min="12649" max="12649" width="27.1640625" bestFit="1" customWidth="1"/>
    <col min="12650" max="12651" width="14.83203125" bestFit="1" customWidth="1"/>
    <col min="12652" max="12652" width="23" bestFit="1" customWidth="1"/>
    <col min="12653" max="12653" width="26" bestFit="1" customWidth="1"/>
    <col min="12654" max="12655" width="14.83203125" bestFit="1" customWidth="1"/>
    <col min="12656" max="12656" width="23" bestFit="1" customWidth="1"/>
    <col min="12657" max="12657" width="26" bestFit="1" customWidth="1"/>
    <col min="12658" max="12659" width="14.83203125" bestFit="1" customWidth="1"/>
    <col min="12660" max="12660" width="23" bestFit="1" customWidth="1"/>
    <col min="12661" max="12661" width="26" bestFit="1" customWidth="1"/>
    <col min="12662" max="12663" width="14.83203125" bestFit="1" customWidth="1"/>
    <col min="12664" max="12664" width="24" bestFit="1" customWidth="1"/>
    <col min="12665" max="12665" width="27.1640625" bestFit="1" customWidth="1"/>
    <col min="12666" max="12667" width="14.83203125" bestFit="1" customWidth="1"/>
    <col min="12668" max="12668" width="24" bestFit="1" customWidth="1"/>
    <col min="12669" max="12669" width="27.1640625" bestFit="1" customWidth="1"/>
    <col min="12670" max="12671" width="14.83203125" bestFit="1" customWidth="1"/>
    <col min="12672" max="12672" width="24" bestFit="1" customWidth="1"/>
    <col min="12673" max="12673" width="27.1640625" bestFit="1" customWidth="1"/>
    <col min="12674" max="12675" width="14.83203125" bestFit="1" customWidth="1"/>
    <col min="12676" max="12676" width="24" bestFit="1" customWidth="1"/>
    <col min="12677" max="12677" width="27.1640625" bestFit="1" customWidth="1"/>
    <col min="12678" max="12679" width="14.83203125" bestFit="1" customWidth="1"/>
    <col min="12680" max="12680" width="23" bestFit="1" customWidth="1"/>
    <col min="12681" max="12681" width="26" bestFit="1" customWidth="1"/>
    <col min="12682" max="12683" width="14.83203125" bestFit="1" customWidth="1"/>
    <col min="12684" max="12684" width="24" bestFit="1" customWidth="1"/>
    <col min="12685" max="12685" width="27.1640625" bestFit="1" customWidth="1"/>
    <col min="12686" max="12687" width="14.83203125" bestFit="1" customWidth="1"/>
    <col min="12688" max="12688" width="24" bestFit="1" customWidth="1"/>
    <col min="12689" max="12689" width="27.1640625" bestFit="1" customWidth="1"/>
    <col min="12690" max="12691" width="14.83203125" bestFit="1" customWidth="1"/>
    <col min="12692" max="12692" width="24" bestFit="1" customWidth="1"/>
    <col min="12693" max="12693" width="27.1640625" bestFit="1" customWidth="1"/>
    <col min="12694" max="12695" width="14.83203125" bestFit="1" customWidth="1"/>
    <col min="12696" max="12696" width="24" bestFit="1" customWidth="1"/>
    <col min="12697" max="12697" width="27.1640625" bestFit="1" customWidth="1"/>
    <col min="12698" max="12699" width="14.83203125" bestFit="1" customWidth="1"/>
    <col min="12700" max="12700" width="24" bestFit="1" customWidth="1"/>
    <col min="12701" max="12701" width="27.1640625" bestFit="1" customWidth="1"/>
    <col min="12702" max="12703" width="14.83203125" bestFit="1" customWidth="1"/>
    <col min="12704" max="12704" width="23" bestFit="1" customWidth="1"/>
    <col min="12705" max="12705" width="26" bestFit="1" customWidth="1"/>
    <col min="12706" max="12707" width="14.83203125" bestFit="1" customWidth="1"/>
    <col min="12708" max="12708" width="23" bestFit="1" customWidth="1"/>
    <col min="12709" max="12709" width="26" bestFit="1" customWidth="1"/>
    <col min="12710" max="12711" width="14.83203125" bestFit="1" customWidth="1"/>
    <col min="12712" max="12712" width="24" bestFit="1" customWidth="1"/>
    <col min="12713" max="12713" width="27.1640625" bestFit="1" customWidth="1"/>
    <col min="12714" max="12715" width="14.83203125" bestFit="1" customWidth="1"/>
    <col min="12716" max="12716" width="24" bestFit="1" customWidth="1"/>
    <col min="12717" max="12717" width="27.1640625" bestFit="1" customWidth="1"/>
    <col min="12718" max="12719" width="14.83203125" bestFit="1" customWidth="1"/>
    <col min="12720" max="12720" width="24" bestFit="1" customWidth="1"/>
    <col min="12721" max="12721" width="27.1640625" bestFit="1" customWidth="1"/>
    <col min="12722" max="12723" width="14.83203125" bestFit="1" customWidth="1"/>
    <col min="12724" max="12724" width="24" bestFit="1" customWidth="1"/>
    <col min="12725" max="12725" width="27.1640625" bestFit="1" customWidth="1"/>
    <col min="12726" max="12727" width="14.83203125" bestFit="1" customWidth="1"/>
    <col min="12728" max="12728" width="23" bestFit="1" customWidth="1"/>
    <col min="12729" max="12729" width="26" bestFit="1" customWidth="1"/>
    <col min="12730" max="12731" width="14.83203125" bestFit="1" customWidth="1"/>
    <col min="12732" max="12732" width="24" bestFit="1" customWidth="1"/>
    <col min="12733" max="12733" width="27.1640625" bestFit="1" customWidth="1"/>
    <col min="12734" max="12735" width="14.83203125" bestFit="1" customWidth="1"/>
    <col min="12736" max="12736" width="24" bestFit="1" customWidth="1"/>
    <col min="12737" max="12737" width="27.1640625" bestFit="1" customWidth="1"/>
    <col min="12738" max="12739" width="14.83203125" bestFit="1" customWidth="1"/>
    <col min="12740" max="12740" width="24" bestFit="1" customWidth="1"/>
    <col min="12741" max="12741" width="27.1640625" bestFit="1" customWidth="1"/>
    <col min="12742" max="12743" width="14.83203125" bestFit="1" customWidth="1"/>
    <col min="12744" max="12744" width="24" bestFit="1" customWidth="1"/>
    <col min="12745" max="12745" width="27.1640625" bestFit="1" customWidth="1"/>
    <col min="12746" max="12747" width="14.83203125" bestFit="1" customWidth="1"/>
    <col min="12748" max="12748" width="22" bestFit="1" customWidth="1"/>
    <col min="12749" max="12749" width="25" bestFit="1" customWidth="1"/>
    <col min="12750" max="12751" width="14.83203125" bestFit="1" customWidth="1"/>
    <col min="12752" max="12752" width="22" bestFit="1" customWidth="1"/>
    <col min="12753" max="12753" width="25" bestFit="1" customWidth="1"/>
    <col min="12754" max="12755" width="14.83203125" bestFit="1" customWidth="1"/>
    <col min="12756" max="12756" width="23" bestFit="1" customWidth="1"/>
    <col min="12757" max="12757" width="26" bestFit="1" customWidth="1"/>
    <col min="12758" max="12759" width="14.83203125" bestFit="1" customWidth="1"/>
    <col min="12760" max="12760" width="23" bestFit="1" customWidth="1"/>
    <col min="12761" max="12761" width="26" bestFit="1" customWidth="1"/>
    <col min="12762" max="12763" width="14.83203125" bestFit="1" customWidth="1"/>
    <col min="12764" max="12764" width="23" bestFit="1" customWidth="1"/>
    <col min="12765" max="12765" width="26" bestFit="1" customWidth="1"/>
    <col min="12766" max="12767" width="14.83203125" bestFit="1" customWidth="1"/>
    <col min="12768" max="12768" width="23" bestFit="1" customWidth="1"/>
    <col min="12769" max="12769" width="26" bestFit="1" customWidth="1"/>
    <col min="12770" max="12771" width="14.83203125" bestFit="1" customWidth="1"/>
    <col min="12772" max="12772" width="23" bestFit="1" customWidth="1"/>
    <col min="12773" max="12773" width="26" bestFit="1" customWidth="1"/>
    <col min="12774" max="12775" width="14.83203125" bestFit="1" customWidth="1"/>
    <col min="12776" max="12776" width="23" bestFit="1" customWidth="1"/>
    <col min="12777" max="12777" width="26" bestFit="1" customWidth="1"/>
    <col min="12778" max="12779" width="14.83203125" bestFit="1" customWidth="1"/>
    <col min="12780" max="12780" width="22" bestFit="1" customWidth="1"/>
    <col min="12781" max="12781" width="25" bestFit="1" customWidth="1"/>
    <col min="12782" max="12783" width="14.83203125" bestFit="1" customWidth="1"/>
    <col min="12784" max="12784" width="22" bestFit="1" customWidth="1"/>
    <col min="12785" max="12785" width="25" bestFit="1" customWidth="1"/>
    <col min="12786" max="12787" width="14.83203125" bestFit="1" customWidth="1"/>
    <col min="12788" max="12788" width="22" bestFit="1" customWidth="1"/>
    <col min="12789" max="12789" width="25" bestFit="1" customWidth="1"/>
    <col min="12790" max="12791" width="14.83203125" bestFit="1" customWidth="1"/>
    <col min="12792" max="12792" width="22" bestFit="1" customWidth="1"/>
    <col min="12793" max="12793" width="25" bestFit="1" customWidth="1"/>
    <col min="12794" max="12795" width="14.83203125" bestFit="1" customWidth="1"/>
    <col min="12796" max="12796" width="23" bestFit="1" customWidth="1"/>
    <col min="12797" max="12797" width="26" bestFit="1" customWidth="1"/>
    <col min="12798" max="12799" width="14.83203125" bestFit="1" customWidth="1"/>
    <col min="12800" max="12800" width="22" bestFit="1" customWidth="1"/>
    <col min="12801" max="12801" width="25" bestFit="1" customWidth="1"/>
    <col min="12802" max="12803" width="14.83203125" bestFit="1" customWidth="1"/>
    <col min="12804" max="12804" width="23" bestFit="1" customWidth="1"/>
    <col min="12805" max="12805" width="26" bestFit="1" customWidth="1"/>
    <col min="12806" max="12807" width="14.83203125" bestFit="1" customWidth="1"/>
    <col min="12808" max="12808" width="23" bestFit="1" customWidth="1"/>
    <col min="12809" max="12809" width="26" bestFit="1" customWidth="1"/>
    <col min="12810" max="12811" width="14.83203125" bestFit="1" customWidth="1"/>
    <col min="12812" max="12812" width="23" bestFit="1" customWidth="1"/>
    <col min="12813" max="12813" width="26" bestFit="1" customWidth="1"/>
    <col min="12814" max="12815" width="14.83203125" bestFit="1" customWidth="1"/>
    <col min="12816" max="12816" width="23" bestFit="1" customWidth="1"/>
    <col min="12817" max="12817" width="26" bestFit="1" customWidth="1"/>
    <col min="12818" max="12819" width="14.83203125" bestFit="1" customWidth="1"/>
    <col min="12820" max="12820" width="23" bestFit="1" customWidth="1"/>
    <col min="12821" max="12821" width="26" bestFit="1" customWidth="1"/>
    <col min="12822" max="12823" width="14.83203125" bestFit="1" customWidth="1"/>
    <col min="12824" max="12824" width="23" bestFit="1" customWidth="1"/>
    <col min="12825" max="12825" width="26" bestFit="1" customWidth="1"/>
    <col min="12826" max="12827" width="14.83203125" bestFit="1" customWidth="1"/>
    <col min="12828" max="12828" width="23" bestFit="1" customWidth="1"/>
    <col min="12829" max="12829" width="26" bestFit="1" customWidth="1"/>
    <col min="12830" max="12831" width="14.83203125" bestFit="1" customWidth="1"/>
    <col min="12832" max="12832" width="23" bestFit="1" customWidth="1"/>
    <col min="12833" max="12833" width="26" bestFit="1" customWidth="1"/>
    <col min="12834" max="12835" width="14.83203125" bestFit="1" customWidth="1"/>
    <col min="12836" max="12836" width="22" bestFit="1" customWidth="1"/>
    <col min="12837" max="12837" width="25" bestFit="1" customWidth="1"/>
    <col min="12838" max="12839" width="14.83203125" bestFit="1" customWidth="1"/>
    <col min="12840" max="12840" width="22" bestFit="1" customWidth="1"/>
    <col min="12841" max="12841" width="25" bestFit="1" customWidth="1"/>
    <col min="12842" max="12843" width="14.83203125" bestFit="1" customWidth="1"/>
    <col min="12844" max="12844" width="23" bestFit="1" customWidth="1"/>
    <col min="12845" max="12845" width="26" bestFit="1" customWidth="1"/>
    <col min="12846" max="12847" width="14.83203125" bestFit="1" customWidth="1"/>
    <col min="12848" max="12848" width="22" bestFit="1" customWidth="1"/>
    <col min="12849" max="12849" width="25" bestFit="1" customWidth="1"/>
    <col min="12850" max="12851" width="14.83203125" bestFit="1" customWidth="1"/>
    <col min="12852" max="12852" width="23" bestFit="1" customWidth="1"/>
    <col min="12853" max="12853" width="26" bestFit="1" customWidth="1"/>
    <col min="12854" max="12855" width="14.83203125" bestFit="1" customWidth="1"/>
    <col min="12856" max="12856" width="23" bestFit="1" customWidth="1"/>
    <col min="12857" max="12857" width="26" bestFit="1" customWidth="1"/>
    <col min="12858" max="12859" width="14.83203125" bestFit="1" customWidth="1"/>
    <col min="12860" max="12860" width="23" bestFit="1" customWidth="1"/>
    <col min="12861" max="12861" width="26" bestFit="1" customWidth="1"/>
    <col min="12862" max="12863" width="14.83203125" bestFit="1" customWidth="1"/>
    <col min="12864" max="12864" width="22" bestFit="1" customWidth="1"/>
    <col min="12865" max="12865" width="25" bestFit="1" customWidth="1"/>
    <col min="12866" max="12867" width="14.83203125" bestFit="1" customWidth="1"/>
    <col min="12868" max="12868" width="23" bestFit="1" customWidth="1"/>
    <col min="12869" max="12869" width="26" bestFit="1" customWidth="1"/>
    <col min="12870" max="12871" width="14.83203125" bestFit="1" customWidth="1"/>
    <col min="12872" max="12872" width="23" bestFit="1" customWidth="1"/>
    <col min="12873" max="12873" width="26" bestFit="1" customWidth="1"/>
    <col min="12874" max="12875" width="14.83203125" bestFit="1" customWidth="1"/>
    <col min="12876" max="12876" width="23" bestFit="1" customWidth="1"/>
    <col min="12877" max="12877" width="26" bestFit="1" customWidth="1"/>
    <col min="12878" max="12879" width="14.83203125" bestFit="1" customWidth="1"/>
    <col min="12880" max="12880" width="23" bestFit="1" customWidth="1"/>
    <col min="12881" max="12881" width="26" bestFit="1" customWidth="1"/>
    <col min="12882" max="12883" width="14.83203125" bestFit="1" customWidth="1"/>
    <col min="12884" max="12884" width="23" bestFit="1" customWidth="1"/>
    <col min="12885" max="12885" width="26" bestFit="1" customWidth="1"/>
    <col min="12886" max="12887" width="14.83203125" bestFit="1" customWidth="1"/>
    <col min="12888" max="12888" width="24" bestFit="1" customWidth="1"/>
    <col min="12889" max="12889" width="27.1640625" bestFit="1" customWidth="1"/>
    <col min="12890" max="12891" width="14.83203125" bestFit="1" customWidth="1"/>
    <col min="12892" max="12892" width="23" bestFit="1" customWidth="1"/>
    <col min="12893" max="12893" width="26" bestFit="1" customWidth="1"/>
    <col min="12894" max="12895" width="14.83203125" bestFit="1" customWidth="1"/>
    <col min="12896" max="12896" width="23" bestFit="1" customWidth="1"/>
    <col min="12897" max="12897" width="26" bestFit="1" customWidth="1"/>
    <col min="12898" max="12899" width="14.83203125" bestFit="1" customWidth="1"/>
    <col min="12900" max="12900" width="24" bestFit="1" customWidth="1"/>
    <col min="12901" max="12901" width="27.1640625" bestFit="1" customWidth="1"/>
    <col min="12902" max="12903" width="14.83203125" bestFit="1" customWidth="1"/>
    <col min="12904" max="12904" width="24" bestFit="1" customWidth="1"/>
    <col min="12905" max="12905" width="27.1640625" bestFit="1" customWidth="1"/>
    <col min="12906" max="12907" width="14.83203125" bestFit="1" customWidth="1"/>
    <col min="12908" max="12908" width="23" bestFit="1" customWidth="1"/>
    <col min="12909" max="12909" width="26" bestFit="1" customWidth="1"/>
    <col min="12910" max="12911" width="14.83203125" bestFit="1" customWidth="1"/>
    <col min="12912" max="12912" width="24" bestFit="1" customWidth="1"/>
    <col min="12913" max="12913" width="27.1640625" bestFit="1" customWidth="1"/>
    <col min="12914" max="12915" width="14.83203125" bestFit="1" customWidth="1"/>
    <col min="12916" max="12916" width="24" bestFit="1" customWidth="1"/>
    <col min="12917" max="12917" width="27.1640625" bestFit="1" customWidth="1"/>
    <col min="12918" max="12919" width="14.83203125" bestFit="1" customWidth="1"/>
    <col min="12920" max="12920" width="24" bestFit="1" customWidth="1"/>
    <col min="12921" max="12921" width="27.1640625" bestFit="1" customWidth="1"/>
    <col min="12922" max="12923" width="14.83203125" bestFit="1" customWidth="1"/>
    <col min="12924" max="12924" width="23" bestFit="1" customWidth="1"/>
    <col min="12925" max="12925" width="26" bestFit="1" customWidth="1"/>
    <col min="12926" max="12927" width="14.83203125" bestFit="1" customWidth="1"/>
    <col min="12928" max="12928" width="23" bestFit="1" customWidth="1"/>
    <col min="12929" max="12929" width="26" bestFit="1" customWidth="1"/>
    <col min="12930" max="12931" width="14.83203125" bestFit="1" customWidth="1"/>
    <col min="12932" max="12932" width="24" bestFit="1" customWidth="1"/>
    <col min="12933" max="12933" width="27.1640625" bestFit="1" customWidth="1"/>
    <col min="12934" max="12935" width="14.83203125" bestFit="1" customWidth="1"/>
    <col min="12936" max="12936" width="24" bestFit="1" customWidth="1"/>
    <col min="12937" max="12937" width="27.1640625" bestFit="1" customWidth="1"/>
    <col min="12938" max="12939" width="14.83203125" bestFit="1" customWidth="1"/>
    <col min="12940" max="12940" width="23" bestFit="1" customWidth="1"/>
    <col min="12941" max="12941" width="26" bestFit="1" customWidth="1"/>
    <col min="12942" max="12943" width="14.83203125" bestFit="1" customWidth="1"/>
    <col min="12944" max="12944" width="24" bestFit="1" customWidth="1"/>
    <col min="12945" max="12945" width="27.1640625" bestFit="1" customWidth="1"/>
    <col min="12946" max="12947" width="14.83203125" bestFit="1" customWidth="1"/>
    <col min="12948" max="12948" width="24" bestFit="1" customWidth="1"/>
    <col min="12949" max="12949" width="27.1640625" bestFit="1" customWidth="1"/>
    <col min="12950" max="12951" width="14.83203125" bestFit="1" customWidth="1"/>
    <col min="12952" max="12952" width="24" bestFit="1" customWidth="1"/>
    <col min="12953" max="12953" width="27.1640625" bestFit="1" customWidth="1"/>
    <col min="12954" max="12955" width="14.83203125" bestFit="1" customWidth="1"/>
    <col min="12956" max="12956" width="24" bestFit="1" customWidth="1"/>
    <col min="12957" max="12957" width="27.1640625" bestFit="1" customWidth="1"/>
    <col min="12958" max="12959" width="14.83203125" bestFit="1" customWidth="1"/>
    <col min="12960" max="12960" width="24" bestFit="1" customWidth="1"/>
    <col min="12961" max="12961" width="27.1640625" bestFit="1" customWidth="1"/>
    <col min="12962" max="12963" width="14.83203125" bestFit="1" customWidth="1"/>
    <col min="12964" max="12964" width="24" bestFit="1" customWidth="1"/>
    <col min="12965" max="12965" width="27.1640625" bestFit="1" customWidth="1"/>
    <col min="12966" max="12967" width="14.83203125" bestFit="1" customWidth="1"/>
    <col min="12968" max="12968" width="24" bestFit="1" customWidth="1"/>
    <col min="12969" max="12969" width="27.1640625" bestFit="1" customWidth="1"/>
    <col min="12970" max="12971" width="14.83203125" bestFit="1" customWidth="1"/>
    <col min="12972" max="12972" width="24" bestFit="1" customWidth="1"/>
    <col min="12973" max="12973" width="27.1640625" bestFit="1" customWidth="1"/>
    <col min="12974" max="12975" width="14.83203125" bestFit="1" customWidth="1"/>
    <col min="12976" max="12976" width="24" bestFit="1" customWidth="1"/>
    <col min="12977" max="12977" width="27.1640625" bestFit="1" customWidth="1"/>
    <col min="12978" max="12979" width="14.83203125" bestFit="1" customWidth="1"/>
    <col min="12980" max="12980" width="24" bestFit="1" customWidth="1"/>
    <col min="12981" max="12981" width="27.1640625" bestFit="1" customWidth="1"/>
    <col min="12982" max="12983" width="14.83203125" bestFit="1" customWidth="1"/>
    <col min="12984" max="12984" width="24" bestFit="1" customWidth="1"/>
    <col min="12985" max="12985" width="27.1640625" bestFit="1" customWidth="1"/>
    <col min="12986" max="12987" width="14.83203125" bestFit="1" customWidth="1"/>
    <col min="12988" max="12988" width="24" bestFit="1" customWidth="1"/>
    <col min="12989" max="12989" width="27.1640625" bestFit="1" customWidth="1"/>
    <col min="12990" max="12991" width="14.83203125" bestFit="1" customWidth="1"/>
    <col min="12992" max="12992" width="24" bestFit="1" customWidth="1"/>
    <col min="12993" max="12993" width="27.1640625" bestFit="1" customWidth="1"/>
    <col min="12994" max="12995" width="14.83203125" bestFit="1" customWidth="1"/>
    <col min="12996" max="12996" width="23" bestFit="1" customWidth="1"/>
    <col min="12997" max="12997" width="26" bestFit="1" customWidth="1"/>
    <col min="12998" max="12999" width="14.83203125" bestFit="1" customWidth="1"/>
    <col min="13000" max="13000" width="23" bestFit="1" customWidth="1"/>
    <col min="13001" max="13001" width="26" bestFit="1" customWidth="1"/>
    <col min="13002" max="13003" width="14.83203125" bestFit="1" customWidth="1"/>
    <col min="13004" max="13004" width="24" bestFit="1" customWidth="1"/>
    <col min="13005" max="13005" width="27.1640625" bestFit="1" customWidth="1"/>
    <col min="13006" max="13007" width="14.83203125" bestFit="1" customWidth="1"/>
    <col min="13008" max="13008" width="24" bestFit="1" customWidth="1"/>
    <col min="13009" max="13009" width="27.1640625" bestFit="1" customWidth="1"/>
    <col min="13010" max="13011" width="14.83203125" bestFit="1" customWidth="1"/>
    <col min="13012" max="13012" width="23" bestFit="1" customWidth="1"/>
    <col min="13013" max="13013" width="26" bestFit="1" customWidth="1"/>
    <col min="13014" max="13015" width="14.83203125" bestFit="1" customWidth="1"/>
    <col min="13016" max="13016" width="24" bestFit="1" customWidth="1"/>
    <col min="13017" max="13017" width="27.1640625" bestFit="1" customWidth="1"/>
    <col min="13018" max="13019" width="14.83203125" bestFit="1" customWidth="1"/>
    <col min="13020" max="13020" width="24" bestFit="1" customWidth="1"/>
    <col min="13021" max="13021" width="27.1640625" bestFit="1" customWidth="1"/>
    <col min="13022" max="13023" width="14.83203125" bestFit="1" customWidth="1"/>
    <col min="13024" max="13024" width="23" bestFit="1" customWidth="1"/>
    <col min="13025" max="13025" width="26" bestFit="1" customWidth="1"/>
    <col min="13026" max="13027" width="14.83203125" bestFit="1" customWidth="1"/>
    <col min="13028" max="13028" width="23" bestFit="1" customWidth="1"/>
    <col min="13029" max="13029" width="26" bestFit="1" customWidth="1"/>
    <col min="13030" max="13031" width="14.83203125" bestFit="1" customWidth="1"/>
    <col min="13032" max="13032" width="24" bestFit="1" customWidth="1"/>
    <col min="13033" max="13033" width="27.1640625" bestFit="1" customWidth="1"/>
    <col min="13034" max="13035" width="14.83203125" bestFit="1" customWidth="1"/>
    <col min="13036" max="13036" width="24" bestFit="1" customWidth="1"/>
    <col min="13037" max="13037" width="27.1640625" bestFit="1" customWidth="1"/>
    <col min="13038" max="13039" width="14.83203125" bestFit="1" customWidth="1"/>
    <col min="13040" max="13040" width="24" bestFit="1" customWidth="1"/>
    <col min="13041" max="13041" width="27.1640625" bestFit="1" customWidth="1"/>
    <col min="13042" max="13043" width="14.83203125" bestFit="1" customWidth="1"/>
    <col min="13044" max="13044" width="24" bestFit="1" customWidth="1"/>
    <col min="13045" max="13045" width="27.1640625" bestFit="1" customWidth="1"/>
    <col min="13046" max="13047" width="14.83203125" bestFit="1" customWidth="1"/>
    <col min="13048" max="13048" width="24" bestFit="1" customWidth="1"/>
    <col min="13049" max="13049" width="27.1640625" bestFit="1" customWidth="1"/>
    <col min="13050" max="13051" width="14.83203125" bestFit="1" customWidth="1"/>
    <col min="13052" max="13052" width="24" bestFit="1" customWidth="1"/>
    <col min="13053" max="13053" width="27.1640625" bestFit="1" customWidth="1"/>
    <col min="13054" max="13055" width="14.83203125" bestFit="1" customWidth="1"/>
    <col min="13056" max="13056" width="24" bestFit="1" customWidth="1"/>
    <col min="13057" max="13057" width="27.1640625" bestFit="1" customWidth="1"/>
    <col min="13058" max="13059" width="14.83203125" bestFit="1" customWidth="1"/>
    <col min="13060" max="13060" width="23" bestFit="1" customWidth="1"/>
    <col min="13061" max="13061" width="26" bestFit="1" customWidth="1"/>
    <col min="13062" max="13063" width="14.83203125" bestFit="1" customWidth="1"/>
    <col min="13064" max="13064" width="23" bestFit="1" customWidth="1"/>
    <col min="13065" max="13065" width="26" bestFit="1" customWidth="1"/>
    <col min="13066" max="13067" width="14.83203125" bestFit="1" customWidth="1"/>
    <col min="13068" max="13068" width="24" bestFit="1" customWidth="1"/>
    <col min="13069" max="13069" width="27.1640625" bestFit="1" customWidth="1"/>
    <col min="13070" max="13071" width="14.83203125" bestFit="1" customWidth="1"/>
    <col min="13072" max="13072" width="24" bestFit="1" customWidth="1"/>
    <col min="13073" max="13073" width="27.1640625" bestFit="1" customWidth="1"/>
    <col min="13074" max="13075" width="14.83203125" bestFit="1" customWidth="1"/>
    <col min="13076" max="13076" width="24" bestFit="1" customWidth="1"/>
    <col min="13077" max="13077" width="27.1640625" bestFit="1" customWidth="1"/>
    <col min="13078" max="13079" width="14.83203125" bestFit="1" customWidth="1"/>
    <col min="13080" max="13080" width="23" bestFit="1" customWidth="1"/>
    <col min="13081" max="13081" width="26" bestFit="1" customWidth="1"/>
    <col min="13082" max="13083" width="14.83203125" bestFit="1" customWidth="1"/>
    <col min="13084" max="13084" width="24" bestFit="1" customWidth="1"/>
    <col min="13085" max="13085" width="27.1640625" bestFit="1" customWidth="1"/>
    <col min="13086" max="13087" width="14.83203125" bestFit="1" customWidth="1"/>
    <col min="13088" max="13088" width="24" bestFit="1" customWidth="1"/>
    <col min="13089" max="13089" width="27.1640625" bestFit="1" customWidth="1"/>
    <col min="13090" max="13091" width="14.83203125" bestFit="1" customWidth="1"/>
    <col min="13092" max="13092" width="24" bestFit="1" customWidth="1"/>
    <col min="13093" max="13093" width="27.1640625" bestFit="1" customWidth="1"/>
    <col min="13094" max="13095" width="14.83203125" bestFit="1" customWidth="1"/>
    <col min="13096" max="13096" width="24" bestFit="1" customWidth="1"/>
    <col min="13097" max="13097" width="27.1640625" bestFit="1" customWidth="1"/>
    <col min="13098" max="13099" width="14.83203125" bestFit="1" customWidth="1"/>
    <col min="13100" max="13100" width="24" bestFit="1" customWidth="1"/>
    <col min="13101" max="13101" width="27.1640625" bestFit="1" customWidth="1"/>
    <col min="13102" max="13103" width="14.83203125" bestFit="1" customWidth="1"/>
    <col min="13104" max="13104" width="24" bestFit="1" customWidth="1"/>
    <col min="13105" max="13105" width="27.1640625" bestFit="1" customWidth="1"/>
    <col min="13106" max="13107" width="14.83203125" bestFit="1" customWidth="1"/>
    <col min="13108" max="13108" width="24" bestFit="1" customWidth="1"/>
    <col min="13109" max="13109" width="27.1640625" bestFit="1" customWidth="1"/>
    <col min="13110" max="13111" width="14.83203125" bestFit="1" customWidth="1"/>
    <col min="13112" max="13112" width="24" bestFit="1" customWidth="1"/>
    <col min="13113" max="13113" width="27.1640625" bestFit="1" customWidth="1"/>
    <col min="13114" max="13115" width="14.83203125" bestFit="1" customWidth="1"/>
    <col min="13116" max="13116" width="23" bestFit="1" customWidth="1"/>
    <col min="13117" max="13117" width="26" bestFit="1" customWidth="1"/>
    <col min="13118" max="13119" width="14.83203125" bestFit="1" customWidth="1"/>
    <col min="13120" max="13120" width="23" bestFit="1" customWidth="1"/>
    <col min="13121" max="13121" width="26" bestFit="1" customWidth="1"/>
    <col min="13122" max="13123" width="14.83203125" bestFit="1" customWidth="1"/>
    <col min="13124" max="13124" width="23" bestFit="1" customWidth="1"/>
    <col min="13125" max="13125" width="26" bestFit="1" customWidth="1"/>
    <col min="13126" max="13127" width="14.83203125" bestFit="1" customWidth="1"/>
    <col min="13128" max="13128" width="23" bestFit="1" customWidth="1"/>
    <col min="13129" max="13129" width="26" bestFit="1" customWidth="1"/>
    <col min="13130" max="13131" width="14.83203125" bestFit="1" customWidth="1"/>
    <col min="13132" max="13132" width="23" bestFit="1" customWidth="1"/>
    <col min="13133" max="13133" width="26" bestFit="1" customWidth="1"/>
    <col min="13134" max="13135" width="14.83203125" bestFit="1" customWidth="1"/>
    <col min="13136" max="13136" width="24" bestFit="1" customWidth="1"/>
    <col min="13137" max="13137" width="27.1640625" bestFit="1" customWidth="1"/>
    <col min="13138" max="13139" width="14.83203125" bestFit="1" customWidth="1"/>
    <col min="13140" max="13140" width="24" bestFit="1" customWidth="1"/>
    <col min="13141" max="13141" width="27.1640625" bestFit="1" customWidth="1"/>
    <col min="13142" max="13143" width="14.83203125" bestFit="1" customWidth="1"/>
    <col min="13144" max="13144" width="24" bestFit="1" customWidth="1"/>
    <col min="13145" max="13145" width="27.1640625" bestFit="1" customWidth="1"/>
    <col min="13146" max="13147" width="14.83203125" bestFit="1" customWidth="1"/>
    <col min="13148" max="13148" width="24" bestFit="1" customWidth="1"/>
    <col min="13149" max="13149" width="27.1640625" bestFit="1" customWidth="1"/>
    <col min="13150" max="13151" width="14.83203125" bestFit="1" customWidth="1"/>
    <col min="13152" max="13152" width="22" bestFit="1" customWidth="1"/>
    <col min="13153" max="13153" width="25" bestFit="1" customWidth="1"/>
    <col min="13154" max="13155" width="14.83203125" bestFit="1" customWidth="1"/>
    <col min="13156" max="13156" width="22" bestFit="1" customWidth="1"/>
    <col min="13157" max="13157" width="25" bestFit="1" customWidth="1"/>
    <col min="13158" max="13159" width="14.83203125" bestFit="1" customWidth="1"/>
    <col min="13160" max="13160" width="23" bestFit="1" customWidth="1"/>
    <col min="13161" max="13161" width="26" bestFit="1" customWidth="1"/>
    <col min="13162" max="13163" width="14.83203125" bestFit="1" customWidth="1"/>
    <col min="13164" max="13164" width="23" bestFit="1" customWidth="1"/>
    <col min="13165" max="13165" width="26" bestFit="1" customWidth="1"/>
    <col min="13166" max="13167" width="14.83203125" bestFit="1" customWidth="1"/>
    <col min="13168" max="13168" width="23" bestFit="1" customWidth="1"/>
    <col min="13169" max="13169" width="26" bestFit="1" customWidth="1"/>
    <col min="13170" max="13171" width="14.83203125" bestFit="1" customWidth="1"/>
    <col min="13172" max="13172" width="23" bestFit="1" customWidth="1"/>
    <col min="13173" max="13173" width="26" bestFit="1" customWidth="1"/>
    <col min="13174" max="13175" width="14.83203125" bestFit="1" customWidth="1"/>
    <col min="13176" max="13176" width="23" bestFit="1" customWidth="1"/>
    <col min="13177" max="13177" width="26" bestFit="1" customWidth="1"/>
    <col min="13178" max="13179" width="14.83203125" bestFit="1" customWidth="1"/>
    <col min="13180" max="13180" width="23" bestFit="1" customWidth="1"/>
    <col min="13181" max="13181" width="26" bestFit="1" customWidth="1"/>
    <col min="13182" max="13183" width="14.83203125" bestFit="1" customWidth="1"/>
    <col min="13184" max="13184" width="23" bestFit="1" customWidth="1"/>
    <col min="13185" max="13185" width="26" bestFit="1" customWidth="1"/>
    <col min="13186" max="13187" width="14.83203125" bestFit="1" customWidth="1"/>
    <col min="13188" max="13188" width="23" bestFit="1" customWidth="1"/>
    <col min="13189" max="13189" width="26" bestFit="1" customWidth="1"/>
    <col min="13190" max="13191" width="14.83203125" bestFit="1" customWidth="1"/>
    <col min="13192" max="13192" width="23" bestFit="1" customWidth="1"/>
    <col min="13193" max="13193" width="26" bestFit="1" customWidth="1"/>
    <col min="13194" max="13195" width="14.83203125" bestFit="1" customWidth="1"/>
    <col min="13196" max="13196" width="23" bestFit="1" customWidth="1"/>
    <col min="13197" max="13197" width="26" bestFit="1" customWidth="1"/>
    <col min="13198" max="13199" width="14.83203125" bestFit="1" customWidth="1"/>
    <col min="13200" max="13200" width="23" bestFit="1" customWidth="1"/>
    <col min="13201" max="13201" width="26" bestFit="1" customWidth="1"/>
    <col min="13202" max="13203" width="14.83203125" bestFit="1" customWidth="1"/>
    <col min="13204" max="13204" width="22" bestFit="1" customWidth="1"/>
    <col min="13205" max="13205" width="25" bestFit="1" customWidth="1"/>
    <col min="13206" max="13207" width="14.83203125" bestFit="1" customWidth="1"/>
    <col min="13208" max="13208" width="22" bestFit="1" customWidth="1"/>
    <col min="13209" max="13209" width="25" bestFit="1" customWidth="1"/>
    <col min="13210" max="13211" width="14.83203125" bestFit="1" customWidth="1"/>
    <col min="13212" max="13212" width="22" bestFit="1" customWidth="1"/>
    <col min="13213" max="13213" width="25" bestFit="1" customWidth="1"/>
    <col min="13214" max="13215" width="14.83203125" bestFit="1" customWidth="1"/>
    <col min="13216" max="13216" width="22" bestFit="1" customWidth="1"/>
    <col min="13217" max="13217" width="25" bestFit="1" customWidth="1"/>
    <col min="13218" max="13219" width="14.83203125" bestFit="1" customWidth="1"/>
    <col min="13220" max="13220" width="22" bestFit="1" customWidth="1"/>
    <col min="13221" max="13221" width="25" bestFit="1" customWidth="1"/>
    <col min="13222" max="13223" width="14.83203125" bestFit="1" customWidth="1"/>
    <col min="13224" max="13224" width="22" bestFit="1" customWidth="1"/>
    <col min="13225" max="13225" width="25" bestFit="1" customWidth="1"/>
    <col min="13226" max="13227" width="14.83203125" bestFit="1" customWidth="1"/>
    <col min="13228" max="13228" width="23" bestFit="1" customWidth="1"/>
    <col min="13229" max="13229" width="26" bestFit="1" customWidth="1"/>
    <col min="13230" max="13231" width="14.83203125" bestFit="1" customWidth="1"/>
    <col min="13232" max="13232" width="23" bestFit="1" customWidth="1"/>
    <col min="13233" max="13233" width="26" bestFit="1" customWidth="1"/>
    <col min="13234" max="13235" width="14.83203125" bestFit="1" customWidth="1"/>
    <col min="13236" max="13236" width="23" bestFit="1" customWidth="1"/>
    <col min="13237" max="13237" width="26" bestFit="1" customWidth="1"/>
    <col min="13238" max="13239" width="14.83203125" bestFit="1" customWidth="1"/>
    <col min="13240" max="13240" width="22" bestFit="1" customWidth="1"/>
    <col min="13241" max="13241" width="25" bestFit="1" customWidth="1"/>
    <col min="13242" max="13243" width="14.83203125" bestFit="1" customWidth="1"/>
    <col min="13244" max="13244" width="22" bestFit="1" customWidth="1"/>
    <col min="13245" max="13245" width="25" bestFit="1" customWidth="1"/>
    <col min="13246" max="13247" width="14.83203125" bestFit="1" customWidth="1"/>
    <col min="13248" max="13248" width="23" bestFit="1" customWidth="1"/>
    <col min="13249" max="13249" width="26" bestFit="1" customWidth="1"/>
    <col min="13250" max="13251" width="14.83203125" bestFit="1" customWidth="1"/>
    <col min="13252" max="13252" width="23" bestFit="1" customWidth="1"/>
    <col min="13253" max="13253" width="26" bestFit="1" customWidth="1"/>
    <col min="13254" max="13255" width="14.83203125" bestFit="1" customWidth="1"/>
    <col min="13256" max="13256" width="22" bestFit="1" customWidth="1"/>
    <col min="13257" max="13257" width="25" bestFit="1" customWidth="1"/>
    <col min="13258" max="13259" width="14.83203125" bestFit="1" customWidth="1"/>
    <col min="13260" max="13260" width="23" bestFit="1" customWidth="1"/>
    <col min="13261" max="13261" width="26" bestFit="1" customWidth="1"/>
    <col min="13262" max="13263" width="14.83203125" bestFit="1" customWidth="1"/>
    <col min="13264" max="13264" width="23" bestFit="1" customWidth="1"/>
    <col min="13265" max="13265" width="26" bestFit="1" customWidth="1"/>
    <col min="13266" max="13267" width="14.83203125" bestFit="1" customWidth="1"/>
    <col min="13268" max="13268" width="23" bestFit="1" customWidth="1"/>
    <col min="13269" max="13269" width="26" bestFit="1" customWidth="1"/>
    <col min="13270" max="13271" width="14.83203125" bestFit="1" customWidth="1"/>
    <col min="13272" max="13272" width="23" bestFit="1" customWidth="1"/>
    <col min="13273" max="13273" width="26" bestFit="1" customWidth="1"/>
    <col min="13274" max="13275" width="14.83203125" bestFit="1" customWidth="1"/>
    <col min="13276" max="13276" width="23" bestFit="1" customWidth="1"/>
    <col min="13277" max="13277" width="26" bestFit="1" customWidth="1"/>
    <col min="13278" max="13279" width="14.83203125" bestFit="1" customWidth="1"/>
    <col min="13280" max="13280" width="24" bestFit="1" customWidth="1"/>
    <col min="13281" max="13281" width="27.1640625" bestFit="1" customWidth="1"/>
    <col min="13282" max="13283" width="14.83203125" bestFit="1" customWidth="1"/>
    <col min="13284" max="13284" width="23" bestFit="1" customWidth="1"/>
    <col min="13285" max="13285" width="26" bestFit="1" customWidth="1"/>
    <col min="13286" max="13287" width="14.83203125" bestFit="1" customWidth="1"/>
    <col min="13288" max="13288" width="24" bestFit="1" customWidth="1"/>
    <col min="13289" max="13289" width="27.1640625" bestFit="1" customWidth="1"/>
    <col min="13290" max="13291" width="14.83203125" bestFit="1" customWidth="1"/>
    <col min="13292" max="13292" width="24" bestFit="1" customWidth="1"/>
    <col min="13293" max="13293" width="27.1640625" bestFit="1" customWidth="1"/>
    <col min="13294" max="13295" width="14.83203125" bestFit="1" customWidth="1"/>
    <col min="13296" max="13296" width="23" bestFit="1" customWidth="1"/>
    <col min="13297" max="13297" width="26" bestFit="1" customWidth="1"/>
    <col min="13298" max="13299" width="14.83203125" bestFit="1" customWidth="1"/>
    <col min="13300" max="13300" width="23" bestFit="1" customWidth="1"/>
    <col min="13301" max="13301" width="26" bestFit="1" customWidth="1"/>
    <col min="13302" max="13303" width="14.83203125" bestFit="1" customWidth="1"/>
    <col min="13304" max="13304" width="24" bestFit="1" customWidth="1"/>
    <col min="13305" max="13305" width="27.1640625" bestFit="1" customWidth="1"/>
    <col min="13306" max="13307" width="14.83203125" bestFit="1" customWidth="1"/>
    <col min="13308" max="13308" width="24" bestFit="1" customWidth="1"/>
    <col min="13309" max="13309" width="27.1640625" bestFit="1" customWidth="1"/>
    <col min="13310" max="13311" width="14.83203125" bestFit="1" customWidth="1"/>
    <col min="13312" max="13312" width="24" bestFit="1" customWidth="1"/>
    <col min="13313" max="13313" width="27.1640625" bestFit="1" customWidth="1"/>
    <col min="13314" max="13315" width="14.83203125" bestFit="1" customWidth="1"/>
    <col min="13316" max="13316" width="24" bestFit="1" customWidth="1"/>
    <col min="13317" max="13317" width="27.1640625" bestFit="1" customWidth="1"/>
    <col min="13318" max="13319" width="14.83203125" bestFit="1" customWidth="1"/>
    <col min="13320" max="13320" width="24" bestFit="1" customWidth="1"/>
    <col min="13321" max="13321" width="27.1640625" bestFit="1" customWidth="1"/>
    <col min="13322" max="13323" width="14.83203125" bestFit="1" customWidth="1"/>
    <col min="13324" max="13324" width="24" bestFit="1" customWidth="1"/>
    <col min="13325" max="13325" width="27.1640625" bestFit="1" customWidth="1"/>
    <col min="13326" max="13327" width="14.83203125" bestFit="1" customWidth="1"/>
    <col min="13328" max="13328" width="24" bestFit="1" customWidth="1"/>
    <col min="13329" max="13329" width="27.1640625" bestFit="1" customWidth="1"/>
    <col min="13330" max="13331" width="14.83203125" bestFit="1" customWidth="1"/>
    <col min="13332" max="13332" width="23" bestFit="1" customWidth="1"/>
    <col min="13333" max="13333" width="26" bestFit="1" customWidth="1"/>
    <col min="13334" max="13335" width="14.83203125" bestFit="1" customWidth="1"/>
    <col min="13336" max="13336" width="23" bestFit="1" customWidth="1"/>
    <col min="13337" max="13337" width="26" bestFit="1" customWidth="1"/>
    <col min="13338" max="13339" width="14.83203125" bestFit="1" customWidth="1"/>
    <col min="13340" max="13340" width="23" bestFit="1" customWidth="1"/>
    <col min="13341" max="13341" width="26" bestFit="1" customWidth="1"/>
    <col min="13342" max="13343" width="14.83203125" bestFit="1" customWidth="1"/>
    <col min="13344" max="13344" width="23" bestFit="1" customWidth="1"/>
    <col min="13345" max="13345" width="26" bestFit="1" customWidth="1"/>
    <col min="13346" max="13347" width="14.83203125" bestFit="1" customWidth="1"/>
    <col min="13348" max="13348" width="23" bestFit="1" customWidth="1"/>
    <col min="13349" max="13349" width="26" bestFit="1" customWidth="1"/>
    <col min="13350" max="13351" width="14.83203125" bestFit="1" customWidth="1"/>
    <col min="13352" max="13352" width="24" bestFit="1" customWidth="1"/>
    <col min="13353" max="13353" width="27.1640625" bestFit="1" customWidth="1"/>
    <col min="13354" max="13355" width="14.83203125" bestFit="1" customWidth="1"/>
    <col min="13356" max="13356" width="24" bestFit="1" customWidth="1"/>
    <col min="13357" max="13357" width="27.1640625" bestFit="1" customWidth="1"/>
    <col min="13358" max="13359" width="14.83203125" bestFit="1" customWidth="1"/>
    <col min="13360" max="13360" width="23" bestFit="1" customWidth="1"/>
    <col min="13361" max="13361" width="26" bestFit="1" customWidth="1"/>
    <col min="13362" max="13363" width="14.83203125" bestFit="1" customWidth="1"/>
    <col min="13364" max="13364" width="24" bestFit="1" customWidth="1"/>
    <col min="13365" max="13365" width="27.1640625" bestFit="1" customWidth="1"/>
    <col min="13366" max="13367" width="14.83203125" bestFit="1" customWidth="1"/>
    <col min="13368" max="13368" width="24" bestFit="1" customWidth="1"/>
    <col min="13369" max="13369" width="27.1640625" bestFit="1" customWidth="1"/>
    <col min="13370" max="13371" width="14.83203125" bestFit="1" customWidth="1"/>
    <col min="13372" max="13372" width="23" bestFit="1" customWidth="1"/>
    <col min="13373" max="13373" width="26" bestFit="1" customWidth="1"/>
    <col min="13374" max="13375" width="14.83203125" bestFit="1" customWidth="1"/>
    <col min="13376" max="13376" width="24" bestFit="1" customWidth="1"/>
    <col min="13377" max="13377" width="27.1640625" bestFit="1" customWidth="1"/>
    <col min="13378" max="13379" width="14.83203125" bestFit="1" customWidth="1"/>
    <col min="13380" max="13380" width="23" bestFit="1" customWidth="1"/>
    <col min="13381" max="13381" width="26" bestFit="1" customWidth="1"/>
    <col min="13382" max="13383" width="14.83203125" bestFit="1" customWidth="1"/>
    <col min="13384" max="13384" width="23" bestFit="1" customWidth="1"/>
    <col min="13385" max="13385" width="26" bestFit="1" customWidth="1"/>
    <col min="13386" max="13387" width="14.83203125" bestFit="1" customWidth="1"/>
    <col min="13388" max="13388" width="24" bestFit="1" customWidth="1"/>
    <col min="13389" max="13389" width="27.1640625" bestFit="1" customWidth="1"/>
    <col min="13390" max="13391" width="14.83203125" bestFit="1" customWidth="1"/>
    <col min="13392" max="13392" width="24" bestFit="1" customWidth="1"/>
    <col min="13393" max="13393" width="27.1640625" bestFit="1" customWidth="1"/>
    <col min="13394" max="13395" width="14.83203125" bestFit="1" customWidth="1"/>
    <col min="13396" max="13396" width="24" bestFit="1" customWidth="1"/>
    <col min="13397" max="13397" width="27.1640625" bestFit="1" customWidth="1"/>
    <col min="13398" max="13399" width="14.83203125" bestFit="1" customWidth="1"/>
    <col min="13400" max="13400" width="23" bestFit="1" customWidth="1"/>
    <col min="13401" max="13401" width="26" bestFit="1" customWidth="1"/>
    <col min="13402" max="13403" width="14.83203125" bestFit="1" customWidth="1"/>
    <col min="13404" max="13404" width="24" bestFit="1" customWidth="1"/>
    <col min="13405" max="13405" width="27.1640625" bestFit="1" customWidth="1"/>
    <col min="13406" max="13407" width="14.83203125" bestFit="1" customWidth="1"/>
    <col min="13408" max="13408" width="24" bestFit="1" customWidth="1"/>
    <col min="13409" max="13409" width="27.1640625" bestFit="1" customWidth="1"/>
    <col min="13410" max="13411" width="14.83203125" bestFit="1" customWidth="1"/>
    <col min="13412" max="13412" width="24" bestFit="1" customWidth="1"/>
    <col min="13413" max="13413" width="27.1640625" bestFit="1" customWidth="1"/>
    <col min="13414" max="13415" width="14.83203125" bestFit="1" customWidth="1"/>
    <col min="13416" max="13416" width="24" bestFit="1" customWidth="1"/>
    <col min="13417" max="13417" width="27.1640625" bestFit="1" customWidth="1"/>
    <col min="13418" max="13419" width="14.83203125" bestFit="1" customWidth="1"/>
    <col min="13420" max="13420" width="24" bestFit="1" customWidth="1"/>
    <col min="13421" max="13421" width="27.1640625" bestFit="1" customWidth="1"/>
    <col min="13422" max="13423" width="14.83203125" bestFit="1" customWidth="1"/>
    <col min="13424" max="13424" width="24" bestFit="1" customWidth="1"/>
    <col min="13425" max="13425" width="27.1640625" bestFit="1" customWidth="1"/>
    <col min="13426" max="13427" width="14.83203125" bestFit="1" customWidth="1"/>
    <col min="13428" max="13428" width="24" bestFit="1" customWidth="1"/>
    <col min="13429" max="13429" width="27.1640625" bestFit="1" customWidth="1"/>
    <col min="13430" max="13431" width="14.83203125" bestFit="1" customWidth="1"/>
    <col min="13432" max="13432" width="24" bestFit="1" customWidth="1"/>
    <col min="13433" max="13433" width="27.1640625" bestFit="1" customWidth="1"/>
    <col min="13434" max="13435" width="14.83203125" bestFit="1" customWidth="1"/>
    <col min="13436" max="13436" width="24" bestFit="1" customWidth="1"/>
    <col min="13437" max="13437" width="27.1640625" bestFit="1" customWidth="1"/>
    <col min="13438" max="13439" width="14.83203125" bestFit="1" customWidth="1"/>
    <col min="13440" max="13440" width="24" bestFit="1" customWidth="1"/>
    <col min="13441" max="13441" width="27.1640625" bestFit="1" customWidth="1"/>
    <col min="13442" max="13443" width="14.83203125" bestFit="1" customWidth="1"/>
    <col min="13444" max="13444" width="23" bestFit="1" customWidth="1"/>
    <col min="13445" max="13445" width="26" bestFit="1" customWidth="1"/>
    <col min="13446" max="13447" width="14.83203125" bestFit="1" customWidth="1"/>
    <col min="13448" max="13448" width="24" bestFit="1" customWidth="1"/>
    <col min="13449" max="13449" width="27.1640625" bestFit="1" customWidth="1"/>
    <col min="13450" max="13451" width="14.83203125" bestFit="1" customWidth="1"/>
    <col min="13452" max="13452" width="24" bestFit="1" customWidth="1"/>
    <col min="13453" max="13453" width="27.1640625" bestFit="1" customWidth="1"/>
    <col min="13454" max="13455" width="14.83203125" bestFit="1" customWidth="1"/>
    <col min="13456" max="13456" width="24" bestFit="1" customWidth="1"/>
    <col min="13457" max="13457" width="27.1640625" bestFit="1" customWidth="1"/>
    <col min="13458" max="13459" width="14.83203125" bestFit="1" customWidth="1"/>
    <col min="13460" max="13460" width="23" bestFit="1" customWidth="1"/>
    <col min="13461" max="13461" width="26" bestFit="1" customWidth="1"/>
    <col min="13462" max="13463" width="14.83203125" bestFit="1" customWidth="1"/>
    <col min="13464" max="13464" width="23" bestFit="1" customWidth="1"/>
    <col min="13465" max="13465" width="26" bestFit="1" customWidth="1"/>
    <col min="13466" max="13467" width="14.83203125" bestFit="1" customWidth="1"/>
    <col min="13468" max="13468" width="23" bestFit="1" customWidth="1"/>
    <col min="13469" max="13469" width="26" bestFit="1" customWidth="1"/>
    <col min="13470" max="13471" width="14.83203125" bestFit="1" customWidth="1"/>
    <col min="13472" max="13472" width="23" bestFit="1" customWidth="1"/>
    <col min="13473" max="13473" width="26" bestFit="1" customWidth="1"/>
    <col min="13474" max="13475" width="14.83203125" bestFit="1" customWidth="1"/>
    <col min="13476" max="13476" width="23" bestFit="1" customWidth="1"/>
    <col min="13477" max="13477" width="26" bestFit="1" customWidth="1"/>
    <col min="13478" max="13479" width="14.83203125" bestFit="1" customWidth="1"/>
    <col min="13480" max="13480" width="23" bestFit="1" customWidth="1"/>
    <col min="13481" max="13481" width="26" bestFit="1" customWidth="1"/>
    <col min="13482" max="13483" width="14.83203125" bestFit="1" customWidth="1"/>
    <col min="13484" max="13484" width="23" bestFit="1" customWidth="1"/>
    <col min="13485" max="13485" width="26" bestFit="1" customWidth="1"/>
    <col min="13486" max="13487" width="14.83203125" bestFit="1" customWidth="1"/>
    <col min="13488" max="13488" width="22" bestFit="1" customWidth="1"/>
    <col min="13489" max="13489" width="25" bestFit="1" customWidth="1"/>
    <col min="13490" max="13491" width="14.83203125" bestFit="1" customWidth="1"/>
    <col min="13492" max="13492" width="22" bestFit="1" customWidth="1"/>
    <col min="13493" max="13493" width="25" bestFit="1" customWidth="1"/>
    <col min="13494" max="13495" width="14.83203125" bestFit="1" customWidth="1"/>
    <col min="13496" max="13496" width="22" bestFit="1" customWidth="1"/>
    <col min="13497" max="13497" width="25" bestFit="1" customWidth="1"/>
    <col min="13498" max="13499" width="14.83203125" bestFit="1" customWidth="1"/>
    <col min="13500" max="13500" width="22" bestFit="1" customWidth="1"/>
    <col min="13501" max="13501" width="25" bestFit="1" customWidth="1"/>
    <col min="13502" max="13503" width="14.83203125" bestFit="1" customWidth="1"/>
    <col min="13504" max="13504" width="23" bestFit="1" customWidth="1"/>
    <col min="13505" max="13505" width="26" bestFit="1" customWidth="1"/>
    <col min="13506" max="13507" width="14.83203125" bestFit="1" customWidth="1"/>
    <col min="13508" max="13508" width="23" bestFit="1" customWidth="1"/>
    <col min="13509" max="13509" width="26" bestFit="1" customWidth="1"/>
    <col min="13510" max="13511" width="14.83203125" bestFit="1" customWidth="1"/>
    <col min="13512" max="13512" width="22" bestFit="1" customWidth="1"/>
    <col min="13513" max="13513" width="25" bestFit="1" customWidth="1"/>
    <col min="13514" max="13515" width="14.83203125" bestFit="1" customWidth="1"/>
    <col min="13516" max="13516" width="22" bestFit="1" customWidth="1"/>
    <col min="13517" max="13517" width="25" bestFit="1" customWidth="1"/>
    <col min="13518" max="13519" width="14.83203125" bestFit="1" customWidth="1"/>
    <col min="13520" max="13520" width="23" bestFit="1" customWidth="1"/>
    <col min="13521" max="13521" width="26" bestFit="1" customWidth="1"/>
    <col min="13522" max="13523" width="14.83203125" bestFit="1" customWidth="1"/>
    <col min="13524" max="13524" width="22" bestFit="1" customWidth="1"/>
    <col min="13525" max="13525" width="25" bestFit="1" customWidth="1"/>
    <col min="13526" max="13527" width="14.83203125" bestFit="1" customWidth="1"/>
    <col min="13528" max="13528" width="23" bestFit="1" customWidth="1"/>
    <col min="13529" max="13529" width="26" bestFit="1" customWidth="1"/>
    <col min="13530" max="13531" width="14.83203125" bestFit="1" customWidth="1"/>
    <col min="13532" max="13532" width="23" bestFit="1" customWidth="1"/>
    <col min="13533" max="13533" width="26" bestFit="1" customWidth="1"/>
    <col min="13534" max="13535" width="14.83203125" bestFit="1" customWidth="1"/>
    <col min="13536" max="13536" width="23" bestFit="1" customWidth="1"/>
    <col min="13537" max="13537" width="26" bestFit="1" customWidth="1"/>
    <col min="13538" max="13539" width="14.83203125" bestFit="1" customWidth="1"/>
    <col min="13540" max="13540" width="23" bestFit="1" customWidth="1"/>
    <col min="13541" max="13541" width="26" bestFit="1" customWidth="1"/>
    <col min="13542" max="13543" width="14.83203125" bestFit="1" customWidth="1"/>
    <col min="13544" max="13544" width="22" bestFit="1" customWidth="1"/>
    <col min="13545" max="13545" width="25" bestFit="1" customWidth="1"/>
    <col min="13546" max="13547" width="14.83203125" bestFit="1" customWidth="1"/>
    <col min="13548" max="13548" width="22" bestFit="1" customWidth="1"/>
    <col min="13549" max="13549" width="25" bestFit="1" customWidth="1"/>
    <col min="13550" max="13551" width="14.83203125" bestFit="1" customWidth="1"/>
    <col min="13552" max="13552" width="22" bestFit="1" customWidth="1"/>
    <col min="13553" max="13553" width="25" bestFit="1" customWidth="1"/>
    <col min="13554" max="13555" width="14.83203125" bestFit="1" customWidth="1"/>
    <col min="13556" max="13556" width="22" bestFit="1" customWidth="1"/>
    <col min="13557" max="13557" width="25" bestFit="1" customWidth="1"/>
    <col min="13558" max="13559" width="14.83203125" bestFit="1" customWidth="1"/>
    <col min="13560" max="13560" width="23" bestFit="1" customWidth="1"/>
    <col min="13561" max="13561" width="26" bestFit="1" customWidth="1"/>
    <col min="13562" max="13563" width="14.83203125" bestFit="1" customWidth="1"/>
    <col min="13564" max="13564" width="23" bestFit="1" customWidth="1"/>
    <col min="13565" max="13565" width="26" bestFit="1" customWidth="1"/>
    <col min="13566" max="13567" width="14.83203125" bestFit="1" customWidth="1"/>
    <col min="13568" max="13568" width="23" bestFit="1" customWidth="1"/>
    <col min="13569" max="13569" width="26" bestFit="1" customWidth="1"/>
    <col min="13570" max="13571" width="14.83203125" bestFit="1" customWidth="1"/>
    <col min="13572" max="13572" width="22" bestFit="1" customWidth="1"/>
    <col min="13573" max="13573" width="25" bestFit="1" customWidth="1"/>
    <col min="13574" max="13575" width="14.83203125" bestFit="1" customWidth="1"/>
    <col min="13576" max="13576" width="23" bestFit="1" customWidth="1"/>
    <col min="13577" max="13577" width="26" bestFit="1" customWidth="1"/>
    <col min="13578" max="13579" width="14.83203125" bestFit="1" customWidth="1"/>
    <col min="13580" max="13580" width="22" bestFit="1" customWidth="1"/>
    <col min="13581" max="13581" width="25" bestFit="1" customWidth="1"/>
    <col min="13582" max="13583" width="14.83203125" bestFit="1" customWidth="1"/>
    <col min="13584" max="13584" width="23" bestFit="1" customWidth="1"/>
    <col min="13585" max="13585" width="26" bestFit="1" customWidth="1"/>
    <col min="13586" max="13587" width="14.83203125" bestFit="1" customWidth="1"/>
    <col min="13588" max="13588" width="23" bestFit="1" customWidth="1"/>
    <col min="13589" max="13589" width="26" bestFit="1" customWidth="1"/>
    <col min="13590" max="13591" width="14.83203125" bestFit="1" customWidth="1"/>
    <col min="13592" max="13592" width="23" bestFit="1" customWidth="1"/>
    <col min="13593" max="13593" width="26" bestFit="1" customWidth="1"/>
    <col min="13594" max="13595" width="14.83203125" bestFit="1" customWidth="1"/>
    <col min="13596" max="13596" width="23" bestFit="1" customWidth="1"/>
    <col min="13597" max="13597" width="26" bestFit="1" customWidth="1"/>
    <col min="13598" max="13599" width="14.83203125" bestFit="1" customWidth="1"/>
    <col min="13600" max="13600" width="23" bestFit="1" customWidth="1"/>
    <col min="13601" max="13601" width="26" bestFit="1" customWidth="1"/>
    <col min="13602" max="13603" width="14.83203125" bestFit="1" customWidth="1"/>
    <col min="13604" max="13604" width="23" bestFit="1" customWidth="1"/>
    <col min="13605" max="13605" width="26" bestFit="1" customWidth="1"/>
    <col min="13606" max="13607" width="14.83203125" bestFit="1" customWidth="1"/>
    <col min="13608" max="13608" width="23" bestFit="1" customWidth="1"/>
    <col min="13609" max="13609" width="26" bestFit="1" customWidth="1"/>
    <col min="13610" max="13611" width="14.83203125" bestFit="1" customWidth="1"/>
    <col min="13612" max="13612" width="23" bestFit="1" customWidth="1"/>
    <col min="13613" max="13613" width="26" bestFit="1" customWidth="1"/>
    <col min="13614" max="13615" width="14.83203125" bestFit="1" customWidth="1"/>
    <col min="13616" max="13616" width="23" bestFit="1" customWidth="1"/>
    <col min="13617" max="13617" width="26" bestFit="1" customWidth="1"/>
    <col min="13618" max="13619" width="14.83203125" bestFit="1" customWidth="1"/>
    <col min="13620" max="13620" width="24" bestFit="1" customWidth="1"/>
    <col min="13621" max="13621" width="27.1640625" bestFit="1" customWidth="1"/>
    <col min="13622" max="13623" width="14.83203125" bestFit="1" customWidth="1"/>
    <col min="13624" max="13624" width="24" bestFit="1" customWidth="1"/>
    <col min="13625" max="13625" width="27.1640625" bestFit="1" customWidth="1"/>
    <col min="13626" max="13627" width="14.83203125" bestFit="1" customWidth="1"/>
    <col min="13628" max="13628" width="24" bestFit="1" customWidth="1"/>
    <col min="13629" max="13629" width="27.1640625" bestFit="1" customWidth="1"/>
    <col min="13630" max="13631" width="14.83203125" bestFit="1" customWidth="1"/>
    <col min="13632" max="13632" width="23" bestFit="1" customWidth="1"/>
    <col min="13633" max="13633" width="26" bestFit="1" customWidth="1"/>
    <col min="13634" max="13635" width="14.83203125" bestFit="1" customWidth="1"/>
    <col min="13636" max="13636" width="23" bestFit="1" customWidth="1"/>
    <col min="13637" max="13637" width="26" bestFit="1" customWidth="1"/>
    <col min="13638" max="13639" width="14.83203125" bestFit="1" customWidth="1"/>
    <col min="13640" max="13640" width="23" bestFit="1" customWidth="1"/>
    <col min="13641" max="13641" width="26" bestFit="1" customWidth="1"/>
    <col min="13642" max="13643" width="14.83203125" bestFit="1" customWidth="1"/>
    <col min="13644" max="13644" width="24" bestFit="1" customWidth="1"/>
    <col min="13645" max="13645" width="27.1640625" bestFit="1" customWidth="1"/>
    <col min="13646" max="13647" width="14.83203125" bestFit="1" customWidth="1"/>
    <col min="13648" max="13648" width="24" bestFit="1" customWidth="1"/>
    <col min="13649" max="13649" width="27.1640625" bestFit="1" customWidth="1"/>
    <col min="13650" max="13651" width="14.83203125" bestFit="1" customWidth="1"/>
    <col min="13652" max="13652" width="23" bestFit="1" customWidth="1"/>
    <col min="13653" max="13653" width="26" bestFit="1" customWidth="1"/>
    <col min="13654" max="13655" width="14.83203125" bestFit="1" customWidth="1"/>
    <col min="13656" max="13656" width="24" bestFit="1" customWidth="1"/>
    <col min="13657" max="13657" width="27.1640625" bestFit="1" customWidth="1"/>
    <col min="13658" max="13659" width="14.83203125" bestFit="1" customWidth="1"/>
    <col min="13660" max="13660" width="24" bestFit="1" customWidth="1"/>
    <col min="13661" max="13661" width="27.1640625" bestFit="1" customWidth="1"/>
    <col min="13662" max="13663" width="14.83203125" bestFit="1" customWidth="1"/>
    <col min="13664" max="13664" width="24" bestFit="1" customWidth="1"/>
    <col min="13665" max="13665" width="27.1640625" bestFit="1" customWidth="1"/>
    <col min="13666" max="13667" width="14.83203125" bestFit="1" customWidth="1"/>
    <col min="13668" max="13668" width="24" bestFit="1" customWidth="1"/>
    <col min="13669" max="13669" width="27.1640625" bestFit="1" customWidth="1"/>
    <col min="13670" max="13671" width="14.83203125" bestFit="1" customWidth="1"/>
    <col min="13672" max="13672" width="24" bestFit="1" customWidth="1"/>
    <col min="13673" max="13673" width="27.1640625" bestFit="1" customWidth="1"/>
    <col min="13674" max="13675" width="14.83203125" bestFit="1" customWidth="1"/>
    <col min="13676" max="13676" width="23" bestFit="1" customWidth="1"/>
    <col min="13677" max="13677" width="26" bestFit="1" customWidth="1"/>
    <col min="13678" max="13679" width="14.83203125" bestFit="1" customWidth="1"/>
    <col min="13680" max="13680" width="24" bestFit="1" customWidth="1"/>
    <col min="13681" max="13681" width="27.1640625" bestFit="1" customWidth="1"/>
    <col min="13682" max="13683" width="14.83203125" bestFit="1" customWidth="1"/>
    <col min="13684" max="13684" width="24" bestFit="1" customWidth="1"/>
    <col min="13685" max="13685" width="27.1640625" bestFit="1" customWidth="1"/>
    <col min="13686" max="13687" width="14.83203125" bestFit="1" customWidth="1"/>
    <col min="13688" max="13688" width="24" bestFit="1" customWidth="1"/>
    <col min="13689" max="13689" width="27.1640625" bestFit="1" customWidth="1"/>
    <col min="13690" max="13691" width="14.83203125" bestFit="1" customWidth="1"/>
    <col min="13692" max="13692" width="23" bestFit="1" customWidth="1"/>
    <col min="13693" max="13693" width="26" bestFit="1" customWidth="1"/>
    <col min="13694" max="13695" width="14.83203125" bestFit="1" customWidth="1"/>
    <col min="13696" max="13696" width="23" bestFit="1" customWidth="1"/>
    <col min="13697" max="13697" width="26" bestFit="1" customWidth="1"/>
    <col min="13698" max="13699" width="14.83203125" bestFit="1" customWidth="1"/>
    <col min="13700" max="13700" width="23" bestFit="1" customWidth="1"/>
    <col min="13701" max="13701" width="26" bestFit="1" customWidth="1"/>
    <col min="13702" max="13703" width="14.83203125" bestFit="1" customWidth="1"/>
    <col min="13704" max="13704" width="24" bestFit="1" customWidth="1"/>
    <col min="13705" max="13705" width="27.1640625" bestFit="1" customWidth="1"/>
    <col min="13706" max="13707" width="14.83203125" bestFit="1" customWidth="1"/>
    <col min="13708" max="13708" width="24" bestFit="1" customWidth="1"/>
    <col min="13709" max="13709" width="27.1640625" bestFit="1" customWidth="1"/>
    <col min="13710" max="13711" width="14.83203125" bestFit="1" customWidth="1"/>
    <col min="13712" max="13712" width="24" bestFit="1" customWidth="1"/>
    <col min="13713" max="13713" width="27.1640625" bestFit="1" customWidth="1"/>
    <col min="13714" max="13715" width="14.83203125" bestFit="1" customWidth="1"/>
    <col min="13716" max="13716" width="23" bestFit="1" customWidth="1"/>
    <col min="13717" max="13717" width="26" bestFit="1" customWidth="1"/>
    <col min="13718" max="13719" width="14.83203125" bestFit="1" customWidth="1"/>
    <col min="13720" max="13720" width="24" bestFit="1" customWidth="1"/>
    <col min="13721" max="13721" width="27.1640625" bestFit="1" customWidth="1"/>
    <col min="13722" max="13723" width="14.83203125" bestFit="1" customWidth="1"/>
    <col min="13724" max="13724" width="23" bestFit="1" customWidth="1"/>
    <col min="13725" max="13725" width="26" bestFit="1" customWidth="1"/>
    <col min="13726" max="13727" width="14.83203125" bestFit="1" customWidth="1"/>
    <col min="13728" max="13728" width="24" bestFit="1" customWidth="1"/>
    <col min="13729" max="13729" width="27.1640625" bestFit="1" customWidth="1"/>
    <col min="13730" max="13731" width="14.83203125" bestFit="1" customWidth="1"/>
    <col min="13732" max="13732" width="24" bestFit="1" customWidth="1"/>
    <col min="13733" max="13733" width="27.1640625" bestFit="1" customWidth="1"/>
    <col min="13734" max="13735" width="14.83203125" bestFit="1" customWidth="1"/>
    <col min="13736" max="13736" width="23" bestFit="1" customWidth="1"/>
    <col min="13737" max="13737" width="26" bestFit="1" customWidth="1"/>
    <col min="13738" max="13739" width="14.83203125" bestFit="1" customWidth="1"/>
    <col min="13740" max="13740" width="23" bestFit="1" customWidth="1"/>
    <col min="13741" max="13741" width="26" bestFit="1" customWidth="1"/>
    <col min="13742" max="13743" width="14.83203125" bestFit="1" customWidth="1"/>
    <col min="13744" max="13744" width="24" bestFit="1" customWidth="1"/>
    <col min="13745" max="13745" width="27.1640625" bestFit="1" customWidth="1"/>
    <col min="13746" max="13747" width="14.83203125" bestFit="1" customWidth="1"/>
    <col min="13748" max="13748" width="24" bestFit="1" customWidth="1"/>
    <col min="13749" max="13749" width="27.1640625" bestFit="1" customWidth="1"/>
    <col min="13750" max="13751" width="14.83203125" bestFit="1" customWidth="1"/>
    <col min="13752" max="13752" width="23" bestFit="1" customWidth="1"/>
    <col min="13753" max="13753" width="26" bestFit="1" customWidth="1"/>
    <col min="13754" max="13755" width="14.83203125" bestFit="1" customWidth="1"/>
    <col min="13756" max="13756" width="24" bestFit="1" customWidth="1"/>
    <col min="13757" max="13757" width="27.1640625" bestFit="1" customWidth="1"/>
    <col min="13758" max="13759" width="14.83203125" bestFit="1" customWidth="1"/>
    <col min="13760" max="13760" width="24" bestFit="1" customWidth="1"/>
    <col min="13761" max="13761" width="27.1640625" bestFit="1" customWidth="1"/>
    <col min="13762" max="13763" width="14.83203125" bestFit="1" customWidth="1"/>
    <col min="13764" max="13764" width="23" bestFit="1" customWidth="1"/>
    <col min="13765" max="13765" width="26" bestFit="1" customWidth="1"/>
    <col min="13766" max="13767" width="14.83203125" bestFit="1" customWidth="1"/>
    <col min="13768" max="13768" width="24" bestFit="1" customWidth="1"/>
    <col min="13769" max="13769" width="27.1640625" bestFit="1" customWidth="1"/>
    <col min="13770" max="13771" width="14.83203125" bestFit="1" customWidth="1"/>
    <col min="13772" max="13772" width="24" bestFit="1" customWidth="1"/>
    <col min="13773" max="13773" width="27.1640625" bestFit="1" customWidth="1"/>
    <col min="13774" max="13775" width="14.83203125" bestFit="1" customWidth="1"/>
    <col min="13776" max="13776" width="24" bestFit="1" customWidth="1"/>
    <col min="13777" max="13777" width="27.1640625" bestFit="1" customWidth="1"/>
    <col min="13778" max="13779" width="14.83203125" bestFit="1" customWidth="1"/>
    <col min="13780" max="13780" width="24" bestFit="1" customWidth="1"/>
    <col min="13781" max="13781" width="27.1640625" bestFit="1" customWidth="1"/>
    <col min="13782" max="13783" width="14.83203125" bestFit="1" customWidth="1"/>
    <col min="13784" max="13784" width="24" bestFit="1" customWidth="1"/>
    <col min="13785" max="13785" width="27.1640625" bestFit="1" customWidth="1"/>
    <col min="13786" max="13787" width="14.83203125" bestFit="1" customWidth="1"/>
    <col min="13788" max="13788" width="23" bestFit="1" customWidth="1"/>
    <col min="13789" max="13789" width="26" bestFit="1" customWidth="1"/>
    <col min="13790" max="13791" width="14.83203125" bestFit="1" customWidth="1"/>
    <col min="13792" max="13792" width="24" bestFit="1" customWidth="1"/>
    <col min="13793" max="13793" width="27.1640625" bestFit="1" customWidth="1"/>
    <col min="13794" max="13795" width="14.83203125" bestFit="1" customWidth="1"/>
    <col min="13796" max="13796" width="24" bestFit="1" customWidth="1"/>
    <col min="13797" max="13797" width="27.1640625" bestFit="1" customWidth="1"/>
    <col min="13798" max="13799" width="14.83203125" bestFit="1" customWidth="1"/>
    <col min="13800" max="13800" width="24" bestFit="1" customWidth="1"/>
    <col min="13801" max="13801" width="27.1640625" bestFit="1" customWidth="1"/>
    <col min="13802" max="13803" width="14.83203125" bestFit="1" customWidth="1"/>
    <col min="13804" max="13804" width="24" bestFit="1" customWidth="1"/>
    <col min="13805" max="13805" width="27.1640625" bestFit="1" customWidth="1"/>
    <col min="13806" max="13807" width="14.83203125" bestFit="1" customWidth="1"/>
    <col min="13808" max="13808" width="23" bestFit="1" customWidth="1"/>
    <col min="13809" max="13809" width="26" bestFit="1" customWidth="1"/>
    <col min="13810" max="13811" width="14.83203125" bestFit="1" customWidth="1"/>
    <col min="13812" max="13812" width="24" bestFit="1" customWidth="1"/>
    <col min="13813" max="13813" width="27.1640625" bestFit="1" customWidth="1"/>
    <col min="13814" max="13815" width="14.83203125" bestFit="1" customWidth="1"/>
    <col min="13816" max="13816" width="24" bestFit="1" customWidth="1"/>
    <col min="13817" max="13817" width="27.1640625" bestFit="1" customWidth="1"/>
    <col min="13818" max="13819" width="14.83203125" bestFit="1" customWidth="1"/>
    <col min="13820" max="13820" width="24" bestFit="1" customWidth="1"/>
    <col min="13821" max="13821" width="27.1640625" bestFit="1" customWidth="1"/>
    <col min="13822" max="13823" width="14.83203125" bestFit="1" customWidth="1"/>
    <col min="13824" max="13824" width="24" bestFit="1" customWidth="1"/>
    <col min="13825" max="13825" width="27.1640625" bestFit="1" customWidth="1"/>
    <col min="13826" max="13827" width="14.83203125" bestFit="1" customWidth="1"/>
    <col min="13828" max="13828" width="24" bestFit="1" customWidth="1"/>
    <col min="13829" max="13829" width="27.1640625" bestFit="1" customWidth="1"/>
    <col min="13830" max="13831" width="14.83203125" bestFit="1" customWidth="1"/>
    <col min="13832" max="13832" width="24" bestFit="1" customWidth="1"/>
    <col min="13833" max="13833" width="27.1640625" bestFit="1" customWidth="1"/>
    <col min="13834" max="13835" width="14.83203125" bestFit="1" customWidth="1"/>
    <col min="13836" max="13836" width="23" bestFit="1" customWidth="1"/>
    <col min="13837" max="13837" width="26" bestFit="1" customWidth="1"/>
    <col min="13838" max="13839" width="14.83203125" bestFit="1" customWidth="1"/>
    <col min="13840" max="13840" width="24" bestFit="1" customWidth="1"/>
    <col min="13841" max="13841" width="27.1640625" bestFit="1" customWidth="1"/>
    <col min="13842" max="13843" width="14.83203125" bestFit="1" customWidth="1"/>
    <col min="13844" max="13844" width="24" bestFit="1" customWidth="1"/>
    <col min="13845" max="13845" width="27.1640625" bestFit="1" customWidth="1"/>
    <col min="13846" max="13847" width="14.83203125" bestFit="1" customWidth="1"/>
    <col min="13848" max="13848" width="23" bestFit="1" customWidth="1"/>
    <col min="13849" max="13849" width="26" bestFit="1" customWidth="1"/>
    <col min="13850" max="13851" width="14.83203125" bestFit="1" customWidth="1"/>
    <col min="13852" max="13852" width="24" bestFit="1" customWidth="1"/>
    <col min="13853" max="13853" width="27.1640625" bestFit="1" customWidth="1"/>
    <col min="13854" max="13855" width="14.83203125" bestFit="1" customWidth="1"/>
    <col min="13856" max="13856" width="22" bestFit="1" customWidth="1"/>
    <col min="13857" max="13857" width="25" bestFit="1" customWidth="1"/>
    <col min="13858" max="13859" width="14.83203125" bestFit="1" customWidth="1"/>
    <col min="13860" max="13860" width="22" bestFit="1" customWidth="1"/>
    <col min="13861" max="13861" width="25" bestFit="1" customWidth="1"/>
    <col min="13862" max="13863" width="14.83203125" bestFit="1" customWidth="1"/>
    <col min="13864" max="13864" width="23" bestFit="1" customWidth="1"/>
    <col min="13865" max="13865" width="26" bestFit="1" customWidth="1"/>
    <col min="13866" max="13867" width="14.83203125" bestFit="1" customWidth="1"/>
    <col min="13868" max="13868" width="23" bestFit="1" customWidth="1"/>
    <col min="13869" max="13869" width="26" bestFit="1" customWidth="1"/>
    <col min="13870" max="13871" width="14.83203125" bestFit="1" customWidth="1"/>
    <col min="13872" max="13872" width="23" bestFit="1" customWidth="1"/>
    <col min="13873" max="13873" width="26" bestFit="1" customWidth="1"/>
    <col min="13874" max="13875" width="14.83203125" bestFit="1" customWidth="1"/>
    <col min="13876" max="13876" width="22" bestFit="1" customWidth="1"/>
    <col min="13877" max="13877" width="25" bestFit="1" customWidth="1"/>
    <col min="13878" max="13879" width="14.83203125" bestFit="1" customWidth="1"/>
    <col min="13880" max="13880" width="22" bestFit="1" customWidth="1"/>
    <col min="13881" max="13881" width="25" bestFit="1" customWidth="1"/>
    <col min="13882" max="13883" width="14.83203125" bestFit="1" customWidth="1"/>
    <col min="13884" max="13884" width="23" bestFit="1" customWidth="1"/>
    <col min="13885" max="13885" width="26" bestFit="1" customWidth="1"/>
    <col min="13886" max="13887" width="14.83203125" bestFit="1" customWidth="1"/>
    <col min="13888" max="13888" width="23" bestFit="1" customWidth="1"/>
    <col min="13889" max="13889" width="26" bestFit="1" customWidth="1"/>
    <col min="13890" max="13891" width="14.83203125" bestFit="1" customWidth="1"/>
    <col min="13892" max="13892" width="22" bestFit="1" customWidth="1"/>
    <col min="13893" max="13893" width="25" bestFit="1" customWidth="1"/>
    <col min="13894" max="13895" width="14.83203125" bestFit="1" customWidth="1"/>
    <col min="13896" max="13896" width="22" bestFit="1" customWidth="1"/>
    <col min="13897" max="13897" width="25" bestFit="1" customWidth="1"/>
    <col min="13898" max="13899" width="14.83203125" bestFit="1" customWidth="1"/>
    <col min="13900" max="13900" width="22" bestFit="1" customWidth="1"/>
    <col min="13901" max="13901" width="25" bestFit="1" customWidth="1"/>
    <col min="13902" max="13903" width="14.83203125" bestFit="1" customWidth="1"/>
    <col min="13904" max="13904" width="23" bestFit="1" customWidth="1"/>
    <col min="13905" max="13905" width="26" bestFit="1" customWidth="1"/>
    <col min="13906" max="13907" width="14.83203125" bestFit="1" customWidth="1"/>
    <col min="13908" max="13908" width="23" bestFit="1" customWidth="1"/>
    <col min="13909" max="13909" width="26" bestFit="1" customWidth="1"/>
    <col min="13910" max="13911" width="14.83203125" bestFit="1" customWidth="1"/>
    <col min="13912" max="13912" width="23" bestFit="1" customWidth="1"/>
    <col min="13913" max="13913" width="26" bestFit="1" customWidth="1"/>
    <col min="13914" max="13915" width="14.83203125" bestFit="1" customWidth="1"/>
    <col min="13916" max="13916" width="23" bestFit="1" customWidth="1"/>
    <col min="13917" max="13917" width="26" bestFit="1" customWidth="1"/>
    <col min="13918" max="13919" width="14.83203125" bestFit="1" customWidth="1"/>
    <col min="13920" max="13920" width="23" bestFit="1" customWidth="1"/>
    <col min="13921" max="13921" width="26" bestFit="1" customWidth="1"/>
    <col min="13922" max="13923" width="14.83203125" bestFit="1" customWidth="1"/>
    <col min="13924" max="13924" width="23" bestFit="1" customWidth="1"/>
    <col min="13925" max="13925" width="26" bestFit="1" customWidth="1"/>
    <col min="13926" max="13927" width="14.83203125" bestFit="1" customWidth="1"/>
    <col min="13928" max="13928" width="23" bestFit="1" customWidth="1"/>
    <col min="13929" max="13929" width="26" bestFit="1" customWidth="1"/>
    <col min="13930" max="13931" width="14.83203125" bestFit="1" customWidth="1"/>
    <col min="13932" max="13932" width="23" bestFit="1" customWidth="1"/>
    <col min="13933" max="13933" width="26" bestFit="1" customWidth="1"/>
    <col min="13934" max="13935" width="14.83203125" bestFit="1" customWidth="1"/>
    <col min="13936" max="13936" width="23" bestFit="1" customWidth="1"/>
    <col min="13937" max="13937" width="26" bestFit="1" customWidth="1"/>
    <col min="13938" max="13939" width="14.83203125" bestFit="1" customWidth="1"/>
    <col min="13940" max="13940" width="23" bestFit="1" customWidth="1"/>
    <col min="13941" max="13941" width="26" bestFit="1" customWidth="1"/>
    <col min="13942" max="13943" width="14.83203125" bestFit="1" customWidth="1"/>
    <col min="13944" max="13944" width="22" bestFit="1" customWidth="1"/>
    <col min="13945" max="13945" width="25" bestFit="1" customWidth="1"/>
    <col min="13946" max="13947" width="14.83203125" bestFit="1" customWidth="1"/>
    <col min="13948" max="13948" width="23" bestFit="1" customWidth="1"/>
    <col min="13949" max="13949" width="26" bestFit="1" customWidth="1"/>
    <col min="13950" max="13951" width="14.83203125" bestFit="1" customWidth="1"/>
    <col min="13952" max="13952" width="23" bestFit="1" customWidth="1"/>
    <col min="13953" max="13953" width="26" bestFit="1" customWidth="1"/>
    <col min="13954" max="13955" width="14.83203125" bestFit="1" customWidth="1"/>
    <col min="13956" max="13956" width="23" bestFit="1" customWidth="1"/>
    <col min="13957" max="13957" width="26" bestFit="1" customWidth="1"/>
    <col min="13958" max="13959" width="14.83203125" bestFit="1" customWidth="1"/>
    <col min="13960" max="13960" width="23" bestFit="1" customWidth="1"/>
    <col min="13961" max="13961" width="26" bestFit="1" customWidth="1"/>
    <col min="13962" max="13963" width="14.83203125" bestFit="1" customWidth="1"/>
    <col min="13964" max="13964" width="23" bestFit="1" customWidth="1"/>
    <col min="13965" max="13965" width="26" bestFit="1" customWidth="1"/>
    <col min="13966" max="13967" width="14.83203125" bestFit="1" customWidth="1"/>
    <col min="13968" max="13968" width="23" bestFit="1" customWidth="1"/>
    <col min="13969" max="13969" width="26" bestFit="1" customWidth="1"/>
    <col min="13970" max="13971" width="14.83203125" bestFit="1" customWidth="1"/>
    <col min="13972" max="13972" width="23" bestFit="1" customWidth="1"/>
    <col min="13973" max="13973" width="26" bestFit="1" customWidth="1"/>
    <col min="13974" max="13975" width="14.83203125" bestFit="1" customWidth="1"/>
    <col min="13976" max="13976" width="23" bestFit="1" customWidth="1"/>
    <col min="13977" max="13977" width="26" bestFit="1" customWidth="1"/>
    <col min="13978" max="13979" width="14.83203125" bestFit="1" customWidth="1"/>
    <col min="13980" max="13980" width="23" bestFit="1" customWidth="1"/>
    <col min="13981" max="13981" width="26" bestFit="1" customWidth="1"/>
    <col min="13982" max="13983" width="14.83203125" bestFit="1" customWidth="1"/>
    <col min="13984" max="13984" width="23" bestFit="1" customWidth="1"/>
    <col min="13985" max="13985" width="26" bestFit="1" customWidth="1"/>
    <col min="13986" max="13987" width="14.83203125" bestFit="1" customWidth="1"/>
    <col min="13988" max="13988" width="23" bestFit="1" customWidth="1"/>
    <col min="13989" max="13989" width="26" bestFit="1" customWidth="1"/>
    <col min="13990" max="13991" width="14.83203125" bestFit="1" customWidth="1"/>
    <col min="13992" max="13992" width="24" bestFit="1" customWidth="1"/>
    <col min="13993" max="13993" width="27.1640625" bestFit="1" customWidth="1"/>
    <col min="13994" max="13995" width="14.83203125" bestFit="1" customWidth="1"/>
    <col min="13996" max="13996" width="24" bestFit="1" customWidth="1"/>
    <col min="13997" max="13997" width="27.1640625" bestFit="1" customWidth="1"/>
    <col min="13998" max="13999" width="14.83203125" bestFit="1" customWidth="1"/>
    <col min="14000" max="14000" width="24" bestFit="1" customWidth="1"/>
    <col min="14001" max="14001" width="27.1640625" bestFit="1" customWidth="1"/>
    <col min="14002" max="14003" width="14.83203125" bestFit="1" customWidth="1"/>
    <col min="14004" max="14004" width="24" bestFit="1" customWidth="1"/>
    <col min="14005" max="14005" width="27.1640625" bestFit="1" customWidth="1"/>
    <col min="14006" max="14007" width="14.83203125" bestFit="1" customWidth="1"/>
    <col min="14008" max="14008" width="23" bestFit="1" customWidth="1"/>
    <col min="14009" max="14009" width="26" bestFit="1" customWidth="1"/>
    <col min="14010" max="14011" width="14.83203125" bestFit="1" customWidth="1"/>
    <col min="14012" max="14012" width="24" bestFit="1" customWidth="1"/>
    <col min="14013" max="14013" width="27.1640625" bestFit="1" customWidth="1"/>
    <col min="14014" max="14015" width="14.83203125" bestFit="1" customWidth="1"/>
    <col min="14016" max="14016" width="24" bestFit="1" customWidth="1"/>
    <col min="14017" max="14017" width="27.1640625" bestFit="1" customWidth="1"/>
    <col min="14018" max="14019" width="14.83203125" bestFit="1" customWidth="1"/>
    <col min="14020" max="14020" width="24" bestFit="1" customWidth="1"/>
    <col min="14021" max="14021" width="27.1640625" bestFit="1" customWidth="1"/>
    <col min="14022" max="14023" width="14.83203125" bestFit="1" customWidth="1"/>
    <col min="14024" max="14024" width="24" bestFit="1" customWidth="1"/>
    <col min="14025" max="14025" width="27.1640625" bestFit="1" customWidth="1"/>
    <col min="14026" max="14027" width="14.83203125" bestFit="1" customWidth="1"/>
    <col min="14028" max="14028" width="24" bestFit="1" customWidth="1"/>
    <col min="14029" max="14029" width="27.1640625" bestFit="1" customWidth="1"/>
    <col min="14030" max="14031" width="14.83203125" bestFit="1" customWidth="1"/>
    <col min="14032" max="14032" width="24" bestFit="1" customWidth="1"/>
    <col min="14033" max="14033" width="27.1640625" bestFit="1" customWidth="1"/>
    <col min="14034" max="14035" width="14.83203125" bestFit="1" customWidth="1"/>
    <col min="14036" max="14036" width="23" bestFit="1" customWidth="1"/>
    <col min="14037" max="14037" width="26" bestFit="1" customWidth="1"/>
    <col min="14038" max="14039" width="14.83203125" bestFit="1" customWidth="1"/>
    <col min="14040" max="14040" width="23" bestFit="1" customWidth="1"/>
    <col min="14041" max="14041" width="26" bestFit="1" customWidth="1"/>
    <col min="14042" max="14043" width="14.83203125" bestFit="1" customWidth="1"/>
    <col min="14044" max="14044" width="24" bestFit="1" customWidth="1"/>
    <col min="14045" max="14045" width="27.1640625" bestFit="1" customWidth="1"/>
    <col min="14046" max="14047" width="14.83203125" bestFit="1" customWidth="1"/>
    <col min="14048" max="14048" width="24" bestFit="1" customWidth="1"/>
    <col min="14049" max="14049" width="27.1640625" bestFit="1" customWidth="1"/>
    <col min="14050" max="14051" width="14.83203125" bestFit="1" customWidth="1"/>
    <col min="14052" max="14052" width="24" bestFit="1" customWidth="1"/>
    <col min="14053" max="14053" width="27.1640625" bestFit="1" customWidth="1"/>
    <col min="14054" max="14055" width="14.83203125" bestFit="1" customWidth="1"/>
    <col min="14056" max="14056" width="23" bestFit="1" customWidth="1"/>
    <col min="14057" max="14057" width="26" bestFit="1" customWidth="1"/>
    <col min="14058" max="14059" width="14.83203125" bestFit="1" customWidth="1"/>
    <col min="14060" max="14060" width="23" bestFit="1" customWidth="1"/>
    <col min="14061" max="14061" width="26" bestFit="1" customWidth="1"/>
    <col min="14062" max="14063" width="14.83203125" bestFit="1" customWidth="1"/>
    <col min="14064" max="14064" width="24" bestFit="1" customWidth="1"/>
    <col min="14065" max="14065" width="27.1640625" bestFit="1" customWidth="1"/>
    <col min="14066" max="14067" width="14.83203125" bestFit="1" customWidth="1"/>
    <col min="14068" max="14068" width="24" bestFit="1" customWidth="1"/>
    <col min="14069" max="14069" width="27.1640625" bestFit="1" customWidth="1"/>
    <col min="14070" max="14071" width="14.83203125" bestFit="1" customWidth="1"/>
    <col min="14072" max="14072" width="24" bestFit="1" customWidth="1"/>
    <col min="14073" max="14073" width="27.1640625" bestFit="1" customWidth="1"/>
    <col min="14074" max="14075" width="14.83203125" bestFit="1" customWidth="1"/>
    <col min="14076" max="14076" width="24" bestFit="1" customWidth="1"/>
    <col min="14077" max="14077" width="27.1640625" bestFit="1" customWidth="1"/>
    <col min="14078" max="14079" width="14.83203125" bestFit="1" customWidth="1"/>
    <col min="14080" max="14080" width="24" bestFit="1" customWidth="1"/>
    <col min="14081" max="14081" width="27.1640625" bestFit="1" customWidth="1"/>
    <col min="14082" max="14083" width="14.83203125" bestFit="1" customWidth="1"/>
    <col min="14084" max="14084" width="24" bestFit="1" customWidth="1"/>
    <col min="14085" max="14085" width="27.1640625" bestFit="1" customWidth="1"/>
    <col min="14086" max="14087" width="14.83203125" bestFit="1" customWidth="1"/>
    <col min="14088" max="14088" width="24" bestFit="1" customWidth="1"/>
    <col min="14089" max="14089" width="27.1640625" bestFit="1" customWidth="1"/>
    <col min="14090" max="14091" width="14.83203125" bestFit="1" customWidth="1"/>
    <col min="14092" max="14092" width="24" bestFit="1" customWidth="1"/>
    <col min="14093" max="14093" width="27.1640625" bestFit="1" customWidth="1"/>
    <col min="14094" max="14095" width="14.83203125" bestFit="1" customWidth="1"/>
    <col min="14096" max="14096" width="24" bestFit="1" customWidth="1"/>
    <col min="14097" max="14097" width="27.1640625" bestFit="1" customWidth="1"/>
    <col min="14098" max="14099" width="14.83203125" bestFit="1" customWidth="1"/>
    <col min="14100" max="14100" width="23" bestFit="1" customWidth="1"/>
    <col min="14101" max="14101" width="26" bestFit="1" customWidth="1"/>
    <col min="14102" max="14103" width="14.83203125" bestFit="1" customWidth="1"/>
    <col min="14104" max="14104" width="23" bestFit="1" customWidth="1"/>
    <col min="14105" max="14105" width="26" bestFit="1" customWidth="1"/>
    <col min="14106" max="14107" width="14.83203125" bestFit="1" customWidth="1"/>
    <col min="14108" max="14108" width="24" bestFit="1" customWidth="1"/>
    <col min="14109" max="14109" width="27.1640625" bestFit="1" customWidth="1"/>
    <col min="14110" max="14111" width="14.83203125" bestFit="1" customWidth="1"/>
    <col min="14112" max="14112" width="23" bestFit="1" customWidth="1"/>
    <col min="14113" max="14113" width="26" bestFit="1" customWidth="1"/>
    <col min="14114" max="14115" width="14.83203125" bestFit="1" customWidth="1"/>
    <col min="14116" max="14116" width="24" bestFit="1" customWidth="1"/>
    <col min="14117" max="14117" width="27.1640625" bestFit="1" customWidth="1"/>
    <col min="14118" max="14119" width="14.83203125" bestFit="1" customWidth="1"/>
    <col min="14120" max="14120" width="24" bestFit="1" customWidth="1"/>
    <col min="14121" max="14121" width="27.1640625" bestFit="1" customWidth="1"/>
    <col min="14122" max="14123" width="14.83203125" bestFit="1" customWidth="1"/>
    <col min="14124" max="14124" width="24" bestFit="1" customWidth="1"/>
    <col min="14125" max="14125" width="27.1640625" bestFit="1" customWidth="1"/>
    <col min="14126" max="14127" width="14.83203125" bestFit="1" customWidth="1"/>
    <col min="14128" max="14128" width="24" bestFit="1" customWidth="1"/>
    <col min="14129" max="14129" width="27.1640625" bestFit="1" customWidth="1"/>
    <col min="14130" max="14131" width="14.83203125" bestFit="1" customWidth="1"/>
    <col min="14132" max="14132" width="24" bestFit="1" customWidth="1"/>
    <col min="14133" max="14133" width="27.1640625" bestFit="1" customWidth="1"/>
    <col min="14134" max="14135" width="14.83203125" bestFit="1" customWidth="1"/>
    <col min="14136" max="14136" width="23" bestFit="1" customWidth="1"/>
    <col min="14137" max="14137" width="26" bestFit="1" customWidth="1"/>
    <col min="14138" max="14139" width="14.83203125" bestFit="1" customWidth="1"/>
    <col min="14140" max="14140" width="24" bestFit="1" customWidth="1"/>
    <col min="14141" max="14141" width="27.1640625" bestFit="1" customWidth="1"/>
    <col min="14142" max="14143" width="14.83203125" bestFit="1" customWidth="1"/>
    <col min="14144" max="14144" width="24" bestFit="1" customWidth="1"/>
    <col min="14145" max="14145" width="27.1640625" bestFit="1" customWidth="1"/>
    <col min="14146" max="14147" width="14.83203125" bestFit="1" customWidth="1"/>
    <col min="14148" max="14148" width="24" bestFit="1" customWidth="1"/>
    <col min="14149" max="14149" width="27.1640625" bestFit="1" customWidth="1"/>
    <col min="14150" max="14151" width="14.83203125" bestFit="1" customWidth="1"/>
    <col min="14152" max="14152" width="24" bestFit="1" customWidth="1"/>
    <col min="14153" max="14153" width="27.1640625" bestFit="1" customWidth="1"/>
    <col min="14154" max="14155" width="14.83203125" bestFit="1" customWidth="1"/>
    <col min="14156" max="14156" width="23" bestFit="1" customWidth="1"/>
    <col min="14157" max="14157" width="26" bestFit="1" customWidth="1"/>
    <col min="14158" max="14159" width="14.83203125" bestFit="1" customWidth="1"/>
    <col min="14160" max="14160" width="23" bestFit="1" customWidth="1"/>
    <col min="14161" max="14161" width="26" bestFit="1" customWidth="1"/>
    <col min="14162" max="14163" width="14.83203125" bestFit="1" customWidth="1"/>
    <col min="14164" max="14164" width="24" bestFit="1" customWidth="1"/>
    <col min="14165" max="14165" width="27.1640625" bestFit="1" customWidth="1"/>
    <col min="14166" max="14167" width="14.83203125" bestFit="1" customWidth="1"/>
    <col min="14168" max="14168" width="24" bestFit="1" customWidth="1"/>
    <col min="14169" max="14169" width="27.1640625" bestFit="1" customWidth="1"/>
    <col min="14170" max="14171" width="14.83203125" bestFit="1" customWidth="1"/>
    <col min="14172" max="14172" width="24" bestFit="1" customWidth="1"/>
    <col min="14173" max="14173" width="27.1640625" bestFit="1" customWidth="1"/>
    <col min="14174" max="14175" width="14.83203125" bestFit="1" customWidth="1"/>
    <col min="14176" max="14176" width="24" bestFit="1" customWidth="1"/>
    <col min="14177" max="14177" width="27.1640625" bestFit="1" customWidth="1"/>
    <col min="14178" max="14179" width="14.83203125" bestFit="1" customWidth="1"/>
    <col min="14180" max="14180" width="24" bestFit="1" customWidth="1"/>
    <col min="14181" max="14181" width="27.1640625" bestFit="1" customWidth="1"/>
    <col min="14182" max="14183" width="14.83203125" bestFit="1" customWidth="1"/>
    <col min="14184" max="14184" width="24" bestFit="1" customWidth="1"/>
    <col min="14185" max="14185" width="27.1640625" bestFit="1" customWidth="1"/>
    <col min="14186" max="14187" width="14.83203125" bestFit="1" customWidth="1"/>
    <col min="14188" max="14188" width="24" bestFit="1" customWidth="1"/>
    <col min="14189" max="14189" width="27.1640625" bestFit="1" customWidth="1"/>
    <col min="14190" max="14191" width="14.83203125" bestFit="1" customWidth="1"/>
    <col min="14192" max="14192" width="24" bestFit="1" customWidth="1"/>
    <col min="14193" max="14193" width="27.1640625" bestFit="1" customWidth="1"/>
    <col min="14194" max="14195" width="14.83203125" bestFit="1" customWidth="1"/>
    <col min="14196" max="14196" width="24" bestFit="1" customWidth="1"/>
    <col min="14197" max="14197" width="27.1640625" bestFit="1" customWidth="1"/>
    <col min="14198" max="14199" width="14.83203125" bestFit="1" customWidth="1"/>
    <col min="14200" max="14200" width="24" bestFit="1" customWidth="1"/>
    <col min="14201" max="14201" width="27.1640625" bestFit="1" customWidth="1"/>
    <col min="14202" max="14203" width="14.83203125" bestFit="1" customWidth="1"/>
    <col min="14204" max="14204" width="24" bestFit="1" customWidth="1"/>
    <col min="14205" max="14205" width="27.1640625" bestFit="1" customWidth="1"/>
    <col min="14206" max="14207" width="14.83203125" bestFit="1" customWidth="1"/>
    <col min="14208" max="14208" width="24" bestFit="1" customWidth="1"/>
    <col min="14209" max="14209" width="27.1640625" bestFit="1" customWidth="1"/>
    <col min="14210" max="14211" width="14.83203125" bestFit="1" customWidth="1"/>
    <col min="14212" max="14212" width="24" bestFit="1" customWidth="1"/>
    <col min="14213" max="14213" width="27.1640625" bestFit="1" customWidth="1"/>
    <col min="14214" max="14215" width="14.83203125" bestFit="1" customWidth="1"/>
    <col min="14216" max="14216" width="22" bestFit="1" customWidth="1"/>
    <col min="14217" max="14217" width="25" bestFit="1" customWidth="1"/>
    <col min="14218" max="14219" width="14.83203125" bestFit="1" customWidth="1"/>
    <col min="14220" max="14220" width="23" bestFit="1" customWidth="1"/>
    <col min="14221" max="14221" width="26" bestFit="1" customWidth="1"/>
    <col min="14222" max="14223" width="14.83203125" bestFit="1" customWidth="1"/>
    <col min="14224" max="14224" width="22" bestFit="1" customWidth="1"/>
    <col min="14225" max="14225" width="25" bestFit="1" customWidth="1"/>
    <col min="14226" max="14227" width="14.83203125" bestFit="1" customWidth="1"/>
    <col min="14228" max="14228" width="22" bestFit="1" customWidth="1"/>
    <col min="14229" max="14229" width="25" bestFit="1" customWidth="1"/>
    <col min="14230" max="14231" width="14.83203125" bestFit="1" customWidth="1"/>
    <col min="14232" max="14232" width="23" bestFit="1" customWidth="1"/>
    <col min="14233" max="14233" width="26" bestFit="1" customWidth="1"/>
    <col min="14234" max="14235" width="14.83203125" bestFit="1" customWidth="1"/>
    <col min="14236" max="14236" width="23" bestFit="1" customWidth="1"/>
    <col min="14237" max="14237" width="26" bestFit="1" customWidth="1"/>
    <col min="14238" max="14239" width="14.83203125" bestFit="1" customWidth="1"/>
    <col min="14240" max="14240" width="23" bestFit="1" customWidth="1"/>
    <col min="14241" max="14241" width="26" bestFit="1" customWidth="1"/>
    <col min="14242" max="14243" width="14.83203125" bestFit="1" customWidth="1"/>
    <col min="14244" max="14244" width="23" bestFit="1" customWidth="1"/>
    <col min="14245" max="14245" width="26" bestFit="1" customWidth="1"/>
    <col min="14246" max="14247" width="14.83203125" bestFit="1" customWidth="1"/>
    <col min="14248" max="14248" width="22" bestFit="1" customWidth="1"/>
    <col min="14249" max="14249" width="25" bestFit="1" customWidth="1"/>
    <col min="14250" max="14251" width="14.83203125" bestFit="1" customWidth="1"/>
    <col min="14252" max="14252" width="23" bestFit="1" customWidth="1"/>
    <col min="14253" max="14253" width="26" bestFit="1" customWidth="1"/>
    <col min="14254" max="14255" width="14.83203125" bestFit="1" customWidth="1"/>
    <col min="14256" max="14256" width="23" bestFit="1" customWidth="1"/>
    <col min="14257" max="14257" width="26" bestFit="1" customWidth="1"/>
    <col min="14258" max="14259" width="14.83203125" bestFit="1" customWidth="1"/>
    <col min="14260" max="14260" width="22" bestFit="1" customWidth="1"/>
    <col min="14261" max="14261" width="25" bestFit="1" customWidth="1"/>
    <col min="14262" max="14263" width="14.83203125" bestFit="1" customWidth="1"/>
    <col min="14264" max="14264" width="22" bestFit="1" customWidth="1"/>
    <col min="14265" max="14265" width="25" bestFit="1" customWidth="1"/>
    <col min="14266" max="14267" width="14.83203125" bestFit="1" customWidth="1"/>
    <col min="14268" max="14268" width="23" bestFit="1" customWidth="1"/>
    <col min="14269" max="14269" width="26" bestFit="1" customWidth="1"/>
    <col min="14270" max="14271" width="14.83203125" bestFit="1" customWidth="1"/>
    <col min="14272" max="14272" width="23" bestFit="1" customWidth="1"/>
    <col min="14273" max="14273" width="26" bestFit="1" customWidth="1"/>
    <col min="14274" max="14275" width="14.83203125" bestFit="1" customWidth="1"/>
    <col min="14276" max="14276" width="23" bestFit="1" customWidth="1"/>
    <col min="14277" max="14277" width="26" bestFit="1" customWidth="1"/>
    <col min="14278" max="14279" width="14.83203125" bestFit="1" customWidth="1"/>
    <col min="14280" max="14280" width="23" bestFit="1" customWidth="1"/>
    <col min="14281" max="14281" width="26" bestFit="1" customWidth="1"/>
    <col min="14282" max="14283" width="14.83203125" bestFit="1" customWidth="1"/>
    <col min="14284" max="14284" width="23" bestFit="1" customWidth="1"/>
    <col min="14285" max="14285" width="26" bestFit="1" customWidth="1"/>
    <col min="14286" max="14287" width="14.83203125" bestFit="1" customWidth="1"/>
    <col min="14288" max="14288" width="23" bestFit="1" customWidth="1"/>
    <col min="14289" max="14289" width="26" bestFit="1" customWidth="1"/>
    <col min="14290" max="14291" width="14.83203125" bestFit="1" customWidth="1"/>
    <col min="14292" max="14292" width="23" bestFit="1" customWidth="1"/>
    <col min="14293" max="14293" width="26" bestFit="1" customWidth="1"/>
    <col min="14294" max="14295" width="14.83203125" bestFit="1" customWidth="1"/>
    <col min="14296" max="14296" width="23" bestFit="1" customWidth="1"/>
    <col min="14297" max="14297" width="26" bestFit="1" customWidth="1"/>
    <col min="14298" max="14299" width="14.83203125" bestFit="1" customWidth="1"/>
    <col min="14300" max="14300" width="23" bestFit="1" customWidth="1"/>
    <col min="14301" max="14301" width="26" bestFit="1" customWidth="1"/>
    <col min="14302" max="14303" width="14.83203125" bestFit="1" customWidth="1"/>
    <col min="14304" max="14304" width="22" bestFit="1" customWidth="1"/>
    <col min="14305" max="14305" width="25" bestFit="1" customWidth="1"/>
    <col min="14306" max="14307" width="14.83203125" bestFit="1" customWidth="1"/>
    <col min="14308" max="14308" width="22" bestFit="1" customWidth="1"/>
    <col min="14309" max="14309" width="25" bestFit="1" customWidth="1"/>
    <col min="14310" max="14311" width="14.83203125" bestFit="1" customWidth="1"/>
    <col min="14312" max="14312" width="23" bestFit="1" customWidth="1"/>
    <col min="14313" max="14313" width="26" bestFit="1" customWidth="1"/>
    <col min="14314" max="14315" width="14.83203125" bestFit="1" customWidth="1"/>
    <col min="14316" max="14316" width="23" bestFit="1" customWidth="1"/>
    <col min="14317" max="14317" width="26" bestFit="1" customWidth="1"/>
    <col min="14318" max="14319" width="14.83203125" bestFit="1" customWidth="1"/>
    <col min="14320" max="14320" width="23" bestFit="1" customWidth="1"/>
    <col min="14321" max="14321" width="26" bestFit="1" customWidth="1"/>
    <col min="14322" max="14323" width="14.83203125" bestFit="1" customWidth="1"/>
    <col min="14324" max="14324" width="23" bestFit="1" customWidth="1"/>
    <col min="14325" max="14325" width="26" bestFit="1" customWidth="1"/>
    <col min="14326" max="14327" width="14.83203125" bestFit="1" customWidth="1"/>
    <col min="14328" max="14328" width="24" bestFit="1" customWidth="1"/>
    <col min="14329" max="14329" width="27.1640625" bestFit="1" customWidth="1"/>
    <col min="14330" max="14331" width="14.83203125" bestFit="1" customWidth="1"/>
    <col min="14332" max="14332" width="24" bestFit="1" customWidth="1"/>
    <col min="14333" max="14333" width="27.1640625" bestFit="1" customWidth="1"/>
    <col min="14334" max="14335" width="14.83203125" bestFit="1" customWidth="1"/>
    <col min="14336" max="14336" width="24" bestFit="1" customWidth="1"/>
    <col min="14337" max="14337" width="27.1640625" bestFit="1" customWidth="1"/>
    <col min="14338" max="14339" width="14.83203125" bestFit="1" customWidth="1"/>
    <col min="14340" max="14340" width="24" bestFit="1" customWidth="1"/>
    <col min="14341" max="14341" width="27.1640625" bestFit="1" customWidth="1"/>
    <col min="14342" max="14343" width="14.83203125" bestFit="1" customWidth="1"/>
    <col min="14344" max="14344" width="24" bestFit="1" customWidth="1"/>
    <col min="14345" max="14345" width="27.1640625" bestFit="1" customWidth="1"/>
    <col min="14346" max="14347" width="14.83203125" bestFit="1" customWidth="1"/>
    <col min="14348" max="14348" width="24" bestFit="1" customWidth="1"/>
    <col min="14349" max="14349" width="27.1640625" bestFit="1" customWidth="1"/>
    <col min="14350" max="14351" width="14.83203125" bestFit="1" customWidth="1"/>
    <col min="14352" max="14352" width="24" bestFit="1" customWidth="1"/>
    <col min="14353" max="14353" width="27.1640625" bestFit="1" customWidth="1"/>
    <col min="14354" max="14355" width="14.83203125" bestFit="1" customWidth="1"/>
    <col min="14356" max="14356" width="23" bestFit="1" customWidth="1"/>
    <col min="14357" max="14357" width="26" bestFit="1" customWidth="1"/>
    <col min="14358" max="14359" width="14.83203125" bestFit="1" customWidth="1"/>
    <col min="14360" max="14360" width="23" bestFit="1" customWidth="1"/>
    <col min="14361" max="14361" width="26" bestFit="1" customWidth="1"/>
    <col min="14362" max="14363" width="14.83203125" bestFit="1" customWidth="1"/>
    <col min="14364" max="14364" width="23" bestFit="1" customWidth="1"/>
    <col min="14365" max="14365" width="26" bestFit="1" customWidth="1"/>
    <col min="14366" max="14367" width="14.83203125" bestFit="1" customWidth="1"/>
    <col min="14368" max="14368" width="24" bestFit="1" customWidth="1"/>
    <col min="14369" max="14369" width="27.1640625" bestFit="1" customWidth="1"/>
    <col min="14370" max="14371" width="14.83203125" bestFit="1" customWidth="1"/>
    <col min="14372" max="14372" width="24" bestFit="1" customWidth="1"/>
    <col min="14373" max="14373" width="27.1640625" bestFit="1" customWidth="1"/>
    <col min="14374" max="14375" width="14.83203125" bestFit="1" customWidth="1"/>
    <col min="14376" max="14376" width="23" bestFit="1" customWidth="1"/>
    <col min="14377" max="14377" width="26" bestFit="1" customWidth="1"/>
    <col min="14378" max="14379" width="14.83203125" bestFit="1" customWidth="1"/>
    <col min="14380" max="14380" width="23" bestFit="1" customWidth="1"/>
    <col min="14381" max="14381" width="26" bestFit="1" customWidth="1"/>
    <col min="14382" max="14383" width="14.83203125" bestFit="1" customWidth="1"/>
    <col min="14384" max="14384" width="24" bestFit="1" customWidth="1"/>
    <col min="14385" max="14385" width="27.1640625" bestFit="1" customWidth="1"/>
    <col min="14386" max="14387" width="14.83203125" bestFit="1" customWidth="1"/>
    <col min="14388" max="14388" width="24" bestFit="1" customWidth="1"/>
    <col min="14389" max="14389" width="27.1640625" bestFit="1" customWidth="1"/>
    <col min="14390" max="14391" width="14.83203125" bestFit="1" customWidth="1"/>
    <col min="14392" max="14392" width="23" bestFit="1" customWidth="1"/>
    <col min="14393" max="14393" width="26" bestFit="1" customWidth="1"/>
    <col min="14394" max="14395" width="14.83203125" bestFit="1" customWidth="1"/>
    <col min="14396" max="14396" width="23" bestFit="1" customWidth="1"/>
    <col min="14397" max="14397" width="26" bestFit="1" customWidth="1"/>
    <col min="14398" max="14399" width="14.83203125" bestFit="1" customWidth="1"/>
    <col min="14400" max="14400" width="24" bestFit="1" customWidth="1"/>
    <col min="14401" max="14401" width="27.1640625" bestFit="1" customWidth="1"/>
    <col min="14402" max="14403" width="14.83203125" bestFit="1" customWidth="1"/>
    <col min="14404" max="14404" width="24" bestFit="1" customWidth="1"/>
    <col min="14405" max="14405" width="27.1640625" bestFit="1" customWidth="1"/>
    <col min="14406" max="14407" width="14.83203125" bestFit="1" customWidth="1"/>
    <col min="14408" max="14408" width="24" bestFit="1" customWidth="1"/>
    <col min="14409" max="14409" width="27.1640625" bestFit="1" customWidth="1"/>
    <col min="14410" max="14411" width="14.83203125" bestFit="1" customWidth="1"/>
    <col min="14412" max="14412" width="24" bestFit="1" customWidth="1"/>
    <col min="14413" max="14413" width="27.1640625" bestFit="1" customWidth="1"/>
    <col min="14414" max="14415" width="14.83203125" bestFit="1" customWidth="1"/>
    <col min="14416" max="14416" width="24" bestFit="1" customWidth="1"/>
    <col min="14417" max="14417" width="27.1640625" bestFit="1" customWidth="1"/>
    <col min="14418" max="14419" width="14.83203125" bestFit="1" customWidth="1"/>
    <col min="14420" max="14420" width="24" bestFit="1" customWidth="1"/>
    <col min="14421" max="14421" width="27.1640625" bestFit="1" customWidth="1"/>
    <col min="14422" max="14423" width="14.83203125" bestFit="1" customWidth="1"/>
    <col min="14424" max="14424" width="23" bestFit="1" customWidth="1"/>
    <col min="14425" max="14425" width="26" bestFit="1" customWidth="1"/>
    <col min="14426" max="14427" width="14.83203125" bestFit="1" customWidth="1"/>
    <col min="14428" max="14428" width="24" bestFit="1" customWidth="1"/>
    <col min="14429" max="14429" width="27.1640625" bestFit="1" customWidth="1"/>
    <col min="14430" max="14431" width="14.83203125" bestFit="1" customWidth="1"/>
    <col min="14432" max="14432" width="23" bestFit="1" customWidth="1"/>
    <col min="14433" max="14433" width="26" bestFit="1" customWidth="1"/>
    <col min="14434" max="14435" width="14.83203125" bestFit="1" customWidth="1"/>
    <col min="14436" max="14436" width="24" bestFit="1" customWidth="1"/>
    <col min="14437" max="14437" width="27.1640625" bestFit="1" customWidth="1"/>
    <col min="14438" max="14439" width="14.83203125" bestFit="1" customWidth="1"/>
    <col min="14440" max="14440" width="23" bestFit="1" customWidth="1"/>
    <col min="14441" max="14441" width="26" bestFit="1" customWidth="1"/>
    <col min="14442" max="14443" width="14.83203125" bestFit="1" customWidth="1"/>
    <col min="14444" max="14444" width="24" bestFit="1" customWidth="1"/>
    <col min="14445" max="14445" width="27.1640625" bestFit="1" customWidth="1"/>
    <col min="14446" max="14447" width="14.83203125" bestFit="1" customWidth="1"/>
    <col min="14448" max="14448" width="24" bestFit="1" customWidth="1"/>
    <col min="14449" max="14449" width="27.1640625" bestFit="1" customWidth="1"/>
    <col min="14450" max="14451" width="14.83203125" bestFit="1" customWidth="1"/>
    <col min="14452" max="14452" width="24" bestFit="1" customWidth="1"/>
    <col min="14453" max="14453" width="27.1640625" bestFit="1" customWidth="1"/>
    <col min="14454" max="14455" width="14.83203125" bestFit="1" customWidth="1"/>
    <col min="14456" max="14456" width="23" bestFit="1" customWidth="1"/>
    <col min="14457" max="14457" width="26" bestFit="1" customWidth="1"/>
    <col min="14458" max="14459" width="14.83203125" bestFit="1" customWidth="1"/>
    <col min="14460" max="14460" width="23" bestFit="1" customWidth="1"/>
    <col min="14461" max="14461" width="26" bestFit="1" customWidth="1"/>
    <col min="14462" max="14463" width="14.83203125" bestFit="1" customWidth="1"/>
    <col min="14464" max="14464" width="24" bestFit="1" customWidth="1"/>
    <col min="14465" max="14465" width="27.1640625" bestFit="1" customWidth="1"/>
    <col min="14466" max="14467" width="14.83203125" bestFit="1" customWidth="1"/>
    <col min="14468" max="14468" width="23" bestFit="1" customWidth="1"/>
    <col min="14469" max="14469" width="26" bestFit="1" customWidth="1"/>
    <col min="14470" max="14471" width="14.83203125" bestFit="1" customWidth="1"/>
    <col min="14472" max="14472" width="24" bestFit="1" customWidth="1"/>
    <col min="14473" max="14473" width="27.1640625" bestFit="1" customWidth="1"/>
    <col min="14474" max="14475" width="14.83203125" bestFit="1" customWidth="1"/>
    <col min="14476" max="14476" width="24" bestFit="1" customWidth="1"/>
    <col min="14477" max="14477" width="27.1640625" bestFit="1" customWidth="1"/>
    <col min="14478" max="14479" width="14.83203125" bestFit="1" customWidth="1"/>
    <col min="14480" max="14480" width="24" bestFit="1" customWidth="1"/>
    <col min="14481" max="14481" width="27.1640625" bestFit="1" customWidth="1"/>
    <col min="14482" max="14483" width="14.83203125" bestFit="1" customWidth="1"/>
    <col min="14484" max="14484" width="23" bestFit="1" customWidth="1"/>
    <col min="14485" max="14485" width="26" bestFit="1" customWidth="1"/>
    <col min="14486" max="14487" width="14.83203125" bestFit="1" customWidth="1"/>
    <col min="14488" max="14488" width="24" bestFit="1" customWidth="1"/>
    <col min="14489" max="14489" width="27.1640625" bestFit="1" customWidth="1"/>
    <col min="14490" max="14491" width="14.83203125" bestFit="1" customWidth="1"/>
    <col min="14492" max="14492" width="22" bestFit="1" customWidth="1"/>
    <col min="14493" max="14493" width="25" bestFit="1" customWidth="1"/>
    <col min="14494" max="14495" width="14.83203125" bestFit="1" customWidth="1"/>
    <col min="14496" max="14496" width="23" bestFit="1" customWidth="1"/>
    <col min="14497" max="14497" width="26" bestFit="1" customWidth="1"/>
    <col min="14498" max="14499" width="14.83203125" bestFit="1" customWidth="1"/>
    <col min="14500" max="14500" width="23" bestFit="1" customWidth="1"/>
    <col min="14501" max="14501" width="26" bestFit="1" customWidth="1"/>
    <col min="14502" max="14503" width="14.83203125" bestFit="1" customWidth="1"/>
    <col min="14504" max="14504" width="23" bestFit="1" customWidth="1"/>
    <col min="14505" max="14505" width="26" bestFit="1" customWidth="1"/>
    <col min="14506" max="14507" width="14.83203125" bestFit="1" customWidth="1"/>
    <col min="14508" max="14508" width="23" bestFit="1" customWidth="1"/>
    <col min="14509" max="14509" width="26" bestFit="1" customWidth="1"/>
    <col min="14510" max="14511" width="14.83203125" bestFit="1" customWidth="1"/>
    <col min="14512" max="14512" width="22" bestFit="1" customWidth="1"/>
    <col min="14513" max="14513" width="25" bestFit="1" customWidth="1"/>
    <col min="14514" max="14515" width="14.83203125" bestFit="1" customWidth="1"/>
    <col min="14516" max="14516" width="23" bestFit="1" customWidth="1"/>
    <col min="14517" max="14517" width="26" bestFit="1" customWidth="1"/>
    <col min="14518" max="14519" width="14.83203125" bestFit="1" customWidth="1"/>
    <col min="14520" max="14520" width="23" bestFit="1" customWidth="1"/>
    <col min="14521" max="14521" width="26" bestFit="1" customWidth="1"/>
    <col min="14522" max="14523" width="14.83203125" bestFit="1" customWidth="1"/>
    <col min="14524" max="14524" width="23" bestFit="1" customWidth="1"/>
    <col min="14525" max="14525" width="26" bestFit="1" customWidth="1"/>
    <col min="14526" max="14527" width="14.83203125" bestFit="1" customWidth="1"/>
    <col min="14528" max="14528" width="22" bestFit="1" customWidth="1"/>
    <col min="14529" max="14529" width="25" bestFit="1" customWidth="1"/>
    <col min="14530" max="14531" width="14.83203125" bestFit="1" customWidth="1"/>
    <col min="14532" max="14532" width="23" bestFit="1" customWidth="1"/>
    <col min="14533" max="14533" width="26" bestFit="1" customWidth="1"/>
    <col min="14534" max="14535" width="14.83203125" bestFit="1" customWidth="1"/>
    <col min="14536" max="14536" width="22" bestFit="1" customWidth="1"/>
    <col min="14537" max="14537" width="25" bestFit="1" customWidth="1"/>
    <col min="14538" max="14539" width="14.83203125" bestFit="1" customWidth="1"/>
    <col min="14540" max="14540" width="23" bestFit="1" customWidth="1"/>
    <col min="14541" max="14541" width="26" bestFit="1" customWidth="1"/>
    <col min="14542" max="14543" width="14.83203125" bestFit="1" customWidth="1"/>
    <col min="14544" max="14544" width="23" bestFit="1" customWidth="1"/>
    <col min="14545" max="14545" width="26" bestFit="1" customWidth="1"/>
    <col min="14546" max="14547" width="14.83203125" bestFit="1" customWidth="1"/>
    <col min="14548" max="14548" width="22" bestFit="1" customWidth="1"/>
    <col min="14549" max="14549" width="25" bestFit="1" customWidth="1"/>
    <col min="14550" max="14551" width="14.83203125" bestFit="1" customWidth="1"/>
    <col min="14552" max="14552" width="23" bestFit="1" customWidth="1"/>
    <col min="14553" max="14553" width="26" bestFit="1" customWidth="1"/>
    <col min="14554" max="14555" width="14.83203125" bestFit="1" customWidth="1"/>
    <col min="14556" max="14556" width="23" bestFit="1" customWidth="1"/>
    <col min="14557" max="14557" width="26" bestFit="1" customWidth="1"/>
    <col min="14558" max="14559" width="14.83203125" bestFit="1" customWidth="1"/>
    <col min="14560" max="14560" width="24" bestFit="1" customWidth="1"/>
    <col min="14561" max="14561" width="27.1640625" bestFit="1" customWidth="1"/>
    <col min="14562" max="14563" width="14.83203125" bestFit="1" customWidth="1"/>
    <col min="14564" max="14564" width="24" bestFit="1" customWidth="1"/>
    <col min="14565" max="14565" width="27.1640625" bestFit="1" customWidth="1"/>
    <col min="14566" max="14567" width="14.83203125" bestFit="1" customWidth="1"/>
    <col min="14568" max="14568" width="24" bestFit="1" customWidth="1"/>
    <col min="14569" max="14569" width="27.1640625" bestFit="1" customWidth="1"/>
    <col min="14570" max="14571" width="14.83203125" bestFit="1" customWidth="1"/>
    <col min="14572" max="14572" width="23" bestFit="1" customWidth="1"/>
    <col min="14573" max="14573" width="26" bestFit="1" customWidth="1"/>
    <col min="14574" max="14575" width="14.83203125" bestFit="1" customWidth="1"/>
    <col min="14576" max="14576" width="24" bestFit="1" customWidth="1"/>
    <col min="14577" max="14577" width="27.1640625" bestFit="1" customWidth="1"/>
    <col min="14578" max="14579" width="14.83203125" bestFit="1" customWidth="1"/>
    <col min="14580" max="14580" width="23" bestFit="1" customWidth="1"/>
    <col min="14581" max="14581" width="26" bestFit="1" customWidth="1"/>
    <col min="14582" max="14583" width="14.83203125" bestFit="1" customWidth="1"/>
    <col min="14584" max="14584" width="23" bestFit="1" customWidth="1"/>
    <col min="14585" max="14585" width="26" bestFit="1" customWidth="1"/>
    <col min="14586" max="14587" width="14.83203125" bestFit="1" customWidth="1"/>
    <col min="14588" max="14588" width="24" bestFit="1" customWidth="1"/>
    <col min="14589" max="14589" width="27.1640625" bestFit="1" customWidth="1"/>
    <col min="14590" max="14591" width="14.83203125" bestFit="1" customWidth="1"/>
    <col min="14592" max="14592" width="24" bestFit="1" customWidth="1"/>
    <col min="14593" max="14593" width="27.1640625" bestFit="1" customWidth="1"/>
    <col min="14594" max="14595" width="14.83203125" bestFit="1" customWidth="1"/>
    <col min="14596" max="14596" width="23" bestFit="1" customWidth="1"/>
    <col min="14597" max="14597" width="26" bestFit="1" customWidth="1"/>
    <col min="14598" max="14599" width="14.83203125" bestFit="1" customWidth="1"/>
    <col min="14600" max="14600" width="24" bestFit="1" customWidth="1"/>
    <col min="14601" max="14601" width="27.1640625" bestFit="1" customWidth="1"/>
    <col min="14602" max="14603" width="14.83203125" bestFit="1" customWidth="1"/>
    <col min="14604" max="14604" width="24" bestFit="1" customWidth="1"/>
    <col min="14605" max="14605" width="27.1640625" bestFit="1" customWidth="1"/>
    <col min="14606" max="14607" width="14.83203125" bestFit="1" customWidth="1"/>
    <col min="14608" max="14608" width="24" bestFit="1" customWidth="1"/>
    <col min="14609" max="14609" width="27.1640625" bestFit="1" customWidth="1"/>
    <col min="14610" max="14611" width="14.83203125" bestFit="1" customWidth="1"/>
    <col min="14612" max="14612" width="24" bestFit="1" customWidth="1"/>
    <col min="14613" max="14613" width="27.1640625" bestFit="1" customWidth="1"/>
    <col min="14614" max="14615" width="14.83203125" bestFit="1" customWidth="1"/>
    <col min="14616" max="14616" width="23" bestFit="1" customWidth="1"/>
    <col min="14617" max="14617" width="26" bestFit="1" customWidth="1"/>
    <col min="14618" max="14619" width="14.83203125" bestFit="1" customWidth="1"/>
    <col min="14620" max="14620" width="24" bestFit="1" customWidth="1"/>
    <col min="14621" max="14621" width="27.1640625" bestFit="1" customWidth="1"/>
    <col min="14622" max="14623" width="14.83203125" bestFit="1" customWidth="1"/>
    <col min="14624" max="14624" width="24" bestFit="1" customWidth="1"/>
    <col min="14625" max="14625" width="27.1640625" bestFit="1" customWidth="1"/>
    <col min="14626" max="14627" width="14.83203125" bestFit="1" customWidth="1"/>
    <col min="14628" max="14628" width="24" bestFit="1" customWidth="1"/>
    <col min="14629" max="14629" width="27.1640625" bestFit="1" customWidth="1"/>
    <col min="14630" max="14631" width="14.83203125" bestFit="1" customWidth="1"/>
    <col min="14632" max="14632" width="24" bestFit="1" customWidth="1"/>
    <col min="14633" max="14633" width="27.1640625" bestFit="1" customWidth="1"/>
    <col min="14634" max="14635" width="14.83203125" bestFit="1" customWidth="1"/>
    <col min="14636" max="14636" width="23" bestFit="1" customWidth="1"/>
    <col min="14637" max="14637" width="26" bestFit="1" customWidth="1"/>
    <col min="14638" max="14639" width="14.83203125" bestFit="1" customWidth="1"/>
    <col min="14640" max="14640" width="23" bestFit="1" customWidth="1"/>
    <col min="14641" max="14641" width="26" bestFit="1" customWidth="1"/>
    <col min="14642" max="14643" width="14.83203125" bestFit="1" customWidth="1"/>
    <col min="14644" max="14644" width="24" bestFit="1" customWidth="1"/>
    <col min="14645" max="14645" width="27.1640625" bestFit="1" customWidth="1"/>
    <col min="14646" max="14647" width="14.83203125" bestFit="1" customWidth="1"/>
    <col min="14648" max="14648" width="23" bestFit="1" customWidth="1"/>
    <col min="14649" max="14649" width="26" bestFit="1" customWidth="1"/>
    <col min="14650" max="14651" width="14.83203125" bestFit="1" customWidth="1"/>
    <col min="14652" max="14652" width="24" bestFit="1" customWidth="1"/>
    <col min="14653" max="14653" width="27.1640625" bestFit="1" customWidth="1"/>
    <col min="14654" max="14655" width="14.83203125" bestFit="1" customWidth="1"/>
    <col min="14656" max="14656" width="24" bestFit="1" customWidth="1"/>
    <col min="14657" max="14657" width="27.1640625" bestFit="1" customWidth="1"/>
    <col min="14658" max="14659" width="14.83203125" bestFit="1" customWidth="1"/>
    <col min="14660" max="14660" width="24" bestFit="1" customWidth="1"/>
    <col min="14661" max="14661" width="27.1640625" bestFit="1" customWidth="1"/>
    <col min="14662" max="14663" width="14.83203125" bestFit="1" customWidth="1"/>
    <col min="14664" max="14664" width="24" bestFit="1" customWidth="1"/>
    <col min="14665" max="14665" width="27.1640625" bestFit="1" customWidth="1"/>
    <col min="14666" max="14667" width="14.83203125" bestFit="1" customWidth="1"/>
    <col min="14668" max="14668" width="24" bestFit="1" customWidth="1"/>
    <col min="14669" max="14669" width="27.1640625" bestFit="1" customWidth="1"/>
    <col min="14670" max="14671" width="14.83203125" bestFit="1" customWidth="1"/>
    <col min="14672" max="14672" width="24" bestFit="1" customWidth="1"/>
    <col min="14673" max="14673" width="27.1640625" bestFit="1" customWidth="1"/>
    <col min="14674" max="14675" width="14.83203125" bestFit="1" customWidth="1"/>
    <col min="14676" max="14676" width="24" bestFit="1" customWidth="1"/>
    <col min="14677" max="14677" width="27.1640625" bestFit="1" customWidth="1"/>
    <col min="14678" max="14679" width="14.83203125" bestFit="1" customWidth="1"/>
    <col min="14680" max="14680" width="23" bestFit="1" customWidth="1"/>
    <col min="14681" max="14681" width="26" bestFit="1" customWidth="1"/>
    <col min="14682" max="14683" width="14.83203125" bestFit="1" customWidth="1"/>
    <col min="14684" max="14684" width="23" bestFit="1" customWidth="1"/>
    <col min="14685" max="14685" width="26" bestFit="1" customWidth="1"/>
    <col min="14686" max="14687" width="14.83203125" bestFit="1" customWidth="1"/>
    <col min="14688" max="14688" width="23" bestFit="1" customWidth="1"/>
    <col min="14689" max="14689" width="26" bestFit="1" customWidth="1"/>
    <col min="14690" max="14691" width="14.83203125" bestFit="1" customWidth="1"/>
    <col min="14692" max="14692" width="23" bestFit="1" customWidth="1"/>
    <col min="14693" max="14693" width="26" bestFit="1" customWidth="1"/>
    <col min="14694" max="14695" width="14.83203125" bestFit="1" customWidth="1"/>
    <col min="14696" max="14696" width="23" bestFit="1" customWidth="1"/>
    <col min="14697" max="14697" width="26" bestFit="1" customWidth="1"/>
    <col min="14698" max="14699" width="14.83203125" bestFit="1" customWidth="1"/>
    <col min="14700" max="14700" width="23" bestFit="1" customWidth="1"/>
    <col min="14701" max="14701" width="26" bestFit="1" customWidth="1"/>
    <col min="14702" max="14703" width="14.83203125" bestFit="1" customWidth="1"/>
    <col min="14704" max="14704" width="23" bestFit="1" customWidth="1"/>
    <col min="14705" max="14705" width="26" bestFit="1" customWidth="1"/>
    <col min="14706" max="14707" width="14.83203125" bestFit="1" customWidth="1"/>
    <col min="14708" max="14708" width="23" bestFit="1" customWidth="1"/>
    <col min="14709" max="14709" width="26" bestFit="1" customWidth="1"/>
    <col min="14710" max="14711" width="14.83203125" bestFit="1" customWidth="1"/>
    <col min="14712" max="14712" width="23" bestFit="1" customWidth="1"/>
    <col min="14713" max="14713" width="26" bestFit="1" customWidth="1"/>
    <col min="14714" max="14715" width="14.83203125" bestFit="1" customWidth="1"/>
    <col min="14716" max="14716" width="24" bestFit="1" customWidth="1"/>
    <col min="14717" max="14717" width="27.1640625" bestFit="1" customWidth="1"/>
    <col min="14718" max="14719" width="14.83203125" bestFit="1" customWidth="1"/>
    <col min="14720" max="14720" width="24" bestFit="1" customWidth="1"/>
    <col min="14721" max="14721" width="27.1640625" bestFit="1" customWidth="1"/>
    <col min="14722" max="14723" width="14.83203125" bestFit="1" customWidth="1"/>
    <col min="14724" max="14724" width="24" bestFit="1" customWidth="1"/>
    <col min="14725" max="14725" width="27.1640625" bestFit="1" customWidth="1"/>
    <col min="14726" max="14727" width="14.83203125" bestFit="1" customWidth="1"/>
    <col min="14728" max="14728" width="23" bestFit="1" customWidth="1"/>
    <col min="14729" max="14729" width="26" bestFit="1" customWidth="1"/>
    <col min="14730" max="14731" width="14.83203125" bestFit="1" customWidth="1"/>
    <col min="14732" max="14732" width="23" bestFit="1" customWidth="1"/>
    <col min="14733" max="14733" width="26" bestFit="1" customWidth="1"/>
    <col min="14734" max="14735" width="14.83203125" bestFit="1" customWidth="1"/>
    <col min="14736" max="14736" width="24" bestFit="1" customWidth="1"/>
    <col min="14737" max="14737" width="27.1640625" bestFit="1" customWidth="1"/>
    <col min="14738" max="14739" width="14.83203125" bestFit="1" customWidth="1"/>
    <col min="14740" max="14740" width="24" bestFit="1" customWidth="1"/>
    <col min="14741" max="14741" width="27.1640625" bestFit="1" customWidth="1"/>
    <col min="14742" max="14743" width="14.83203125" bestFit="1" customWidth="1"/>
    <col min="14744" max="14744" width="24" bestFit="1" customWidth="1"/>
    <col min="14745" max="14745" width="27.1640625" bestFit="1" customWidth="1"/>
    <col min="14746" max="14747" width="14.83203125" bestFit="1" customWidth="1"/>
    <col min="14748" max="14748" width="24" bestFit="1" customWidth="1"/>
    <col min="14749" max="14749" width="27.1640625" bestFit="1" customWidth="1"/>
    <col min="14750" max="14751" width="14.83203125" bestFit="1" customWidth="1"/>
    <col min="14752" max="14752" width="24" bestFit="1" customWidth="1"/>
    <col min="14753" max="14753" width="27.1640625" bestFit="1" customWidth="1"/>
    <col min="14754" max="14755" width="14.83203125" bestFit="1" customWidth="1"/>
    <col min="14756" max="14756" width="22" bestFit="1" customWidth="1"/>
    <col min="14757" max="14757" width="25" bestFit="1" customWidth="1"/>
    <col min="14758" max="14759" width="14.83203125" bestFit="1" customWidth="1"/>
    <col min="14760" max="14760" width="22" bestFit="1" customWidth="1"/>
    <col min="14761" max="14761" width="25" bestFit="1" customWidth="1"/>
    <col min="14762" max="14763" width="14.83203125" bestFit="1" customWidth="1"/>
    <col min="14764" max="14764" width="23" bestFit="1" customWidth="1"/>
    <col min="14765" max="14765" width="26" bestFit="1" customWidth="1"/>
    <col min="14766" max="14767" width="14.83203125" bestFit="1" customWidth="1"/>
    <col min="14768" max="14768" width="23" bestFit="1" customWidth="1"/>
    <col min="14769" max="14769" width="26" bestFit="1" customWidth="1"/>
    <col min="14770" max="14771" width="14.83203125" bestFit="1" customWidth="1"/>
    <col min="14772" max="14772" width="23" bestFit="1" customWidth="1"/>
    <col min="14773" max="14773" width="26" bestFit="1" customWidth="1"/>
    <col min="14774" max="14775" width="14.83203125" bestFit="1" customWidth="1"/>
    <col min="14776" max="14776" width="23" bestFit="1" customWidth="1"/>
    <col min="14777" max="14777" width="26" bestFit="1" customWidth="1"/>
    <col min="14778" max="14779" width="14.83203125" bestFit="1" customWidth="1"/>
    <col min="14780" max="14780" width="23" bestFit="1" customWidth="1"/>
    <col min="14781" max="14781" width="26" bestFit="1" customWidth="1"/>
    <col min="14782" max="14783" width="14.83203125" bestFit="1" customWidth="1"/>
    <col min="14784" max="14784" width="22" bestFit="1" customWidth="1"/>
    <col min="14785" max="14785" width="25" bestFit="1" customWidth="1"/>
    <col min="14786" max="14787" width="14.83203125" bestFit="1" customWidth="1"/>
    <col min="14788" max="14788" width="23" bestFit="1" customWidth="1"/>
    <col min="14789" max="14789" width="26" bestFit="1" customWidth="1"/>
    <col min="14790" max="14791" width="14.83203125" bestFit="1" customWidth="1"/>
    <col min="14792" max="14792" width="23" bestFit="1" customWidth="1"/>
    <col min="14793" max="14793" width="26" bestFit="1" customWidth="1"/>
    <col min="14794" max="14795" width="14.83203125" bestFit="1" customWidth="1"/>
    <col min="14796" max="14796" width="23" bestFit="1" customWidth="1"/>
    <col min="14797" max="14797" width="26" bestFit="1" customWidth="1"/>
    <col min="14798" max="14799" width="14.83203125" bestFit="1" customWidth="1"/>
    <col min="14800" max="14800" width="23" bestFit="1" customWidth="1"/>
    <col min="14801" max="14801" width="26" bestFit="1" customWidth="1"/>
    <col min="14802" max="14803" width="14.83203125" bestFit="1" customWidth="1"/>
    <col min="14804" max="14804" width="23" bestFit="1" customWidth="1"/>
    <col min="14805" max="14805" width="26" bestFit="1" customWidth="1"/>
    <col min="14806" max="14807" width="14.83203125" bestFit="1" customWidth="1"/>
    <col min="14808" max="14808" width="22" bestFit="1" customWidth="1"/>
    <col min="14809" max="14809" width="25" bestFit="1" customWidth="1"/>
    <col min="14810" max="14811" width="14.83203125" bestFit="1" customWidth="1"/>
    <col min="14812" max="14812" width="23" bestFit="1" customWidth="1"/>
    <col min="14813" max="14813" width="26" bestFit="1" customWidth="1"/>
    <col min="14814" max="14815" width="14.83203125" bestFit="1" customWidth="1"/>
    <col min="14816" max="14816" width="23" bestFit="1" customWidth="1"/>
    <col min="14817" max="14817" width="26" bestFit="1" customWidth="1"/>
    <col min="14818" max="14819" width="14.83203125" bestFit="1" customWidth="1"/>
    <col min="14820" max="14820" width="23" bestFit="1" customWidth="1"/>
    <col min="14821" max="14821" width="26" bestFit="1" customWidth="1"/>
    <col min="14822" max="14823" width="14.83203125" bestFit="1" customWidth="1"/>
    <col min="14824" max="14824" width="23" bestFit="1" customWidth="1"/>
    <col min="14825" max="14825" width="26" bestFit="1" customWidth="1"/>
    <col min="14826" max="14827" width="14.83203125" bestFit="1" customWidth="1"/>
    <col min="14828" max="14828" width="23" bestFit="1" customWidth="1"/>
    <col min="14829" max="14829" width="26" bestFit="1" customWidth="1"/>
    <col min="14830" max="14831" width="14.83203125" bestFit="1" customWidth="1"/>
    <col min="14832" max="14832" width="22" bestFit="1" customWidth="1"/>
    <col min="14833" max="14833" width="25" bestFit="1" customWidth="1"/>
    <col min="14834" max="14835" width="14.83203125" bestFit="1" customWidth="1"/>
    <col min="14836" max="14836" width="22" bestFit="1" customWidth="1"/>
    <col min="14837" max="14837" width="25" bestFit="1" customWidth="1"/>
    <col min="14838" max="14839" width="14.83203125" bestFit="1" customWidth="1"/>
    <col min="14840" max="14840" width="22" bestFit="1" customWidth="1"/>
    <col min="14841" max="14841" width="25" bestFit="1" customWidth="1"/>
    <col min="14842" max="14843" width="14.83203125" bestFit="1" customWidth="1"/>
    <col min="14844" max="14844" width="23" bestFit="1" customWidth="1"/>
    <col min="14845" max="14845" width="26" bestFit="1" customWidth="1"/>
    <col min="14846" max="14847" width="14.83203125" bestFit="1" customWidth="1"/>
    <col min="14848" max="14848" width="23" bestFit="1" customWidth="1"/>
    <col min="14849" max="14849" width="26" bestFit="1" customWidth="1"/>
    <col min="14850" max="14851" width="14.83203125" bestFit="1" customWidth="1"/>
    <col min="14852" max="14852" width="24" bestFit="1" customWidth="1"/>
    <col min="14853" max="14853" width="27.1640625" bestFit="1" customWidth="1"/>
    <col min="14854" max="14855" width="14.83203125" bestFit="1" customWidth="1"/>
    <col min="14856" max="14856" width="24" bestFit="1" customWidth="1"/>
    <col min="14857" max="14857" width="27.1640625" bestFit="1" customWidth="1"/>
    <col min="14858" max="14859" width="14.83203125" bestFit="1" customWidth="1"/>
    <col min="14860" max="14860" width="24" bestFit="1" customWidth="1"/>
    <col min="14861" max="14861" width="27.1640625" bestFit="1" customWidth="1"/>
    <col min="14862" max="14863" width="14.83203125" bestFit="1" customWidth="1"/>
    <col min="14864" max="14864" width="24" bestFit="1" customWidth="1"/>
    <col min="14865" max="14865" width="27.1640625" bestFit="1" customWidth="1"/>
    <col min="14866" max="14867" width="14.83203125" bestFit="1" customWidth="1"/>
    <col min="14868" max="14868" width="23" bestFit="1" customWidth="1"/>
    <col min="14869" max="14869" width="26" bestFit="1" customWidth="1"/>
    <col min="14870" max="14871" width="14.83203125" bestFit="1" customWidth="1"/>
    <col min="14872" max="14872" width="23" bestFit="1" customWidth="1"/>
    <col min="14873" max="14873" width="26" bestFit="1" customWidth="1"/>
    <col min="14874" max="14875" width="14.83203125" bestFit="1" customWidth="1"/>
    <col min="14876" max="14876" width="23" bestFit="1" customWidth="1"/>
    <col min="14877" max="14877" width="26" bestFit="1" customWidth="1"/>
    <col min="14878" max="14879" width="14.83203125" bestFit="1" customWidth="1"/>
    <col min="14880" max="14880" width="24" bestFit="1" customWidth="1"/>
    <col min="14881" max="14881" width="27.1640625" bestFit="1" customWidth="1"/>
    <col min="14882" max="14883" width="14.83203125" bestFit="1" customWidth="1"/>
    <col min="14884" max="14884" width="23" bestFit="1" customWidth="1"/>
    <col min="14885" max="14885" width="26" bestFit="1" customWidth="1"/>
    <col min="14886" max="14887" width="14.83203125" bestFit="1" customWidth="1"/>
    <col min="14888" max="14888" width="23" bestFit="1" customWidth="1"/>
    <col min="14889" max="14889" width="26" bestFit="1" customWidth="1"/>
    <col min="14890" max="14891" width="14.83203125" bestFit="1" customWidth="1"/>
    <col min="14892" max="14892" width="24" bestFit="1" customWidth="1"/>
    <col min="14893" max="14893" width="27.1640625" bestFit="1" customWidth="1"/>
    <col min="14894" max="14895" width="14.83203125" bestFit="1" customWidth="1"/>
    <col min="14896" max="14896" width="24" bestFit="1" customWidth="1"/>
    <col min="14897" max="14897" width="27.1640625" bestFit="1" customWidth="1"/>
    <col min="14898" max="14899" width="14.83203125" bestFit="1" customWidth="1"/>
    <col min="14900" max="14900" width="24" bestFit="1" customWidth="1"/>
    <col min="14901" max="14901" width="27.1640625" bestFit="1" customWidth="1"/>
    <col min="14902" max="14903" width="14.83203125" bestFit="1" customWidth="1"/>
    <col min="14904" max="14904" width="23" bestFit="1" customWidth="1"/>
    <col min="14905" max="14905" width="26" bestFit="1" customWidth="1"/>
    <col min="14906" max="14907" width="14.83203125" bestFit="1" customWidth="1"/>
    <col min="14908" max="14908" width="24" bestFit="1" customWidth="1"/>
    <col min="14909" max="14909" width="27.1640625" bestFit="1" customWidth="1"/>
    <col min="14910" max="14911" width="14.83203125" bestFit="1" customWidth="1"/>
    <col min="14912" max="14912" width="24" bestFit="1" customWidth="1"/>
    <col min="14913" max="14913" width="27.1640625" bestFit="1" customWidth="1"/>
    <col min="14914" max="14915" width="14.83203125" bestFit="1" customWidth="1"/>
    <col min="14916" max="14916" width="24" bestFit="1" customWidth="1"/>
    <col min="14917" max="14917" width="27.1640625" bestFit="1" customWidth="1"/>
    <col min="14918" max="14919" width="14.83203125" bestFit="1" customWidth="1"/>
    <col min="14920" max="14920" width="23" bestFit="1" customWidth="1"/>
    <col min="14921" max="14921" width="26" bestFit="1" customWidth="1"/>
    <col min="14922" max="14923" width="14.83203125" bestFit="1" customWidth="1"/>
    <col min="14924" max="14924" width="23" bestFit="1" customWidth="1"/>
    <col min="14925" max="14925" width="26" bestFit="1" customWidth="1"/>
    <col min="14926" max="14927" width="14.83203125" bestFit="1" customWidth="1"/>
    <col min="14928" max="14928" width="23" bestFit="1" customWidth="1"/>
    <col min="14929" max="14929" width="26" bestFit="1" customWidth="1"/>
    <col min="14930" max="14931" width="14.83203125" bestFit="1" customWidth="1"/>
    <col min="14932" max="14932" width="23" bestFit="1" customWidth="1"/>
    <col min="14933" max="14933" width="26" bestFit="1" customWidth="1"/>
    <col min="14934" max="14935" width="14.83203125" bestFit="1" customWidth="1"/>
    <col min="14936" max="14936" width="24" bestFit="1" customWidth="1"/>
    <col min="14937" max="14937" width="27.1640625" bestFit="1" customWidth="1"/>
    <col min="14938" max="14939" width="14.83203125" bestFit="1" customWidth="1"/>
    <col min="14940" max="14940" width="23" bestFit="1" customWidth="1"/>
    <col min="14941" max="14941" width="26" bestFit="1" customWidth="1"/>
    <col min="14942" max="14943" width="14.83203125" bestFit="1" customWidth="1"/>
    <col min="14944" max="14944" width="23" bestFit="1" customWidth="1"/>
    <col min="14945" max="14945" width="26" bestFit="1" customWidth="1"/>
    <col min="14946" max="14947" width="14.83203125" bestFit="1" customWidth="1"/>
    <col min="14948" max="14948" width="24" bestFit="1" customWidth="1"/>
    <col min="14949" max="14949" width="27.1640625" bestFit="1" customWidth="1"/>
    <col min="14950" max="14951" width="14.83203125" bestFit="1" customWidth="1"/>
    <col min="14952" max="14952" width="23" bestFit="1" customWidth="1"/>
    <col min="14953" max="14953" width="26" bestFit="1" customWidth="1"/>
    <col min="14954" max="14955" width="14.83203125" bestFit="1" customWidth="1"/>
    <col min="14956" max="14956" width="24" bestFit="1" customWidth="1"/>
    <col min="14957" max="14957" width="27.1640625" bestFit="1" customWidth="1"/>
    <col min="14958" max="14959" width="14.83203125" bestFit="1" customWidth="1"/>
    <col min="14960" max="14960" width="23" bestFit="1" customWidth="1"/>
    <col min="14961" max="14961" width="26" bestFit="1" customWidth="1"/>
    <col min="14962" max="14963" width="14.83203125" bestFit="1" customWidth="1"/>
    <col min="14964" max="14964" width="24" bestFit="1" customWidth="1"/>
    <col min="14965" max="14965" width="27.1640625" bestFit="1" customWidth="1"/>
    <col min="14966" max="14967" width="14.83203125" bestFit="1" customWidth="1"/>
    <col min="14968" max="14968" width="24" bestFit="1" customWidth="1"/>
    <col min="14969" max="14969" width="27.1640625" bestFit="1" customWidth="1"/>
    <col min="14970" max="14971" width="14.83203125" bestFit="1" customWidth="1"/>
    <col min="14972" max="14972" width="24" bestFit="1" customWidth="1"/>
    <col min="14973" max="14973" width="27.1640625" bestFit="1" customWidth="1"/>
    <col min="14974" max="14975" width="14.83203125" bestFit="1" customWidth="1"/>
    <col min="14976" max="14976" width="23" bestFit="1" customWidth="1"/>
    <col min="14977" max="14977" width="26" bestFit="1" customWidth="1"/>
    <col min="14978" max="14979" width="14.83203125" bestFit="1" customWidth="1"/>
    <col min="14980" max="14980" width="23" bestFit="1" customWidth="1"/>
    <col min="14981" max="14981" width="26" bestFit="1" customWidth="1"/>
    <col min="14982" max="14983" width="14.83203125" bestFit="1" customWidth="1"/>
    <col min="14984" max="14984" width="23" bestFit="1" customWidth="1"/>
    <col min="14985" max="14985" width="26" bestFit="1" customWidth="1"/>
    <col min="14986" max="14987" width="14.83203125" bestFit="1" customWidth="1"/>
    <col min="14988" max="14988" width="24" bestFit="1" customWidth="1"/>
    <col min="14989" max="14989" width="27.1640625" bestFit="1" customWidth="1"/>
    <col min="14990" max="14991" width="14.83203125" bestFit="1" customWidth="1"/>
    <col min="14992" max="14992" width="23" bestFit="1" customWidth="1"/>
    <col min="14993" max="14993" width="26" bestFit="1" customWidth="1"/>
    <col min="14994" max="14995" width="14.83203125" bestFit="1" customWidth="1"/>
    <col min="14996" max="14996" width="24" bestFit="1" customWidth="1"/>
    <col min="14997" max="14997" width="27.1640625" bestFit="1" customWidth="1"/>
    <col min="14998" max="14999" width="14.83203125" bestFit="1" customWidth="1"/>
    <col min="15000" max="15000" width="24" bestFit="1" customWidth="1"/>
    <col min="15001" max="15001" width="27.1640625" bestFit="1" customWidth="1"/>
    <col min="15002" max="15003" width="14.83203125" bestFit="1" customWidth="1"/>
    <col min="15004" max="15004" width="24" bestFit="1" customWidth="1"/>
    <col min="15005" max="15005" width="27.1640625" bestFit="1" customWidth="1"/>
    <col min="15006" max="15007" width="14.83203125" bestFit="1" customWidth="1"/>
    <col min="15008" max="15008" width="24" bestFit="1" customWidth="1"/>
    <col min="15009" max="15009" width="27.1640625" bestFit="1" customWidth="1"/>
    <col min="15010" max="15011" width="14.83203125" bestFit="1" customWidth="1"/>
    <col min="15012" max="15012" width="23" bestFit="1" customWidth="1"/>
    <col min="15013" max="15013" width="26" bestFit="1" customWidth="1"/>
    <col min="15014" max="15015" width="14.83203125" bestFit="1" customWidth="1"/>
    <col min="15016" max="15016" width="24" bestFit="1" customWidth="1"/>
    <col min="15017" max="15017" width="27.1640625" bestFit="1" customWidth="1"/>
    <col min="15018" max="15019" width="14.83203125" bestFit="1" customWidth="1"/>
    <col min="15020" max="15020" width="23" bestFit="1" customWidth="1"/>
    <col min="15021" max="15021" width="26" bestFit="1" customWidth="1"/>
    <col min="15022" max="15023" width="14.83203125" bestFit="1" customWidth="1"/>
    <col min="15024" max="15024" width="24" bestFit="1" customWidth="1"/>
    <col min="15025" max="15025" width="27.1640625" bestFit="1" customWidth="1"/>
    <col min="15026" max="15027" width="14.83203125" bestFit="1" customWidth="1"/>
    <col min="15028" max="15028" width="24" bestFit="1" customWidth="1"/>
    <col min="15029" max="15029" width="27.1640625" bestFit="1" customWidth="1"/>
    <col min="15030" max="15031" width="14.83203125" bestFit="1" customWidth="1"/>
    <col min="15032" max="15032" width="23" bestFit="1" customWidth="1"/>
    <col min="15033" max="15033" width="26" bestFit="1" customWidth="1"/>
    <col min="15034" max="15035" width="14.83203125" bestFit="1" customWidth="1"/>
    <col min="15036" max="15036" width="24" bestFit="1" customWidth="1"/>
    <col min="15037" max="15037" width="27.1640625" bestFit="1" customWidth="1"/>
    <col min="15038" max="15039" width="14.83203125" bestFit="1" customWidth="1"/>
    <col min="15040" max="15040" width="24" bestFit="1" customWidth="1"/>
    <col min="15041" max="15041" width="27.1640625" bestFit="1" customWidth="1"/>
    <col min="15042" max="15043" width="14.83203125" bestFit="1" customWidth="1"/>
    <col min="15044" max="15044" width="23" bestFit="1" customWidth="1"/>
    <col min="15045" max="15045" width="26" bestFit="1" customWidth="1"/>
    <col min="15046" max="15047" width="14.83203125" bestFit="1" customWidth="1"/>
    <col min="15048" max="15048" width="23" bestFit="1" customWidth="1"/>
    <col min="15049" max="15049" width="26" bestFit="1" customWidth="1"/>
    <col min="15050" max="15051" width="14.83203125" bestFit="1" customWidth="1"/>
    <col min="15052" max="15052" width="23" bestFit="1" customWidth="1"/>
    <col min="15053" max="15053" width="26" bestFit="1" customWidth="1"/>
    <col min="15054" max="15055" width="14.83203125" bestFit="1" customWidth="1"/>
    <col min="15056" max="15056" width="23" bestFit="1" customWidth="1"/>
    <col min="15057" max="15057" width="26" bestFit="1" customWidth="1"/>
    <col min="15058" max="15059" width="14.83203125" bestFit="1" customWidth="1"/>
    <col min="15060" max="15060" width="24" bestFit="1" customWidth="1"/>
    <col min="15061" max="15061" width="27.1640625" bestFit="1" customWidth="1"/>
    <col min="15062" max="15063" width="14.83203125" bestFit="1" customWidth="1"/>
    <col min="15064" max="15064" width="24" bestFit="1" customWidth="1"/>
    <col min="15065" max="15065" width="27.1640625" bestFit="1" customWidth="1"/>
    <col min="15066" max="15067" width="14.83203125" bestFit="1" customWidth="1"/>
    <col min="15068" max="15068" width="24" bestFit="1" customWidth="1"/>
    <col min="15069" max="15069" width="27.1640625" bestFit="1" customWidth="1"/>
    <col min="15070" max="15071" width="14.83203125" bestFit="1" customWidth="1"/>
    <col min="15072" max="15072" width="23" bestFit="1" customWidth="1"/>
    <col min="15073" max="15073" width="26" bestFit="1" customWidth="1"/>
    <col min="15074" max="15075" width="14.83203125" bestFit="1" customWidth="1"/>
    <col min="15076" max="15076" width="24" bestFit="1" customWidth="1"/>
    <col min="15077" max="15077" width="27.1640625" bestFit="1" customWidth="1"/>
    <col min="15078" max="15079" width="15.33203125" bestFit="1" customWidth="1"/>
    <col min="15080" max="15080" width="25" bestFit="1" customWidth="1"/>
    <col min="15081" max="15081" width="28.1640625" bestFit="1" customWidth="1"/>
    <col min="15082" max="15083" width="14.83203125" bestFit="1" customWidth="1"/>
    <col min="15084" max="15084" width="24" bestFit="1" customWidth="1"/>
    <col min="15085" max="15085" width="27.1640625" bestFit="1" customWidth="1"/>
    <col min="15086" max="15087" width="14.83203125" bestFit="1" customWidth="1"/>
    <col min="15088" max="15088" width="24" bestFit="1" customWidth="1"/>
    <col min="15089" max="15089" width="27.1640625" bestFit="1" customWidth="1"/>
    <col min="15090" max="15091" width="15.33203125" bestFit="1" customWidth="1"/>
    <col min="15092" max="15092" width="25" bestFit="1" customWidth="1"/>
    <col min="15093" max="15093" width="28.1640625" bestFit="1" customWidth="1"/>
    <col min="15094" max="15095" width="14.83203125" bestFit="1" customWidth="1"/>
    <col min="15096" max="15096" width="24" bestFit="1" customWidth="1"/>
    <col min="15097" max="15097" width="27.1640625" bestFit="1" customWidth="1"/>
    <col min="15098" max="15099" width="15.33203125" bestFit="1" customWidth="1"/>
    <col min="15100" max="15100" width="25" bestFit="1" customWidth="1"/>
    <col min="15101" max="15101" width="28.1640625" bestFit="1" customWidth="1"/>
    <col min="15102" max="15103" width="15.33203125" bestFit="1" customWidth="1"/>
    <col min="15104" max="15104" width="25" bestFit="1" customWidth="1"/>
    <col min="15105" max="15105" width="28.1640625" bestFit="1" customWidth="1"/>
    <col min="15106" max="15107" width="15.33203125" bestFit="1" customWidth="1"/>
    <col min="15108" max="15108" width="25" bestFit="1" customWidth="1"/>
    <col min="15109" max="15109" width="28.1640625" bestFit="1" customWidth="1"/>
    <col min="15110" max="15111" width="15.33203125" bestFit="1" customWidth="1"/>
    <col min="15112" max="15112" width="25" bestFit="1" customWidth="1"/>
    <col min="15113" max="15113" width="28.1640625" bestFit="1" customWidth="1"/>
    <col min="15114" max="15115" width="15.33203125" bestFit="1" customWidth="1"/>
    <col min="15116" max="15116" width="25" bestFit="1" customWidth="1"/>
    <col min="15117" max="15117" width="28.1640625" bestFit="1" customWidth="1"/>
    <col min="15118" max="15119" width="14.83203125" bestFit="1" customWidth="1"/>
    <col min="15120" max="15120" width="24" bestFit="1" customWidth="1"/>
    <col min="15121" max="15121" width="27.1640625" bestFit="1" customWidth="1"/>
    <col min="15122" max="15123" width="15.33203125" bestFit="1" customWidth="1"/>
    <col min="15124" max="15124" width="25" bestFit="1" customWidth="1"/>
    <col min="15125" max="15125" width="28.1640625" bestFit="1" customWidth="1"/>
    <col min="15126" max="15127" width="15.33203125" bestFit="1" customWidth="1"/>
    <col min="15128" max="15128" width="25" bestFit="1" customWidth="1"/>
    <col min="15129" max="15129" width="28.1640625" bestFit="1" customWidth="1"/>
    <col min="15130" max="15131" width="14.83203125" bestFit="1" customWidth="1"/>
    <col min="15132" max="15132" width="24" bestFit="1" customWidth="1"/>
    <col min="15133" max="15133" width="27.1640625" bestFit="1" customWidth="1"/>
    <col min="15134" max="15135" width="14.83203125" bestFit="1" customWidth="1"/>
    <col min="15136" max="15136" width="24" bestFit="1" customWidth="1"/>
    <col min="15137" max="15137" width="27.1640625" bestFit="1" customWidth="1"/>
    <col min="15138" max="15139" width="15.33203125" bestFit="1" customWidth="1"/>
    <col min="15140" max="15140" width="25" bestFit="1" customWidth="1"/>
    <col min="15141" max="15141" width="28.1640625" bestFit="1" customWidth="1"/>
    <col min="15142" max="15143" width="15.33203125" bestFit="1" customWidth="1"/>
    <col min="15144" max="15144" width="25" bestFit="1" customWidth="1"/>
    <col min="15145" max="15145" width="28.1640625" bestFit="1" customWidth="1"/>
    <col min="15146" max="15147" width="14.83203125" bestFit="1" customWidth="1"/>
    <col min="15148" max="15148" width="24" bestFit="1" customWidth="1"/>
    <col min="15149" max="15149" width="27.1640625" bestFit="1" customWidth="1"/>
    <col min="15150" max="15151" width="14.83203125" bestFit="1" customWidth="1"/>
    <col min="15152" max="15152" width="24" bestFit="1" customWidth="1"/>
    <col min="15153" max="15153" width="27.1640625" bestFit="1" customWidth="1"/>
    <col min="15154" max="15155" width="15.33203125" bestFit="1" customWidth="1"/>
    <col min="15156" max="15156" width="25" bestFit="1" customWidth="1"/>
    <col min="15157" max="15157" width="28.1640625" bestFit="1" customWidth="1"/>
    <col min="15158" max="15159" width="14.83203125" bestFit="1" customWidth="1"/>
    <col min="15160" max="15160" width="24" bestFit="1" customWidth="1"/>
    <col min="15161" max="15161" width="27.1640625" bestFit="1" customWidth="1"/>
    <col min="15162" max="15163" width="15.33203125" bestFit="1" customWidth="1"/>
    <col min="15164" max="15164" width="25" bestFit="1" customWidth="1"/>
    <col min="15165" max="15165" width="28.1640625" bestFit="1" customWidth="1"/>
    <col min="15166" max="15167" width="14.83203125" bestFit="1" customWidth="1"/>
    <col min="15168" max="15168" width="24" bestFit="1" customWidth="1"/>
    <col min="15169" max="15169" width="27.1640625" bestFit="1" customWidth="1"/>
    <col min="15170" max="15171" width="14.83203125" bestFit="1" customWidth="1"/>
    <col min="15172" max="15172" width="24" bestFit="1" customWidth="1"/>
    <col min="15173" max="15173" width="27.1640625" bestFit="1" customWidth="1"/>
    <col min="15174" max="15175" width="15.33203125" bestFit="1" customWidth="1"/>
    <col min="15176" max="15176" width="25" bestFit="1" customWidth="1"/>
    <col min="15177" max="15177" width="28.1640625" bestFit="1" customWidth="1"/>
    <col min="15178" max="15179" width="15.33203125" bestFit="1" customWidth="1"/>
    <col min="15180" max="15180" width="25" bestFit="1" customWidth="1"/>
    <col min="15181" max="15181" width="28.1640625" bestFit="1" customWidth="1"/>
    <col min="15182" max="15183" width="14.83203125" bestFit="1" customWidth="1"/>
    <col min="15184" max="15184" width="24" bestFit="1" customWidth="1"/>
    <col min="15185" max="15185" width="27.1640625" bestFit="1" customWidth="1"/>
    <col min="15186" max="15187" width="15.33203125" bestFit="1" customWidth="1"/>
    <col min="15188" max="15188" width="25" bestFit="1" customWidth="1"/>
    <col min="15189" max="15189" width="28.1640625" bestFit="1" customWidth="1"/>
    <col min="15190" max="15191" width="15.33203125" bestFit="1" customWidth="1"/>
    <col min="15192" max="15192" width="25" bestFit="1" customWidth="1"/>
    <col min="15193" max="15193" width="28.1640625" bestFit="1" customWidth="1"/>
    <col min="15194" max="15195" width="15.33203125" bestFit="1" customWidth="1"/>
    <col min="15196" max="15196" width="25" bestFit="1" customWidth="1"/>
    <col min="15197" max="15197" width="28.1640625" bestFit="1" customWidth="1"/>
    <col min="15198" max="15199" width="15.33203125" bestFit="1" customWidth="1"/>
    <col min="15200" max="15200" width="25" bestFit="1" customWidth="1"/>
    <col min="15201" max="15201" width="28.1640625" bestFit="1" customWidth="1"/>
    <col min="15202" max="15203" width="14.83203125" bestFit="1" customWidth="1"/>
    <col min="15204" max="15204" width="24" bestFit="1" customWidth="1"/>
    <col min="15205" max="15205" width="27.1640625" bestFit="1" customWidth="1"/>
    <col min="15206" max="15207" width="15.33203125" bestFit="1" customWidth="1"/>
    <col min="15208" max="15208" width="25" bestFit="1" customWidth="1"/>
    <col min="15209" max="15209" width="28.1640625" bestFit="1" customWidth="1"/>
    <col min="15210" max="15211" width="15.33203125" bestFit="1" customWidth="1"/>
    <col min="15212" max="15212" width="25" bestFit="1" customWidth="1"/>
    <col min="15213" max="15213" width="28.1640625" bestFit="1" customWidth="1"/>
    <col min="15214" max="15215" width="14.83203125" bestFit="1" customWidth="1"/>
    <col min="15216" max="15216" width="24" bestFit="1" customWidth="1"/>
    <col min="15217" max="15217" width="27.1640625" bestFit="1" customWidth="1"/>
    <col min="15218" max="15219" width="15.33203125" bestFit="1" customWidth="1"/>
    <col min="15220" max="15220" width="25" bestFit="1" customWidth="1"/>
    <col min="15221" max="15221" width="28.1640625" bestFit="1" customWidth="1"/>
    <col min="15222" max="15223" width="15.33203125" bestFit="1" customWidth="1"/>
    <col min="15224" max="15224" width="25" bestFit="1" customWidth="1"/>
    <col min="15225" max="15225" width="28.1640625" bestFit="1" customWidth="1"/>
    <col min="15226" max="15227" width="14.83203125" bestFit="1" customWidth="1"/>
    <col min="15228" max="15228" width="24" bestFit="1" customWidth="1"/>
    <col min="15229" max="15229" width="27.1640625" bestFit="1" customWidth="1"/>
    <col min="15230" max="15231" width="15.33203125" bestFit="1" customWidth="1"/>
    <col min="15232" max="15232" width="25" bestFit="1" customWidth="1"/>
    <col min="15233" max="15233" width="28.1640625" bestFit="1" customWidth="1"/>
    <col min="15234" max="15235" width="15.33203125" bestFit="1" customWidth="1"/>
    <col min="15236" max="15236" width="25" bestFit="1" customWidth="1"/>
    <col min="15237" max="15237" width="28.1640625" bestFit="1" customWidth="1"/>
    <col min="15238" max="15239" width="15.33203125" bestFit="1" customWidth="1"/>
    <col min="15240" max="15240" width="25" bestFit="1" customWidth="1"/>
    <col min="15241" max="15241" width="28.1640625" bestFit="1" customWidth="1"/>
    <col min="15242" max="15243" width="15.33203125" bestFit="1" customWidth="1"/>
    <col min="15244" max="15244" width="25" bestFit="1" customWidth="1"/>
    <col min="15245" max="15245" width="28.1640625" bestFit="1" customWidth="1"/>
    <col min="15246" max="15247" width="14.83203125" bestFit="1" customWidth="1"/>
    <col min="15248" max="15248" width="23" bestFit="1" customWidth="1"/>
    <col min="15249" max="15249" width="26" bestFit="1" customWidth="1"/>
    <col min="15250" max="15251" width="14.83203125" bestFit="1" customWidth="1"/>
    <col min="15252" max="15252" width="23" bestFit="1" customWidth="1"/>
    <col min="15253" max="15253" width="26" bestFit="1" customWidth="1"/>
    <col min="15254" max="15255" width="14.83203125" bestFit="1" customWidth="1"/>
    <col min="15256" max="15256" width="23" bestFit="1" customWidth="1"/>
    <col min="15257" max="15257" width="26" bestFit="1" customWidth="1"/>
    <col min="15258" max="15259" width="14.83203125" bestFit="1" customWidth="1"/>
    <col min="15260" max="15260" width="24" bestFit="1" customWidth="1"/>
    <col min="15261" max="15261" width="27.1640625" bestFit="1" customWidth="1"/>
    <col min="15262" max="15263" width="14.83203125" bestFit="1" customWidth="1"/>
    <col min="15264" max="15264" width="24" bestFit="1" customWidth="1"/>
    <col min="15265" max="15265" width="27.1640625" bestFit="1" customWidth="1"/>
    <col min="15266" max="15267" width="14.83203125" bestFit="1" customWidth="1"/>
    <col min="15268" max="15268" width="24" bestFit="1" customWidth="1"/>
    <col min="15269" max="15269" width="27.1640625" bestFit="1" customWidth="1"/>
    <col min="15270" max="15271" width="14.83203125" bestFit="1" customWidth="1"/>
    <col min="15272" max="15272" width="24" bestFit="1" customWidth="1"/>
    <col min="15273" max="15273" width="27.1640625" bestFit="1" customWidth="1"/>
    <col min="15274" max="15275" width="14.83203125" bestFit="1" customWidth="1"/>
    <col min="15276" max="15276" width="24" bestFit="1" customWidth="1"/>
    <col min="15277" max="15277" width="27.1640625" bestFit="1" customWidth="1"/>
    <col min="15278" max="15279" width="14.83203125" bestFit="1" customWidth="1"/>
    <col min="15280" max="15280" width="23" bestFit="1" customWidth="1"/>
    <col min="15281" max="15281" width="26" bestFit="1" customWidth="1"/>
    <col min="15282" max="15283" width="14.83203125" bestFit="1" customWidth="1"/>
    <col min="15284" max="15284" width="23" bestFit="1" customWidth="1"/>
    <col min="15285" max="15285" width="26" bestFit="1" customWidth="1"/>
    <col min="15286" max="15287" width="14.83203125" bestFit="1" customWidth="1"/>
    <col min="15288" max="15288" width="24" bestFit="1" customWidth="1"/>
    <col min="15289" max="15289" width="27.1640625" bestFit="1" customWidth="1"/>
    <col min="15290" max="15291" width="14.83203125" bestFit="1" customWidth="1"/>
    <col min="15292" max="15292" width="24" bestFit="1" customWidth="1"/>
    <col min="15293" max="15293" width="27.1640625" bestFit="1" customWidth="1"/>
    <col min="15294" max="15295" width="14.83203125" bestFit="1" customWidth="1"/>
    <col min="15296" max="15296" width="24" bestFit="1" customWidth="1"/>
    <col min="15297" max="15297" width="27.1640625" bestFit="1" customWidth="1"/>
    <col min="15298" max="15299" width="14.83203125" bestFit="1" customWidth="1"/>
    <col min="15300" max="15300" width="24" bestFit="1" customWidth="1"/>
    <col min="15301" max="15301" width="27.1640625" bestFit="1" customWidth="1"/>
    <col min="15302" max="15303" width="14.83203125" bestFit="1" customWidth="1"/>
    <col min="15304" max="15304" width="24" bestFit="1" customWidth="1"/>
    <col min="15305" max="15305" width="27.1640625" bestFit="1" customWidth="1"/>
    <col min="15306" max="15307" width="14.83203125" bestFit="1" customWidth="1"/>
    <col min="15308" max="15308" width="23" bestFit="1" customWidth="1"/>
    <col min="15309" max="15309" width="26" bestFit="1" customWidth="1"/>
    <col min="15310" max="15311" width="14.83203125" bestFit="1" customWidth="1"/>
    <col min="15312" max="15312" width="23" bestFit="1" customWidth="1"/>
    <col min="15313" max="15313" width="26" bestFit="1" customWidth="1"/>
    <col min="15314" max="15315" width="14.83203125" bestFit="1" customWidth="1"/>
    <col min="15316" max="15316" width="24" bestFit="1" customWidth="1"/>
    <col min="15317" max="15317" width="27.1640625" bestFit="1" customWidth="1"/>
    <col min="15318" max="15319" width="14.83203125" bestFit="1" customWidth="1"/>
    <col min="15320" max="15320" width="24" bestFit="1" customWidth="1"/>
    <col min="15321" max="15321" width="27.1640625" bestFit="1" customWidth="1"/>
    <col min="15322" max="15323" width="14.83203125" bestFit="1" customWidth="1"/>
    <col min="15324" max="15324" width="24" bestFit="1" customWidth="1"/>
    <col min="15325" max="15325" width="27.1640625" bestFit="1" customWidth="1"/>
    <col min="15326" max="15327" width="14.83203125" bestFit="1" customWidth="1"/>
    <col min="15328" max="15328" width="23" bestFit="1" customWidth="1"/>
    <col min="15329" max="15329" width="26" bestFit="1" customWidth="1"/>
    <col min="15330" max="15331" width="14.83203125" bestFit="1" customWidth="1"/>
    <col min="15332" max="15332" width="23" bestFit="1" customWidth="1"/>
    <col min="15333" max="15333" width="26" bestFit="1" customWidth="1"/>
    <col min="15334" max="15335" width="14.83203125" bestFit="1" customWidth="1"/>
    <col min="15336" max="15336" width="23" bestFit="1" customWidth="1"/>
    <col min="15337" max="15337" width="26" bestFit="1" customWidth="1"/>
    <col min="15338" max="15339" width="14.83203125" bestFit="1" customWidth="1"/>
    <col min="15340" max="15340" width="23" bestFit="1" customWidth="1"/>
    <col min="15341" max="15341" width="26" bestFit="1" customWidth="1"/>
    <col min="15342" max="15343" width="14.83203125" bestFit="1" customWidth="1"/>
    <col min="15344" max="15344" width="24" bestFit="1" customWidth="1"/>
    <col min="15345" max="15345" width="27.1640625" bestFit="1" customWidth="1"/>
    <col min="15346" max="15347" width="14.83203125" bestFit="1" customWidth="1"/>
    <col min="15348" max="15348" width="24" bestFit="1" customWidth="1"/>
    <col min="15349" max="15349" width="27.1640625" bestFit="1" customWidth="1"/>
    <col min="15350" max="15351" width="14.83203125" bestFit="1" customWidth="1"/>
    <col min="15352" max="15352" width="23" bestFit="1" customWidth="1"/>
    <col min="15353" max="15353" width="26" bestFit="1" customWidth="1"/>
    <col min="15354" max="15355" width="14.83203125" bestFit="1" customWidth="1"/>
    <col min="15356" max="15356" width="24" bestFit="1" customWidth="1"/>
    <col min="15357" max="15357" width="27.1640625" bestFit="1" customWidth="1"/>
    <col min="15358" max="15359" width="15.33203125" bestFit="1" customWidth="1"/>
    <col min="15360" max="15360" width="25" bestFit="1" customWidth="1"/>
    <col min="15361" max="15361" width="28.1640625" bestFit="1" customWidth="1"/>
    <col min="15362" max="15363" width="15.33203125" bestFit="1" customWidth="1"/>
    <col min="15364" max="15364" width="25" bestFit="1" customWidth="1"/>
    <col min="15365" max="15365" width="28.1640625" bestFit="1" customWidth="1"/>
    <col min="15366" max="15367" width="15.33203125" bestFit="1" customWidth="1"/>
    <col min="15368" max="15368" width="25" bestFit="1" customWidth="1"/>
    <col min="15369" max="15369" width="28.1640625" bestFit="1" customWidth="1"/>
    <col min="15370" max="15371" width="15.33203125" bestFit="1" customWidth="1"/>
    <col min="15372" max="15372" width="25" bestFit="1" customWidth="1"/>
    <col min="15373" max="15373" width="28.1640625" bestFit="1" customWidth="1"/>
    <col min="15374" max="15375" width="15.33203125" bestFit="1" customWidth="1"/>
    <col min="15376" max="15376" width="25" bestFit="1" customWidth="1"/>
    <col min="15377" max="15377" width="28.1640625" bestFit="1" customWidth="1"/>
    <col min="15378" max="15379" width="15.33203125" bestFit="1" customWidth="1"/>
    <col min="15380" max="15380" width="25" bestFit="1" customWidth="1"/>
    <col min="15381" max="15381" width="28.1640625" bestFit="1" customWidth="1"/>
    <col min="15382" max="15383" width="15.33203125" bestFit="1" customWidth="1"/>
    <col min="15384" max="15384" width="25" bestFit="1" customWidth="1"/>
    <col min="15385" max="15385" width="28.1640625" bestFit="1" customWidth="1"/>
    <col min="15386" max="15387" width="15.33203125" bestFit="1" customWidth="1"/>
    <col min="15388" max="15388" width="25" bestFit="1" customWidth="1"/>
    <col min="15389" max="15389" width="28.1640625" bestFit="1" customWidth="1"/>
    <col min="15390" max="15391" width="14.83203125" bestFit="1" customWidth="1"/>
    <col min="15392" max="15392" width="24" bestFit="1" customWidth="1"/>
    <col min="15393" max="15393" width="27.1640625" bestFit="1" customWidth="1"/>
    <col min="15394" max="15395" width="14.83203125" bestFit="1" customWidth="1"/>
    <col min="15396" max="15396" width="24" bestFit="1" customWidth="1"/>
    <col min="15397" max="15397" width="27.1640625" bestFit="1" customWidth="1"/>
    <col min="15398" max="15399" width="14.83203125" bestFit="1" customWidth="1"/>
    <col min="15400" max="15400" width="24" bestFit="1" customWidth="1"/>
    <col min="15401" max="15401" width="27.1640625" bestFit="1" customWidth="1"/>
    <col min="15402" max="15403" width="14.83203125" bestFit="1" customWidth="1"/>
    <col min="15404" max="15404" width="24" bestFit="1" customWidth="1"/>
    <col min="15405" max="15405" width="27.1640625" bestFit="1" customWidth="1"/>
    <col min="15406" max="15407" width="15.33203125" bestFit="1" customWidth="1"/>
    <col min="15408" max="15408" width="25" bestFit="1" customWidth="1"/>
    <col min="15409" max="15409" width="28.1640625" bestFit="1" customWidth="1"/>
    <col min="15410" max="15411" width="15.33203125" bestFit="1" customWidth="1"/>
    <col min="15412" max="15412" width="25" bestFit="1" customWidth="1"/>
    <col min="15413" max="15413" width="28.1640625" bestFit="1" customWidth="1"/>
    <col min="15414" max="15415" width="15.33203125" bestFit="1" customWidth="1"/>
    <col min="15416" max="15416" width="25" bestFit="1" customWidth="1"/>
    <col min="15417" max="15417" width="28.1640625" bestFit="1" customWidth="1"/>
    <col min="15418" max="15419" width="14.83203125" bestFit="1" customWidth="1"/>
    <col min="15420" max="15420" width="24" bestFit="1" customWidth="1"/>
    <col min="15421" max="15421" width="27.1640625" bestFit="1" customWidth="1"/>
    <col min="15422" max="15423" width="14.83203125" bestFit="1" customWidth="1"/>
    <col min="15424" max="15424" width="24" bestFit="1" customWidth="1"/>
    <col min="15425" max="15425" width="27.1640625" bestFit="1" customWidth="1"/>
    <col min="15426" max="15427" width="15.33203125" bestFit="1" customWidth="1"/>
    <col min="15428" max="15428" width="25" bestFit="1" customWidth="1"/>
    <col min="15429" max="15429" width="28.1640625" bestFit="1" customWidth="1"/>
    <col min="15430" max="15431" width="15.33203125" bestFit="1" customWidth="1"/>
    <col min="15432" max="15432" width="25" bestFit="1" customWidth="1"/>
    <col min="15433" max="15433" width="28.1640625" bestFit="1" customWidth="1"/>
    <col min="15434" max="15435" width="15.33203125" bestFit="1" customWidth="1"/>
    <col min="15436" max="15436" width="25" bestFit="1" customWidth="1"/>
    <col min="15437" max="15437" width="28.1640625" bestFit="1" customWidth="1"/>
    <col min="15438" max="15439" width="15.33203125" bestFit="1" customWidth="1"/>
    <col min="15440" max="15440" width="25" bestFit="1" customWidth="1"/>
    <col min="15441" max="15441" width="28.1640625" bestFit="1" customWidth="1"/>
    <col min="15442" max="15443" width="14.83203125" bestFit="1" customWidth="1"/>
    <col min="15444" max="15444" width="24" bestFit="1" customWidth="1"/>
    <col min="15445" max="15445" width="27.1640625" bestFit="1" customWidth="1"/>
    <col min="15446" max="15447" width="14.83203125" bestFit="1" customWidth="1"/>
    <col min="15448" max="15448" width="24" bestFit="1" customWidth="1"/>
    <col min="15449" max="15449" width="27.1640625" bestFit="1" customWidth="1"/>
    <col min="15450" max="15451" width="15.33203125" bestFit="1" customWidth="1"/>
    <col min="15452" max="15452" width="25" bestFit="1" customWidth="1"/>
    <col min="15453" max="15453" width="28.1640625" bestFit="1" customWidth="1"/>
    <col min="15454" max="15455" width="15.33203125" bestFit="1" customWidth="1"/>
    <col min="15456" max="15456" width="25" bestFit="1" customWidth="1"/>
    <col min="15457" max="15457" width="28.1640625" bestFit="1" customWidth="1"/>
    <col min="15458" max="15459" width="15.33203125" bestFit="1" customWidth="1"/>
    <col min="15460" max="15460" width="25" bestFit="1" customWidth="1"/>
    <col min="15461" max="15461" width="28.1640625" bestFit="1" customWidth="1"/>
    <col min="15462" max="15463" width="15.33203125" bestFit="1" customWidth="1"/>
    <col min="15464" max="15464" width="25" bestFit="1" customWidth="1"/>
    <col min="15465" max="15465" width="28.1640625" bestFit="1" customWidth="1"/>
    <col min="15466" max="15467" width="15.33203125" bestFit="1" customWidth="1"/>
    <col min="15468" max="15468" width="25" bestFit="1" customWidth="1"/>
    <col min="15469" max="15469" width="28.1640625" bestFit="1" customWidth="1"/>
    <col min="15470" max="15471" width="15.33203125" bestFit="1" customWidth="1"/>
    <col min="15472" max="15472" width="25" bestFit="1" customWidth="1"/>
    <col min="15473" max="15473" width="28.1640625" bestFit="1" customWidth="1"/>
    <col min="15474" max="15475" width="15.33203125" bestFit="1" customWidth="1"/>
    <col min="15476" max="15476" width="25" bestFit="1" customWidth="1"/>
    <col min="15477" max="15477" width="28.1640625" bestFit="1" customWidth="1"/>
    <col min="15478" max="15479" width="14.83203125" bestFit="1" customWidth="1"/>
    <col min="15480" max="15480" width="24" bestFit="1" customWidth="1"/>
    <col min="15481" max="15481" width="27.1640625" bestFit="1" customWidth="1"/>
    <col min="15482" max="15483" width="14.83203125" bestFit="1" customWidth="1"/>
    <col min="15484" max="15484" width="24" bestFit="1" customWidth="1"/>
    <col min="15485" max="15485" width="27.1640625" bestFit="1" customWidth="1"/>
    <col min="15486" max="15487" width="15.33203125" bestFit="1" customWidth="1"/>
    <col min="15488" max="15488" width="25" bestFit="1" customWidth="1"/>
    <col min="15489" max="15489" width="28.1640625" bestFit="1" customWidth="1"/>
    <col min="15490" max="15491" width="14.83203125" bestFit="1" customWidth="1"/>
    <col min="15492" max="15492" width="24" bestFit="1" customWidth="1"/>
    <col min="15493" max="15493" width="27.1640625" bestFit="1" customWidth="1"/>
    <col min="15494" max="15495" width="14.83203125" bestFit="1" customWidth="1"/>
    <col min="15496" max="15496" width="24" bestFit="1" customWidth="1"/>
    <col min="15497" max="15497" width="27.1640625" bestFit="1" customWidth="1"/>
    <col min="15498" max="15499" width="15.33203125" bestFit="1" customWidth="1"/>
    <col min="15500" max="15500" width="25" bestFit="1" customWidth="1"/>
    <col min="15501" max="15501" width="28.1640625" bestFit="1" customWidth="1"/>
    <col min="15502" max="15503" width="15.33203125" bestFit="1" customWidth="1"/>
    <col min="15504" max="15504" width="25" bestFit="1" customWidth="1"/>
    <col min="15505" max="15505" width="28.1640625" bestFit="1" customWidth="1"/>
    <col min="15506" max="15507" width="15.33203125" bestFit="1" customWidth="1"/>
    <col min="15508" max="15508" width="25" bestFit="1" customWidth="1"/>
    <col min="15509" max="15509" width="28.1640625" bestFit="1" customWidth="1"/>
    <col min="15510" max="15511" width="14.83203125" bestFit="1" customWidth="1"/>
    <col min="15512" max="15512" width="24" bestFit="1" customWidth="1"/>
    <col min="15513" max="15513" width="27.1640625" bestFit="1" customWidth="1"/>
    <col min="15514" max="15515" width="15.33203125" bestFit="1" customWidth="1"/>
    <col min="15516" max="15516" width="25" bestFit="1" customWidth="1"/>
    <col min="15517" max="15517" width="28.1640625" bestFit="1" customWidth="1"/>
    <col min="15518" max="15519" width="15.33203125" bestFit="1" customWidth="1"/>
    <col min="15520" max="15520" width="25" bestFit="1" customWidth="1"/>
    <col min="15521" max="15521" width="28.1640625" bestFit="1" customWidth="1"/>
    <col min="15522" max="15523" width="15.33203125" bestFit="1" customWidth="1"/>
    <col min="15524" max="15524" width="25" bestFit="1" customWidth="1"/>
    <col min="15525" max="15525" width="28.1640625" bestFit="1" customWidth="1"/>
    <col min="15526" max="15527" width="15.33203125" bestFit="1" customWidth="1"/>
    <col min="15528" max="15528" width="25" bestFit="1" customWidth="1"/>
    <col min="15529" max="15529" width="28.1640625" bestFit="1" customWidth="1"/>
    <col min="15530" max="15531" width="15.33203125" bestFit="1" customWidth="1"/>
    <col min="15532" max="15532" width="25" bestFit="1" customWidth="1"/>
    <col min="15533" max="15533" width="28.1640625" bestFit="1" customWidth="1"/>
    <col min="15534" max="15535" width="14.83203125" bestFit="1" customWidth="1"/>
    <col min="15536" max="15536" width="24" bestFit="1" customWidth="1"/>
    <col min="15537" max="15537" width="27.1640625" bestFit="1" customWidth="1"/>
    <col min="15538" max="15539" width="15.33203125" bestFit="1" customWidth="1"/>
    <col min="15540" max="15540" width="25" bestFit="1" customWidth="1"/>
    <col min="15541" max="15541" width="28.1640625" bestFit="1" customWidth="1"/>
    <col min="15542" max="15543" width="15.33203125" bestFit="1" customWidth="1"/>
    <col min="15544" max="15544" width="25" bestFit="1" customWidth="1"/>
    <col min="15545" max="15545" width="28.1640625" bestFit="1" customWidth="1"/>
    <col min="15546" max="15547" width="15.33203125" bestFit="1" customWidth="1"/>
    <col min="15548" max="15548" width="25" bestFit="1" customWidth="1"/>
    <col min="15549" max="15549" width="28.1640625" bestFit="1" customWidth="1"/>
    <col min="15550" max="15551" width="15.33203125" bestFit="1" customWidth="1"/>
    <col min="15552" max="15552" width="25" bestFit="1" customWidth="1"/>
    <col min="15553" max="15553" width="28.1640625" bestFit="1" customWidth="1"/>
    <col min="15554" max="15555" width="14.83203125" bestFit="1" customWidth="1"/>
    <col min="15556" max="15556" width="24" bestFit="1" customWidth="1"/>
    <col min="15557" max="15557" width="27.1640625" bestFit="1" customWidth="1"/>
    <col min="15558" max="15559" width="15.33203125" bestFit="1" customWidth="1"/>
    <col min="15560" max="15560" width="25" bestFit="1" customWidth="1"/>
    <col min="15561" max="15561" width="28.1640625" bestFit="1" customWidth="1"/>
    <col min="15562" max="15563" width="15.33203125" bestFit="1" customWidth="1"/>
    <col min="15564" max="15564" width="25" bestFit="1" customWidth="1"/>
    <col min="15565" max="15565" width="28.1640625" bestFit="1" customWidth="1"/>
    <col min="15566" max="15567" width="15.33203125" bestFit="1" customWidth="1"/>
    <col min="15568" max="15568" width="25" bestFit="1" customWidth="1"/>
    <col min="15569" max="15569" width="28.1640625" bestFit="1" customWidth="1"/>
    <col min="15570" max="15571" width="14.83203125" bestFit="1" customWidth="1"/>
    <col min="15572" max="15572" width="24" bestFit="1" customWidth="1"/>
    <col min="15573" max="15573" width="27.1640625" bestFit="1" customWidth="1"/>
    <col min="15574" max="15575" width="15.33203125" bestFit="1" customWidth="1"/>
    <col min="15576" max="15576" width="25" bestFit="1" customWidth="1"/>
    <col min="15577" max="15577" width="28.1640625" bestFit="1" customWidth="1"/>
    <col min="15578" max="15579" width="15.33203125" bestFit="1" customWidth="1"/>
    <col min="15580" max="15580" width="25" bestFit="1" customWidth="1"/>
    <col min="15581" max="15581" width="28.1640625" bestFit="1" customWidth="1"/>
    <col min="15582" max="15583" width="14.83203125" bestFit="1" customWidth="1"/>
    <col min="15584" max="15584" width="24" bestFit="1" customWidth="1"/>
    <col min="15585" max="15585" width="27.1640625" bestFit="1" customWidth="1"/>
    <col min="15586" max="15587" width="14.83203125" bestFit="1" customWidth="1"/>
    <col min="15588" max="15588" width="24" bestFit="1" customWidth="1"/>
    <col min="15589" max="15589" width="27.1640625" bestFit="1" customWidth="1"/>
    <col min="15590" max="15591" width="14.83203125" bestFit="1" customWidth="1"/>
    <col min="15592" max="15592" width="24" bestFit="1" customWidth="1"/>
    <col min="15593" max="15593" width="27.1640625" bestFit="1" customWidth="1"/>
    <col min="15594" max="15595" width="14.83203125" bestFit="1" customWidth="1"/>
    <col min="15596" max="15596" width="24" bestFit="1" customWidth="1"/>
    <col min="15597" max="15597" width="27.1640625" bestFit="1" customWidth="1"/>
    <col min="15598" max="15599" width="14.83203125" bestFit="1" customWidth="1"/>
    <col min="15600" max="15600" width="24" bestFit="1" customWidth="1"/>
    <col min="15601" max="15601" width="27.1640625" bestFit="1" customWidth="1"/>
    <col min="15602" max="15603" width="14.83203125" bestFit="1" customWidth="1"/>
    <col min="15604" max="15604" width="24" bestFit="1" customWidth="1"/>
    <col min="15605" max="15605" width="27.1640625" bestFit="1" customWidth="1"/>
    <col min="15606" max="15607" width="14.83203125" bestFit="1" customWidth="1"/>
    <col min="15608" max="15608" width="24" bestFit="1" customWidth="1"/>
    <col min="15609" max="15609" width="27.1640625" bestFit="1" customWidth="1"/>
    <col min="15610" max="15611" width="14.83203125" bestFit="1" customWidth="1"/>
    <col min="15612" max="15612" width="24" bestFit="1" customWidth="1"/>
    <col min="15613" max="15613" width="27.1640625" bestFit="1" customWidth="1"/>
    <col min="15614" max="15615" width="14.83203125" bestFit="1" customWidth="1"/>
    <col min="15616" max="15616" width="23" bestFit="1" customWidth="1"/>
    <col min="15617" max="15617" width="26" bestFit="1" customWidth="1"/>
    <col min="15618" max="15619" width="14.83203125" bestFit="1" customWidth="1"/>
    <col min="15620" max="15620" width="24" bestFit="1" customWidth="1"/>
    <col min="15621" max="15621" width="27.1640625" bestFit="1" customWidth="1"/>
    <col min="15622" max="15623" width="14.83203125" bestFit="1" customWidth="1"/>
    <col min="15624" max="15624" width="24" bestFit="1" customWidth="1"/>
    <col min="15625" max="15625" width="27.1640625" bestFit="1" customWidth="1"/>
    <col min="15626" max="15627" width="14.83203125" bestFit="1" customWidth="1"/>
    <col min="15628" max="15628" width="24" bestFit="1" customWidth="1"/>
    <col min="15629" max="15629" width="27.1640625" bestFit="1" customWidth="1"/>
    <col min="15630" max="15631" width="14.83203125" bestFit="1" customWidth="1"/>
    <col min="15632" max="15632" width="24" bestFit="1" customWidth="1"/>
    <col min="15633" max="15633" width="27.1640625" bestFit="1" customWidth="1"/>
    <col min="15634" max="15635" width="14.83203125" bestFit="1" customWidth="1"/>
    <col min="15636" max="15636" width="23" bestFit="1" customWidth="1"/>
    <col min="15637" max="15637" width="26" bestFit="1" customWidth="1"/>
    <col min="15638" max="15639" width="14.83203125" bestFit="1" customWidth="1"/>
    <col min="15640" max="15640" width="24" bestFit="1" customWidth="1"/>
    <col min="15641" max="15641" width="27.1640625" bestFit="1" customWidth="1"/>
    <col min="15642" max="15643" width="14.83203125" bestFit="1" customWidth="1"/>
    <col min="15644" max="15644" width="24" bestFit="1" customWidth="1"/>
    <col min="15645" max="15645" width="27.1640625" bestFit="1" customWidth="1"/>
    <col min="15646" max="15647" width="14.83203125" bestFit="1" customWidth="1"/>
    <col min="15648" max="15648" width="24" bestFit="1" customWidth="1"/>
    <col min="15649" max="15649" width="27.1640625" bestFit="1" customWidth="1"/>
    <col min="15650" max="15651" width="14.83203125" bestFit="1" customWidth="1"/>
    <col min="15652" max="15652" width="23" bestFit="1" customWidth="1"/>
    <col min="15653" max="15653" width="26" bestFit="1" customWidth="1"/>
    <col min="15654" max="15655" width="14.83203125" bestFit="1" customWidth="1"/>
    <col min="15656" max="15656" width="24" bestFit="1" customWidth="1"/>
    <col min="15657" max="15657" width="27.1640625" bestFit="1" customWidth="1"/>
    <col min="15658" max="15659" width="14.83203125" bestFit="1" customWidth="1"/>
    <col min="15660" max="15660" width="24" bestFit="1" customWidth="1"/>
    <col min="15661" max="15661" width="27.1640625" bestFit="1" customWidth="1"/>
    <col min="15662" max="15663" width="14.83203125" bestFit="1" customWidth="1"/>
    <col min="15664" max="15664" width="24" bestFit="1" customWidth="1"/>
    <col min="15665" max="15665" width="27.1640625" bestFit="1" customWidth="1"/>
    <col min="15666" max="15667" width="14.83203125" bestFit="1" customWidth="1"/>
    <col min="15668" max="15668" width="24" bestFit="1" customWidth="1"/>
    <col min="15669" max="15669" width="27.1640625" bestFit="1" customWidth="1"/>
    <col min="15670" max="15671" width="14.83203125" bestFit="1" customWidth="1"/>
    <col min="15672" max="15672" width="24" bestFit="1" customWidth="1"/>
    <col min="15673" max="15673" width="27.1640625" bestFit="1" customWidth="1"/>
    <col min="15674" max="15675" width="14.83203125" bestFit="1" customWidth="1"/>
    <col min="15676" max="15676" width="23" bestFit="1" customWidth="1"/>
    <col min="15677" max="15677" width="26" bestFit="1" customWidth="1"/>
    <col min="15678" max="15679" width="14.83203125" bestFit="1" customWidth="1"/>
    <col min="15680" max="15680" width="23" bestFit="1" customWidth="1"/>
    <col min="15681" max="15681" width="26" bestFit="1" customWidth="1"/>
    <col min="15682" max="15683" width="14.83203125" bestFit="1" customWidth="1"/>
    <col min="15684" max="15684" width="24" bestFit="1" customWidth="1"/>
    <col min="15685" max="15685" width="27.1640625" bestFit="1" customWidth="1"/>
    <col min="15686" max="15687" width="14.83203125" bestFit="1" customWidth="1"/>
    <col min="15688" max="15688" width="24" bestFit="1" customWidth="1"/>
    <col min="15689" max="15689" width="27.1640625" bestFit="1" customWidth="1"/>
    <col min="15690" max="15691" width="14.83203125" bestFit="1" customWidth="1"/>
    <col min="15692" max="15692" width="24" bestFit="1" customWidth="1"/>
    <col min="15693" max="15693" width="27.1640625" bestFit="1" customWidth="1"/>
    <col min="15694" max="15695" width="14.83203125" bestFit="1" customWidth="1"/>
    <col min="15696" max="15696" width="24" bestFit="1" customWidth="1"/>
    <col min="15697" max="15697" width="27.1640625" bestFit="1" customWidth="1"/>
    <col min="15698" max="15699" width="15.33203125" bestFit="1" customWidth="1"/>
    <col min="15700" max="15700" width="25" bestFit="1" customWidth="1"/>
    <col min="15701" max="15701" width="28.1640625" bestFit="1" customWidth="1"/>
    <col min="15702" max="15703" width="15.33203125" bestFit="1" customWidth="1"/>
    <col min="15704" max="15704" width="25" bestFit="1" customWidth="1"/>
    <col min="15705" max="15705" width="28.1640625" bestFit="1" customWidth="1"/>
    <col min="15706" max="15707" width="15.33203125" bestFit="1" customWidth="1"/>
    <col min="15708" max="15708" width="25" bestFit="1" customWidth="1"/>
    <col min="15709" max="15709" width="28.1640625" bestFit="1" customWidth="1"/>
    <col min="15710" max="15711" width="15.33203125" bestFit="1" customWidth="1"/>
    <col min="15712" max="15712" width="25" bestFit="1" customWidth="1"/>
    <col min="15713" max="15713" width="28.1640625" bestFit="1" customWidth="1"/>
    <col min="15714" max="15715" width="15.33203125" bestFit="1" customWidth="1"/>
    <col min="15716" max="15716" width="25" bestFit="1" customWidth="1"/>
    <col min="15717" max="15717" width="28.1640625" bestFit="1" customWidth="1"/>
    <col min="15718" max="15719" width="15.33203125" bestFit="1" customWidth="1"/>
    <col min="15720" max="15720" width="25" bestFit="1" customWidth="1"/>
    <col min="15721" max="15721" width="28.1640625" bestFit="1" customWidth="1"/>
    <col min="15722" max="15723" width="15.33203125" bestFit="1" customWidth="1"/>
    <col min="15724" max="15724" width="25" bestFit="1" customWidth="1"/>
    <col min="15725" max="15725" width="28.1640625" bestFit="1" customWidth="1"/>
    <col min="15726" max="15727" width="15.33203125" bestFit="1" customWidth="1"/>
    <col min="15728" max="15728" width="25" bestFit="1" customWidth="1"/>
    <col min="15729" max="15729" width="28.1640625" bestFit="1" customWidth="1"/>
    <col min="15730" max="15731" width="15.33203125" bestFit="1" customWidth="1"/>
    <col min="15732" max="15732" width="25" bestFit="1" customWidth="1"/>
    <col min="15733" max="15733" width="28.1640625" bestFit="1" customWidth="1"/>
    <col min="15734" max="15735" width="14.83203125" bestFit="1" customWidth="1"/>
    <col min="15736" max="15736" width="24" bestFit="1" customWidth="1"/>
    <col min="15737" max="15737" width="27.1640625" bestFit="1" customWidth="1"/>
    <col min="15738" max="15739" width="15.33203125" bestFit="1" customWidth="1"/>
    <col min="15740" max="15740" width="25" bestFit="1" customWidth="1"/>
    <col min="15741" max="15741" width="28.1640625" bestFit="1" customWidth="1"/>
    <col min="15742" max="15743" width="15.33203125" bestFit="1" customWidth="1"/>
    <col min="15744" max="15744" width="25" bestFit="1" customWidth="1"/>
    <col min="15745" max="15745" width="28.1640625" bestFit="1" customWidth="1"/>
    <col min="15746" max="15747" width="15.33203125" bestFit="1" customWidth="1"/>
    <col min="15748" max="15748" width="25" bestFit="1" customWidth="1"/>
    <col min="15749" max="15749" width="28.1640625" bestFit="1" customWidth="1"/>
    <col min="15750" max="15751" width="15.33203125" bestFit="1" customWidth="1"/>
    <col min="15752" max="15752" width="25" bestFit="1" customWidth="1"/>
    <col min="15753" max="15753" width="28.1640625" bestFit="1" customWidth="1"/>
    <col min="15754" max="15755" width="15.33203125" bestFit="1" customWidth="1"/>
    <col min="15756" max="15756" width="25" bestFit="1" customWidth="1"/>
    <col min="15757" max="15757" width="28.1640625" bestFit="1" customWidth="1"/>
    <col min="15758" max="15759" width="15.33203125" bestFit="1" customWidth="1"/>
    <col min="15760" max="15760" width="25" bestFit="1" customWidth="1"/>
    <col min="15761" max="15761" width="28.1640625" bestFit="1" customWidth="1"/>
    <col min="15762" max="15763" width="15.33203125" bestFit="1" customWidth="1"/>
    <col min="15764" max="15764" width="25" bestFit="1" customWidth="1"/>
    <col min="15765" max="15765" width="28.1640625" bestFit="1" customWidth="1"/>
    <col min="15766" max="15767" width="14.83203125" bestFit="1" customWidth="1"/>
    <col min="15768" max="15768" width="24" bestFit="1" customWidth="1"/>
    <col min="15769" max="15769" width="27.1640625" bestFit="1" customWidth="1"/>
    <col min="15770" max="15771" width="15.33203125" bestFit="1" customWidth="1"/>
    <col min="15772" max="15772" width="25" bestFit="1" customWidth="1"/>
    <col min="15773" max="15773" width="28.1640625" bestFit="1" customWidth="1"/>
    <col min="15774" max="15775" width="15.33203125" bestFit="1" customWidth="1"/>
    <col min="15776" max="15776" width="25" bestFit="1" customWidth="1"/>
    <col min="15777" max="15777" width="28.1640625" bestFit="1" customWidth="1"/>
    <col min="15778" max="15779" width="15.33203125" bestFit="1" customWidth="1"/>
    <col min="15780" max="15780" width="25" bestFit="1" customWidth="1"/>
    <col min="15781" max="15781" width="28.1640625" bestFit="1" customWidth="1"/>
    <col min="15782" max="15783" width="15.33203125" bestFit="1" customWidth="1"/>
    <col min="15784" max="15784" width="25" bestFit="1" customWidth="1"/>
    <col min="15785" max="15785" width="28.1640625" bestFit="1" customWidth="1"/>
    <col min="15786" max="15787" width="15.33203125" bestFit="1" customWidth="1"/>
    <col min="15788" max="15788" width="25" bestFit="1" customWidth="1"/>
    <col min="15789" max="15789" width="28.1640625" bestFit="1" customWidth="1"/>
    <col min="15790" max="15791" width="15.33203125" bestFit="1" customWidth="1"/>
    <col min="15792" max="15792" width="25" bestFit="1" customWidth="1"/>
    <col min="15793" max="15793" width="28.1640625" bestFit="1" customWidth="1"/>
    <col min="15794" max="15795" width="15.33203125" bestFit="1" customWidth="1"/>
    <col min="15796" max="15796" width="25" bestFit="1" customWidth="1"/>
    <col min="15797" max="15797" width="28.1640625" bestFit="1" customWidth="1"/>
    <col min="15798" max="15799" width="15.33203125" bestFit="1" customWidth="1"/>
    <col min="15800" max="15800" width="25" bestFit="1" customWidth="1"/>
    <col min="15801" max="15801" width="28.1640625" bestFit="1" customWidth="1"/>
    <col min="15802" max="15803" width="15.33203125" bestFit="1" customWidth="1"/>
    <col min="15804" max="15804" width="25" bestFit="1" customWidth="1"/>
    <col min="15805" max="15805" width="28.1640625" bestFit="1" customWidth="1"/>
    <col min="15806" max="15807" width="14.83203125" bestFit="1" customWidth="1"/>
    <col min="15808" max="15808" width="24" bestFit="1" customWidth="1"/>
    <col min="15809" max="15809" width="27.1640625" bestFit="1" customWidth="1"/>
    <col min="15810" max="15811" width="15.33203125" bestFit="1" customWidth="1"/>
    <col min="15812" max="15812" width="25" bestFit="1" customWidth="1"/>
    <col min="15813" max="15813" width="28.1640625" bestFit="1" customWidth="1"/>
    <col min="15814" max="15815" width="15.33203125" bestFit="1" customWidth="1"/>
    <col min="15816" max="15816" width="25" bestFit="1" customWidth="1"/>
    <col min="15817" max="15817" width="28.1640625" bestFit="1" customWidth="1"/>
    <col min="15818" max="15819" width="15.33203125" bestFit="1" customWidth="1"/>
    <col min="15820" max="15820" width="25" bestFit="1" customWidth="1"/>
    <col min="15821" max="15821" width="28.1640625" bestFit="1" customWidth="1"/>
    <col min="15822" max="15823" width="15.33203125" bestFit="1" customWidth="1"/>
    <col min="15824" max="15824" width="25" bestFit="1" customWidth="1"/>
    <col min="15825" max="15825" width="28.1640625" bestFit="1" customWidth="1"/>
    <col min="15826" max="15827" width="15.33203125" bestFit="1" customWidth="1"/>
    <col min="15828" max="15828" width="25" bestFit="1" customWidth="1"/>
    <col min="15829" max="15829" width="28.1640625" bestFit="1" customWidth="1"/>
    <col min="15830" max="15831" width="14.83203125" bestFit="1" customWidth="1"/>
    <col min="15832" max="15832" width="23" bestFit="1" customWidth="1"/>
    <col min="15833" max="15833" width="26" bestFit="1" customWidth="1"/>
    <col min="15834" max="15835" width="14.83203125" bestFit="1" customWidth="1"/>
    <col min="15836" max="15836" width="23" bestFit="1" customWidth="1"/>
    <col min="15837" max="15837" width="26" bestFit="1" customWidth="1"/>
    <col min="15838" max="15839" width="14.83203125" bestFit="1" customWidth="1"/>
    <col min="15840" max="15840" width="22" bestFit="1" customWidth="1"/>
    <col min="15841" max="15841" width="25" bestFit="1" customWidth="1"/>
    <col min="15842" max="15843" width="14.83203125" bestFit="1" customWidth="1"/>
    <col min="15844" max="15844" width="23" bestFit="1" customWidth="1"/>
    <col min="15845" max="15845" width="26" bestFit="1" customWidth="1"/>
    <col min="15846" max="15847" width="14.83203125" bestFit="1" customWidth="1"/>
    <col min="15848" max="15848" width="23" bestFit="1" customWidth="1"/>
    <col min="15849" max="15849" width="26" bestFit="1" customWidth="1"/>
    <col min="15850" max="15851" width="14.83203125" bestFit="1" customWidth="1"/>
    <col min="15852" max="15852" width="22" bestFit="1" customWidth="1"/>
    <col min="15853" max="15853" width="25" bestFit="1" customWidth="1"/>
    <col min="15854" max="15855" width="14.83203125" bestFit="1" customWidth="1"/>
    <col min="15856" max="15856" width="23" bestFit="1" customWidth="1"/>
    <col min="15857" max="15857" width="26" bestFit="1" customWidth="1"/>
    <col min="15858" max="15859" width="14.83203125" bestFit="1" customWidth="1"/>
    <col min="15860" max="15860" width="23" bestFit="1" customWidth="1"/>
    <col min="15861" max="15861" width="26" bestFit="1" customWidth="1"/>
    <col min="15862" max="15863" width="14.83203125" bestFit="1" customWidth="1"/>
    <col min="15864" max="15864" width="23" bestFit="1" customWidth="1"/>
    <col min="15865" max="15865" width="26" bestFit="1" customWidth="1"/>
    <col min="15866" max="15867" width="14.83203125" bestFit="1" customWidth="1"/>
    <col min="15868" max="15868" width="22" bestFit="1" customWidth="1"/>
    <col min="15869" max="15869" width="25" bestFit="1" customWidth="1"/>
    <col min="15870" max="15871" width="14.83203125" bestFit="1" customWidth="1"/>
    <col min="15872" max="15872" width="23" bestFit="1" customWidth="1"/>
    <col min="15873" max="15873" width="26" bestFit="1" customWidth="1"/>
    <col min="15874" max="15875" width="14.83203125" bestFit="1" customWidth="1"/>
    <col min="15876" max="15876" width="23" bestFit="1" customWidth="1"/>
    <col min="15877" max="15877" width="26" bestFit="1" customWidth="1"/>
    <col min="15878" max="15879" width="14.83203125" bestFit="1" customWidth="1"/>
    <col min="15880" max="15880" width="22" bestFit="1" customWidth="1"/>
    <col min="15881" max="15881" width="25" bestFit="1" customWidth="1"/>
    <col min="15882" max="15883" width="14.83203125" bestFit="1" customWidth="1"/>
    <col min="15884" max="15884" width="22" bestFit="1" customWidth="1"/>
    <col min="15885" max="15885" width="25" bestFit="1" customWidth="1"/>
    <col min="15886" max="15887" width="14.83203125" bestFit="1" customWidth="1"/>
    <col min="15888" max="15888" width="23" bestFit="1" customWidth="1"/>
    <col min="15889" max="15889" width="26" bestFit="1" customWidth="1"/>
    <col min="15890" max="15891" width="14.83203125" bestFit="1" customWidth="1"/>
    <col min="15892" max="15892" width="22" bestFit="1" customWidth="1"/>
    <col min="15893" max="15893" width="25" bestFit="1" customWidth="1"/>
    <col min="15894" max="15895" width="14.83203125" bestFit="1" customWidth="1"/>
    <col min="15896" max="15896" width="23" bestFit="1" customWidth="1"/>
    <col min="15897" max="15897" width="26" bestFit="1" customWidth="1"/>
    <col min="15898" max="15899" width="14.83203125" bestFit="1" customWidth="1"/>
    <col min="15900" max="15900" width="23" bestFit="1" customWidth="1"/>
    <col min="15901" max="15901" width="26" bestFit="1" customWidth="1"/>
    <col min="15902" max="15903" width="14.83203125" bestFit="1" customWidth="1"/>
    <col min="15904" max="15904" width="23" bestFit="1" customWidth="1"/>
    <col min="15905" max="15905" width="26" bestFit="1" customWidth="1"/>
    <col min="15906" max="15907" width="14.83203125" bestFit="1" customWidth="1"/>
    <col min="15908" max="15908" width="23" bestFit="1" customWidth="1"/>
    <col min="15909" max="15909" width="26" bestFit="1" customWidth="1"/>
    <col min="15910" max="15911" width="14.83203125" bestFit="1" customWidth="1"/>
    <col min="15912" max="15912" width="24" bestFit="1" customWidth="1"/>
    <col min="15913" max="15913" width="27.1640625" bestFit="1" customWidth="1"/>
    <col min="15914" max="15915" width="14.83203125" bestFit="1" customWidth="1"/>
    <col min="15916" max="15916" width="24" bestFit="1" customWidth="1"/>
    <col min="15917" max="15917" width="27.1640625" bestFit="1" customWidth="1"/>
    <col min="15918" max="15919" width="14.83203125" bestFit="1" customWidth="1"/>
    <col min="15920" max="15920" width="24" bestFit="1" customWidth="1"/>
    <col min="15921" max="15921" width="27.1640625" bestFit="1" customWidth="1"/>
    <col min="15922" max="15923" width="14.83203125" bestFit="1" customWidth="1"/>
    <col min="15924" max="15924" width="24" bestFit="1" customWidth="1"/>
    <col min="15925" max="15925" width="27.1640625" bestFit="1" customWidth="1"/>
    <col min="15926" max="15927" width="14.83203125" bestFit="1" customWidth="1"/>
    <col min="15928" max="15928" width="23" bestFit="1" customWidth="1"/>
    <col min="15929" max="15929" width="26" bestFit="1" customWidth="1"/>
    <col min="15930" max="15931" width="14.83203125" bestFit="1" customWidth="1"/>
    <col min="15932" max="15932" width="23" bestFit="1" customWidth="1"/>
    <col min="15933" max="15933" width="26" bestFit="1" customWidth="1"/>
    <col min="15934" max="15935" width="14.83203125" bestFit="1" customWidth="1"/>
    <col min="15936" max="15936" width="24" bestFit="1" customWidth="1"/>
    <col min="15937" max="15937" width="27.1640625" bestFit="1" customWidth="1"/>
    <col min="15938" max="15939" width="14.83203125" bestFit="1" customWidth="1"/>
    <col min="15940" max="15940" width="23" bestFit="1" customWidth="1"/>
    <col min="15941" max="15941" width="26" bestFit="1" customWidth="1"/>
    <col min="15942" max="15943" width="14.83203125" bestFit="1" customWidth="1"/>
    <col min="15944" max="15944" width="23" bestFit="1" customWidth="1"/>
    <col min="15945" max="15945" width="26" bestFit="1" customWidth="1"/>
    <col min="15946" max="15947" width="14.83203125" bestFit="1" customWidth="1"/>
    <col min="15948" max="15948" width="24" bestFit="1" customWidth="1"/>
    <col min="15949" max="15949" width="27.1640625" bestFit="1" customWidth="1"/>
    <col min="15950" max="15951" width="14.83203125" bestFit="1" customWidth="1"/>
    <col min="15952" max="15952" width="23" bestFit="1" customWidth="1"/>
    <col min="15953" max="15953" width="26" bestFit="1" customWidth="1"/>
    <col min="15954" max="15955" width="14.83203125" bestFit="1" customWidth="1"/>
    <col min="15956" max="15956" width="23" bestFit="1" customWidth="1"/>
    <col min="15957" max="15957" width="26" bestFit="1" customWidth="1"/>
    <col min="15958" max="15959" width="14.83203125" bestFit="1" customWidth="1"/>
    <col min="15960" max="15960" width="24" bestFit="1" customWidth="1"/>
    <col min="15961" max="15961" width="27.1640625" bestFit="1" customWidth="1"/>
    <col min="15962" max="15963" width="14.83203125" bestFit="1" customWidth="1"/>
    <col min="15964" max="15964" width="24" bestFit="1" customWidth="1"/>
    <col min="15965" max="15965" width="27.1640625" bestFit="1" customWidth="1"/>
    <col min="15966" max="15967" width="14.83203125" bestFit="1" customWidth="1"/>
    <col min="15968" max="15968" width="24" bestFit="1" customWidth="1"/>
    <col min="15969" max="15969" width="27.1640625" bestFit="1" customWidth="1"/>
    <col min="15970" max="15971" width="14.83203125" bestFit="1" customWidth="1"/>
    <col min="15972" max="15972" width="24" bestFit="1" customWidth="1"/>
    <col min="15973" max="15973" width="27.1640625" bestFit="1" customWidth="1"/>
    <col min="15974" max="15975" width="14.83203125" bestFit="1" customWidth="1"/>
    <col min="15976" max="15976" width="24" bestFit="1" customWidth="1"/>
    <col min="15977" max="15977" width="27.1640625" bestFit="1" customWidth="1"/>
    <col min="15978" max="15979" width="14.83203125" bestFit="1" customWidth="1"/>
    <col min="15980" max="15980" width="23" bestFit="1" customWidth="1"/>
    <col min="15981" max="15981" width="26" bestFit="1" customWidth="1"/>
    <col min="15982" max="15983" width="14.83203125" bestFit="1" customWidth="1"/>
    <col min="15984" max="15984" width="24" bestFit="1" customWidth="1"/>
    <col min="15985" max="15985" width="27.1640625" bestFit="1" customWidth="1"/>
    <col min="15986" max="15987" width="14.83203125" bestFit="1" customWidth="1"/>
    <col min="15988" max="15988" width="24" bestFit="1" customWidth="1"/>
    <col min="15989" max="15989" width="27.1640625" bestFit="1" customWidth="1"/>
    <col min="15990" max="15991" width="14.83203125" bestFit="1" customWidth="1"/>
    <col min="15992" max="15992" width="23" bestFit="1" customWidth="1"/>
    <col min="15993" max="15993" width="26" bestFit="1" customWidth="1"/>
    <col min="15994" max="15995" width="14.83203125" bestFit="1" customWidth="1"/>
    <col min="15996" max="15996" width="24" bestFit="1" customWidth="1"/>
    <col min="15997" max="15997" width="27.1640625" bestFit="1" customWidth="1"/>
    <col min="15998" max="15999" width="14.83203125" bestFit="1" customWidth="1"/>
    <col min="16000" max="16000" width="24" bestFit="1" customWidth="1"/>
    <col min="16001" max="16001" width="27.1640625" bestFit="1" customWidth="1"/>
    <col min="16002" max="16003" width="14.83203125" bestFit="1" customWidth="1"/>
    <col min="16004" max="16004" width="23" bestFit="1" customWidth="1"/>
    <col min="16005" max="16005" width="26" bestFit="1" customWidth="1"/>
    <col min="16006" max="16007" width="14.83203125" bestFit="1" customWidth="1"/>
    <col min="16008" max="16008" width="24" bestFit="1" customWidth="1"/>
    <col min="16009" max="16009" width="27.1640625" bestFit="1" customWidth="1"/>
    <col min="16010" max="16011" width="14.83203125" bestFit="1" customWidth="1"/>
    <col min="16012" max="16012" width="24" bestFit="1" customWidth="1"/>
    <col min="16013" max="16013" width="27.1640625" bestFit="1" customWidth="1"/>
    <col min="16014" max="16015" width="14.83203125" bestFit="1" customWidth="1"/>
    <col min="16016" max="16016" width="23" bestFit="1" customWidth="1"/>
    <col min="16017" max="16017" width="26" bestFit="1" customWidth="1"/>
    <col min="16018" max="16019" width="14.83203125" bestFit="1" customWidth="1"/>
    <col min="16020" max="16020" width="23" bestFit="1" customWidth="1"/>
    <col min="16021" max="16021" width="26" bestFit="1" customWidth="1"/>
    <col min="16022" max="16023" width="14.83203125" bestFit="1" customWidth="1"/>
    <col min="16024" max="16024" width="24" bestFit="1" customWidth="1"/>
    <col min="16025" max="16025" width="27.1640625" bestFit="1" customWidth="1"/>
    <col min="16026" max="16027" width="14.83203125" bestFit="1" customWidth="1"/>
    <col min="16028" max="16028" width="23" bestFit="1" customWidth="1"/>
    <col min="16029" max="16029" width="26" bestFit="1" customWidth="1"/>
    <col min="16030" max="16031" width="14.83203125" bestFit="1" customWidth="1"/>
    <col min="16032" max="16032" width="23" bestFit="1" customWidth="1"/>
    <col min="16033" max="16033" width="26" bestFit="1" customWidth="1"/>
    <col min="16034" max="16035" width="14.83203125" bestFit="1" customWidth="1"/>
    <col min="16036" max="16036" width="24" bestFit="1" customWidth="1"/>
    <col min="16037" max="16037" width="27.1640625" bestFit="1" customWidth="1"/>
    <col min="16038" max="16039" width="14.83203125" bestFit="1" customWidth="1"/>
    <col min="16040" max="16040" width="24" bestFit="1" customWidth="1"/>
    <col min="16041" max="16041" width="27.1640625" bestFit="1" customWidth="1"/>
    <col min="16042" max="16043" width="14.83203125" bestFit="1" customWidth="1"/>
    <col min="16044" max="16044" width="23" bestFit="1" customWidth="1"/>
    <col min="16045" max="16045" width="26" bestFit="1" customWidth="1"/>
    <col min="16046" max="16047" width="14.83203125" bestFit="1" customWidth="1"/>
    <col min="16048" max="16048" width="23" bestFit="1" customWidth="1"/>
    <col min="16049" max="16049" width="26" bestFit="1" customWidth="1"/>
    <col min="16050" max="16051" width="14.83203125" bestFit="1" customWidth="1"/>
    <col min="16052" max="16052" width="23" bestFit="1" customWidth="1"/>
    <col min="16053" max="16053" width="26" bestFit="1" customWidth="1"/>
    <col min="16054" max="16055" width="14.83203125" bestFit="1" customWidth="1"/>
    <col min="16056" max="16056" width="24" bestFit="1" customWidth="1"/>
    <col min="16057" max="16057" width="27.1640625" bestFit="1" customWidth="1"/>
    <col min="16058" max="16059" width="14.83203125" bestFit="1" customWidth="1"/>
    <col min="16060" max="16060" width="24" bestFit="1" customWidth="1"/>
    <col min="16061" max="16061" width="27.1640625" bestFit="1" customWidth="1"/>
    <col min="16062" max="16063" width="14.83203125" bestFit="1" customWidth="1"/>
    <col min="16064" max="16064" width="24" bestFit="1" customWidth="1"/>
    <col min="16065" max="16065" width="27.1640625" bestFit="1" customWidth="1"/>
    <col min="16066" max="16067" width="14.83203125" bestFit="1" customWidth="1"/>
    <col min="16068" max="16068" width="23" bestFit="1" customWidth="1"/>
    <col min="16069" max="16069" width="26" bestFit="1" customWidth="1"/>
    <col min="16070" max="16071" width="14.83203125" bestFit="1" customWidth="1"/>
    <col min="16072" max="16072" width="24" bestFit="1" customWidth="1"/>
    <col min="16073" max="16073" width="27.1640625" bestFit="1" customWidth="1"/>
    <col min="16074" max="16075" width="14.83203125" bestFit="1" customWidth="1"/>
    <col min="16076" max="16076" width="24" bestFit="1" customWidth="1"/>
    <col min="16077" max="16077" width="27.1640625" bestFit="1" customWidth="1"/>
    <col min="16078" max="16079" width="14.83203125" bestFit="1" customWidth="1"/>
    <col min="16080" max="16080" width="24" bestFit="1" customWidth="1"/>
    <col min="16081" max="16081" width="27.1640625" bestFit="1" customWidth="1"/>
    <col min="16082" max="16083" width="14.83203125" bestFit="1" customWidth="1"/>
    <col min="16084" max="16084" width="23" bestFit="1" customWidth="1"/>
    <col min="16085" max="16085" width="26" bestFit="1" customWidth="1"/>
    <col min="16086" max="16087" width="14.83203125" bestFit="1" customWidth="1"/>
    <col min="16088" max="16088" width="24" bestFit="1" customWidth="1"/>
    <col min="16089" max="16089" width="27.1640625" bestFit="1" customWidth="1"/>
    <col min="16090" max="16091" width="14.83203125" bestFit="1" customWidth="1"/>
    <col min="16092" max="16092" width="24" bestFit="1" customWidth="1"/>
    <col min="16093" max="16093" width="27.1640625" bestFit="1" customWidth="1"/>
    <col min="16094" max="16095" width="14.83203125" bestFit="1" customWidth="1"/>
    <col min="16096" max="16096" width="24" bestFit="1" customWidth="1"/>
    <col min="16097" max="16097" width="27.1640625" bestFit="1" customWidth="1"/>
    <col min="16098" max="16099" width="14.83203125" bestFit="1" customWidth="1"/>
    <col min="16100" max="16100" width="24" bestFit="1" customWidth="1"/>
    <col min="16101" max="16101" width="27.1640625" bestFit="1" customWidth="1"/>
    <col min="16102" max="16103" width="14.83203125" bestFit="1" customWidth="1"/>
    <col min="16104" max="16104" width="24" bestFit="1" customWidth="1"/>
    <col min="16105" max="16105" width="27.1640625" bestFit="1" customWidth="1"/>
    <col min="16106" max="16107" width="14.83203125" bestFit="1" customWidth="1"/>
    <col min="16108" max="16108" width="22" bestFit="1" customWidth="1"/>
    <col min="16109" max="16109" width="25" bestFit="1" customWidth="1"/>
    <col min="16110" max="16111" width="14.83203125" bestFit="1" customWidth="1"/>
    <col min="16112" max="16112" width="23" bestFit="1" customWidth="1"/>
    <col min="16113" max="16113" width="26" bestFit="1" customWidth="1"/>
    <col min="16114" max="16115" width="14.83203125" bestFit="1" customWidth="1"/>
    <col min="16116" max="16116" width="23" bestFit="1" customWidth="1"/>
    <col min="16117" max="16117" width="26" bestFit="1" customWidth="1"/>
    <col min="16118" max="16119" width="14.83203125" bestFit="1" customWidth="1"/>
    <col min="16120" max="16120" width="23" bestFit="1" customWidth="1"/>
    <col min="16121" max="16121" width="26" bestFit="1" customWidth="1"/>
    <col min="16122" max="16123" width="14.83203125" bestFit="1" customWidth="1"/>
    <col min="16124" max="16124" width="22" bestFit="1" customWidth="1"/>
    <col min="16125" max="16125" width="25" bestFit="1" customWidth="1"/>
    <col min="16126" max="16127" width="14.83203125" bestFit="1" customWidth="1"/>
    <col min="16128" max="16128" width="23" bestFit="1" customWidth="1"/>
    <col min="16129" max="16129" width="26" bestFit="1" customWidth="1"/>
    <col min="16130" max="16131" width="14.83203125" bestFit="1" customWidth="1"/>
    <col min="16132" max="16132" width="23" bestFit="1" customWidth="1"/>
    <col min="16133" max="16133" width="26" bestFit="1" customWidth="1"/>
    <col min="16134" max="16135" width="14.83203125" bestFit="1" customWidth="1"/>
    <col min="16136" max="16136" width="22" bestFit="1" customWidth="1"/>
    <col min="16137" max="16137" width="25" bestFit="1" customWidth="1"/>
    <col min="16138" max="16139" width="14.83203125" bestFit="1" customWidth="1"/>
    <col min="16140" max="16140" width="23" bestFit="1" customWidth="1"/>
    <col min="16141" max="16141" width="26" bestFit="1" customWidth="1"/>
    <col min="16142" max="16143" width="14.83203125" bestFit="1" customWidth="1"/>
    <col min="16144" max="16144" width="23" bestFit="1" customWidth="1"/>
    <col min="16145" max="16145" width="26" bestFit="1" customWidth="1"/>
    <col min="16146" max="16147" width="14.83203125" bestFit="1" customWidth="1"/>
    <col min="16148" max="16148" width="22" bestFit="1" customWidth="1"/>
    <col min="16149" max="16149" width="25" bestFit="1" customWidth="1"/>
    <col min="16150" max="16151" width="14.83203125" bestFit="1" customWidth="1"/>
    <col min="16152" max="16152" width="23" bestFit="1" customWidth="1"/>
    <col min="16153" max="16153" width="26" bestFit="1" customWidth="1"/>
    <col min="16154" max="16155" width="14.83203125" bestFit="1" customWidth="1"/>
    <col min="16156" max="16156" width="23" bestFit="1" customWidth="1"/>
    <col min="16157" max="16157" width="26" bestFit="1" customWidth="1"/>
    <col min="16158" max="16159" width="14.83203125" bestFit="1" customWidth="1"/>
    <col min="16160" max="16160" width="23" bestFit="1" customWidth="1"/>
    <col min="16161" max="16161" width="26" bestFit="1" customWidth="1"/>
    <col min="16162" max="16163" width="14.83203125" bestFit="1" customWidth="1"/>
    <col min="16164" max="16164" width="23" bestFit="1" customWidth="1"/>
    <col min="16165" max="16165" width="26" bestFit="1" customWidth="1"/>
    <col min="16166" max="16167" width="14.83203125" bestFit="1" customWidth="1"/>
    <col min="16168" max="16168" width="23" bestFit="1" customWidth="1"/>
    <col min="16169" max="16169" width="26" bestFit="1" customWidth="1"/>
    <col min="16170" max="16171" width="14.83203125" bestFit="1" customWidth="1"/>
    <col min="16172" max="16172" width="23" bestFit="1" customWidth="1"/>
    <col min="16173" max="16173" width="26" bestFit="1" customWidth="1"/>
    <col min="16174" max="16175" width="14.83203125" bestFit="1" customWidth="1"/>
    <col min="16176" max="16176" width="22" bestFit="1" customWidth="1"/>
    <col min="16177" max="16177" width="25" bestFit="1" customWidth="1"/>
    <col min="16178" max="16179" width="14.83203125" bestFit="1" customWidth="1"/>
    <col min="16180" max="16180" width="22" bestFit="1" customWidth="1"/>
    <col min="16181" max="16181" width="25" bestFit="1" customWidth="1"/>
    <col min="16182" max="16183" width="14.83203125" bestFit="1" customWidth="1"/>
    <col min="16184" max="16184" width="23" bestFit="1" customWidth="1"/>
    <col min="16185" max="16185" width="26" bestFit="1" customWidth="1"/>
    <col min="16186" max="16187" width="14.83203125" bestFit="1" customWidth="1"/>
    <col min="16188" max="16188" width="23" bestFit="1" customWidth="1"/>
    <col min="16189" max="16189" width="26" bestFit="1" customWidth="1"/>
    <col min="16190" max="16191" width="14.83203125" bestFit="1" customWidth="1"/>
    <col min="16192" max="16192" width="22" bestFit="1" customWidth="1"/>
    <col min="16193" max="16193" width="25" bestFit="1" customWidth="1"/>
    <col min="16194" max="16195" width="14.83203125" bestFit="1" customWidth="1"/>
    <col min="16196" max="16196" width="22" bestFit="1" customWidth="1"/>
    <col min="16197" max="16197" width="25" bestFit="1" customWidth="1"/>
    <col min="16198" max="16199" width="14.83203125" bestFit="1" customWidth="1"/>
    <col min="16200" max="16200" width="23" bestFit="1" customWidth="1"/>
    <col min="16201" max="16201" width="26" bestFit="1" customWidth="1"/>
    <col min="16202" max="16203" width="14.83203125" bestFit="1" customWidth="1"/>
    <col min="16204" max="16204" width="23" bestFit="1" customWidth="1"/>
    <col min="16205" max="16205" width="26" bestFit="1" customWidth="1"/>
    <col min="16206" max="16207" width="14.83203125" bestFit="1" customWidth="1"/>
    <col min="16208" max="16208" width="23" bestFit="1" customWidth="1"/>
    <col min="16209" max="16209" width="26" bestFit="1" customWidth="1"/>
    <col min="16210" max="16211" width="14.83203125" bestFit="1" customWidth="1"/>
    <col min="16212" max="16212" width="24" bestFit="1" customWidth="1"/>
    <col min="16213" max="16213" width="27.1640625" bestFit="1" customWidth="1"/>
    <col min="16214" max="16215" width="14.83203125" bestFit="1" customWidth="1"/>
    <col min="16216" max="16216" width="24" bestFit="1" customWidth="1"/>
    <col min="16217" max="16217" width="27.1640625" bestFit="1" customWidth="1"/>
    <col min="16218" max="16219" width="14.83203125" bestFit="1" customWidth="1"/>
    <col min="16220" max="16220" width="23" bestFit="1" customWidth="1"/>
    <col min="16221" max="16221" width="26" bestFit="1" customWidth="1"/>
    <col min="16222" max="16223" width="14.83203125" bestFit="1" customWidth="1"/>
    <col min="16224" max="16224" width="23" bestFit="1" customWidth="1"/>
    <col min="16225" max="16225" width="26" bestFit="1" customWidth="1"/>
    <col min="16226" max="16227" width="14.83203125" bestFit="1" customWidth="1"/>
    <col min="16228" max="16228" width="24" bestFit="1" customWidth="1"/>
    <col min="16229" max="16229" width="27.1640625" bestFit="1" customWidth="1"/>
    <col min="16230" max="16231" width="14.83203125" bestFit="1" customWidth="1"/>
    <col min="16232" max="16232" width="23" bestFit="1" customWidth="1"/>
    <col min="16233" max="16233" width="26" bestFit="1" customWidth="1"/>
    <col min="16234" max="16235" width="14.83203125" bestFit="1" customWidth="1"/>
    <col min="16236" max="16236" width="24" bestFit="1" customWidth="1"/>
    <col min="16237" max="16237" width="27.1640625" bestFit="1" customWidth="1"/>
    <col min="16238" max="16239" width="14.83203125" bestFit="1" customWidth="1"/>
    <col min="16240" max="16240" width="24" bestFit="1" customWidth="1"/>
    <col min="16241" max="16241" width="27.1640625" bestFit="1" customWidth="1"/>
    <col min="16242" max="16243" width="14.83203125" bestFit="1" customWidth="1"/>
    <col min="16244" max="16244" width="24" bestFit="1" customWidth="1"/>
    <col min="16245" max="16245" width="27.1640625" bestFit="1" customWidth="1"/>
    <col min="16246" max="16247" width="14.83203125" bestFit="1" customWidth="1"/>
    <col min="16248" max="16248" width="24" bestFit="1" customWidth="1"/>
    <col min="16249" max="16249" width="27.1640625" bestFit="1" customWidth="1"/>
    <col min="16250" max="16251" width="14.83203125" bestFit="1" customWidth="1"/>
    <col min="16252" max="16252" width="23" bestFit="1" customWidth="1"/>
    <col min="16253" max="16253" width="26" bestFit="1" customWidth="1"/>
    <col min="16254" max="16255" width="14.83203125" bestFit="1" customWidth="1"/>
    <col min="16256" max="16256" width="23" bestFit="1" customWidth="1"/>
    <col min="16257" max="16257" width="26" bestFit="1" customWidth="1"/>
    <col min="16258" max="16259" width="14.83203125" bestFit="1" customWidth="1"/>
    <col min="16260" max="16260" width="23" bestFit="1" customWidth="1"/>
    <col min="16261" max="16261" width="26" bestFit="1" customWidth="1"/>
    <col min="16262" max="16263" width="14.83203125" bestFit="1" customWidth="1"/>
    <col min="16264" max="16264" width="23" bestFit="1" customWidth="1"/>
    <col min="16265" max="16265" width="26" bestFit="1" customWidth="1"/>
    <col min="16266" max="16267" width="14.83203125" bestFit="1" customWidth="1"/>
    <col min="16268" max="16268" width="24" bestFit="1" customWidth="1"/>
    <col min="16269" max="16269" width="27.1640625" bestFit="1" customWidth="1"/>
    <col min="16270" max="16271" width="14.83203125" bestFit="1" customWidth="1"/>
    <col min="16272" max="16272" width="23" bestFit="1" customWidth="1"/>
    <col min="16273" max="16273" width="26" bestFit="1" customWidth="1"/>
    <col min="16274" max="16275" width="14.83203125" bestFit="1" customWidth="1"/>
    <col min="16276" max="16276" width="24" bestFit="1" customWidth="1"/>
    <col min="16277" max="16277" width="27.1640625" bestFit="1" customWidth="1"/>
    <col min="16278" max="16279" width="14.83203125" bestFit="1" customWidth="1"/>
    <col min="16280" max="16280" width="23" bestFit="1" customWidth="1"/>
    <col min="16281" max="16281" width="26" bestFit="1" customWidth="1"/>
    <col min="16282" max="16283" width="14.83203125" bestFit="1" customWidth="1"/>
    <col min="16284" max="16284" width="24" bestFit="1" customWidth="1"/>
    <col min="16285" max="16285" width="27.1640625" bestFit="1" customWidth="1"/>
    <col min="16286" max="16287" width="14.83203125" bestFit="1" customWidth="1"/>
    <col min="16288" max="16288" width="24" bestFit="1" customWidth="1"/>
    <col min="16289" max="16289" width="27.1640625" bestFit="1" customWidth="1"/>
    <col min="16290" max="16291" width="14.83203125" bestFit="1" customWidth="1"/>
    <col min="16292" max="16292" width="23" bestFit="1" customWidth="1"/>
    <col min="16293" max="16293" width="26" bestFit="1" customWidth="1"/>
    <col min="16294" max="16295" width="14.83203125" bestFit="1" customWidth="1"/>
    <col min="16296" max="16296" width="23" bestFit="1" customWidth="1"/>
    <col min="16297" max="16297" width="26" bestFit="1" customWidth="1"/>
    <col min="16298" max="16299" width="14.83203125" bestFit="1" customWidth="1"/>
    <col min="16300" max="16300" width="23" bestFit="1" customWidth="1"/>
    <col min="16301" max="16301" width="26" bestFit="1" customWidth="1"/>
    <col min="16302" max="16303" width="14.83203125" bestFit="1" customWidth="1"/>
    <col min="16304" max="16304" width="23" bestFit="1" customWidth="1"/>
    <col min="16305" max="16305" width="26" bestFit="1" customWidth="1"/>
    <col min="16306" max="16307" width="14.83203125" bestFit="1" customWidth="1"/>
    <col min="16308" max="16308" width="24" bestFit="1" customWidth="1"/>
    <col min="16309" max="16309" width="27.1640625" bestFit="1" customWidth="1"/>
    <col min="16310" max="16311" width="14.83203125" bestFit="1" customWidth="1"/>
    <col min="16312" max="16312" width="24" bestFit="1" customWidth="1"/>
    <col min="16313" max="16313" width="27.1640625" bestFit="1" customWidth="1"/>
    <col min="16314" max="16315" width="14.83203125" bestFit="1" customWidth="1"/>
    <col min="16316" max="16316" width="24" bestFit="1" customWidth="1"/>
    <col min="16317" max="16317" width="27.1640625" bestFit="1" customWidth="1"/>
    <col min="16318" max="16319" width="14.83203125" bestFit="1" customWidth="1"/>
    <col min="16320" max="16320" width="24" bestFit="1" customWidth="1"/>
    <col min="16321" max="16321" width="27.1640625" bestFit="1" customWidth="1"/>
    <col min="16322" max="16323" width="14.83203125" bestFit="1" customWidth="1"/>
    <col min="16324" max="16324" width="24" bestFit="1" customWidth="1"/>
    <col min="16325" max="16325" width="27.1640625" bestFit="1" customWidth="1"/>
    <col min="16326" max="16327" width="14.83203125" bestFit="1" customWidth="1"/>
    <col min="16328" max="16328" width="24" bestFit="1" customWidth="1"/>
    <col min="16329" max="16329" width="27.1640625" bestFit="1" customWidth="1"/>
    <col min="16330" max="16331" width="14.83203125" bestFit="1" customWidth="1"/>
    <col min="16332" max="16332" width="23" bestFit="1" customWidth="1"/>
    <col min="16333" max="16333" width="26" bestFit="1" customWidth="1"/>
    <col min="16334" max="16335" width="14.83203125" bestFit="1" customWidth="1"/>
    <col min="16336" max="16336" width="23" bestFit="1" customWidth="1"/>
    <col min="16337" max="16337" width="26" bestFit="1" customWidth="1"/>
    <col min="16338" max="16339" width="14.83203125" bestFit="1" customWidth="1"/>
    <col min="16340" max="16340" width="23" bestFit="1" customWidth="1"/>
    <col min="16341" max="16341" width="26" bestFit="1" customWidth="1"/>
    <col min="16342" max="16343" width="14.83203125" bestFit="1" customWidth="1"/>
    <col min="16344" max="16344" width="23" bestFit="1" customWidth="1"/>
    <col min="16345" max="16345" width="26" bestFit="1" customWidth="1"/>
    <col min="16346" max="16347" width="14.83203125" bestFit="1" customWidth="1"/>
    <col min="16348" max="16348" width="23" bestFit="1" customWidth="1"/>
    <col min="16349" max="16349" width="26" bestFit="1" customWidth="1"/>
    <col min="16350" max="16351" width="14.83203125" bestFit="1" customWidth="1"/>
    <col min="16352" max="16352" width="22" bestFit="1" customWidth="1"/>
    <col min="16353" max="16353" width="25" bestFit="1" customWidth="1"/>
    <col min="16354" max="16355" width="14.83203125" bestFit="1" customWidth="1"/>
    <col min="16356" max="16356" width="23" bestFit="1" customWidth="1"/>
    <col min="16357" max="16357" width="26" bestFit="1" customWidth="1"/>
    <col min="16358" max="16359" width="14.83203125" bestFit="1" customWidth="1"/>
    <col min="16360" max="16360" width="22" bestFit="1" customWidth="1"/>
    <col min="16361" max="16361" width="25" bestFit="1" customWidth="1"/>
    <col min="16362" max="16363" width="14.83203125" bestFit="1" customWidth="1"/>
    <col min="16364" max="16364" width="23" bestFit="1" customWidth="1"/>
    <col min="16365" max="16365" width="26" bestFit="1" customWidth="1"/>
    <col min="16366" max="16367" width="14.83203125" bestFit="1" customWidth="1"/>
    <col min="16368" max="16368" width="23" bestFit="1" customWidth="1"/>
    <col min="16369" max="16369" width="26" bestFit="1" customWidth="1"/>
    <col min="16370" max="16371" width="14.83203125" bestFit="1" customWidth="1"/>
    <col min="16372" max="16372" width="23" bestFit="1" customWidth="1"/>
    <col min="16373" max="16373" width="26" bestFit="1" customWidth="1"/>
    <col min="16374" max="16375" width="14.83203125" bestFit="1" customWidth="1"/>
    <col min="16376" max="16376" width="23" bestFit="1" customWidth="1"/>
    <col min="16377" max="16377" width="26" bestFit="1" customWidth="1"/>
    <col min="16378" max="16379" width="14.83203125" bestFit="1" customWidth="1"/>
    <col min="16380" max="16380" width="23" bestFit="1" customWidth="1"/>
    <col min="16381" max="16381" width="26" bestFit="1" customWidth="1"/>
    <col min="16382" max="16383" width="14.83203125" bestFit="1" customWidth="1"/>
    <col min="16384" max="16384" width="22" bestFit="1" customWidth="1"/>
  </cols>
  <sheetData>
    <row r="3" spans="2:7" x14ac:dyDescent="0.2">
      <c r="B3" s="11" t="s">
        <v>8308</v>
      </c>
      <c r="C3" t="s">
        <v>8314</v>
      </c>
    </row>
    <row r="4" spans="2:7" x14ac:dyDescent="0.2">
      <c r="B4" s="11" t="s">
        <v>8370</v>
      </c>
      <c r="C4" t="s">
        <v>8371</v>
      </c>
    </row>
    <row r="6" spans="2:7" x14ac:dyDescent="0.2">
      <c r="B6" s="11" t="s">
        <v>8313</v>
      </c>
      <c r="C6" s="11" t="s">
        <v>8315</v>
      </c>
    </row>
    <row r="7" spans="2:7" x14ac:dyDescent="0.2">
      <c r="B7" s="11" t="s">
        <v>8310</v>
      </c>
      <c r="C7" t="s">
        <v>8220</v>
      </c>
      <c r="D7" t="s">
        <v>8221</v>
      </c>
      <c r="E7" t="s">
        <v>8222</v>
      </c>
      <c r="F7" t="s">
        <v>8219</v>
      </c>
      <c r="G7" t="s">
        <v>8312</v>
      </c>
    </row>
    <row r="8" spans="2:7" x14ac:dyDescent="0.2">
      <c r="B8" s="6" t="s">
        <v>8372</v>
      </c>
      <c r="C8" s="12">
        <v>34</v>
      </c>
      <c r="D8" s="12">
        <v>149</v>
      </c>
      <c r="E8" s="12">
        <v>2</v>
      </c>
      <c r="F8" s="12">
        <v>183</v>
      </c>
      <c r="G8" s="12">
        <v>368</v>
      </c>
    </row>
    <row r="9" spans="2:7" x14ac:dyDescent="0.2">
      <c r="B9" s="6" t="s">
        <v>8373</v>
      </c>
      <c r="C9" s="12">
        <v>27</v>
      </c>
      <c r="D9" s="12">
        <v>105</v>
      </c>
      <c r="E9" s="12">
        <v>18</v>
      </c>
      <c r="F9" s="12">
        <v>202</v>
      </c>
      <c r="G9" s="12">
        <v>352</v>
      </c>
    </row>
    <row r="10" spans="2:7" x14ac:dyDescent="0.2">
      <c r="B10" s="6" t="s">
        <v>8374</v>
      </c>
      <c r="C10" s="12">
        <v>28</v>
      </c>
      <c r="D10" s="12">
        <v>108</v>
      </c>
      <c r="E10" s="12">
        <v>30</v>
      </c>
      <c r="F10" s="12">
        <v>179</v>
      </c>
      <c r="G10" s="12">
        <v>345</v>
      </c>
    </row>
    <row r="11" spans="2:7" x14ac:dyDescent="0.2">
      <c r="B11" s="6" t="s">
        <v>8375</v>
      </c>
      <c r="C11" s="12">
        <v>27</v>
      </c>
      <c r="D11" s="12">
        <v>103</v>
      </c>
      <c r="E11" s="12"/>
      <c r="F11" s="12">
        <v>193</v>
      </c>
      <c r="G11" s="12">
        <v>323</v>
      </c>
    </row>
    <row r="12" spans="2:7" x14ac:dyDescent="0.2">
      <c r="B12" s="6" t="s">
        <v>8376</v>
      </c>
      <c r="C12" s="12">
        <v>26</v>
      </c>
      <c r="D12" s="12">
        <v>126</v>
      </c>
      <c r="E12" s="12"/>
      <c r="F12" s="12">
        <v>233</v>
      </c>
      <c r="G12" s="12">
        <v>385</v>
      </c>
    </row>
    <row r="13" spans="2:7" x14ac:dyDescent="0.2">
      <c r="B13" s="6" t="s">
        <v>8377</v>
      </c>
      <c r="C13" s="12">
        <v>27</v>
      </c>
      <c r="D13" s="12">
        <v>148</v>
      </c>
      <c r="E13" s="12"/>
      <c r="F13" s="12">
        <v>213</v>
      </c>
      <c r="G13" s="12">
        <v>388</v>
      </c>
    </row>
    <row r="14" spans="2:7" x14ac:dyDescent="0.2">
      <c r="B14" s="6" t="s">
        <v>8378</v>
      </c>
      <c r="C14" s="12">
        <v>44</v>
      </c>
      <c r="D14" s="12">
        <v>148</v>
      </c>
      <c r="E14" s="12"/>
      <c r="F14" s="12">
        <v>192</v>
      </c>
      <c r="G14" s="12">
        <v>384</v>
      </c>
    </row>
    <row r="15" spans="2:7" x14ac:dyDescent="0.2">
      <c r="B15" s="6" t="s">
        <v>8379</v>
      </c>
      <c r="C15" s="12">
        <v>32</v>
      </c>
      <c r="D15" s="12">
        <v>134</v>
      </c>
      <c r="E15" s="12"/>
      <c r="F15" s="12">
        <v>167</v>
      </c>
      <c r="G15" s="12">
        <v>333</v>
      </c>
    </row>
    <row r="16" spans="2:7" x14ac:dyDescent="0.2">
      <c r="B16" s="6" t="s">
        <v>8380</v>
      </c>
      <c r="C16" s="12">
        <v>24</v>
      </c>
      <c r="D16" s="12">
        <v>127</v>
      </c>
      <c r="E16" s="12"/>
      <c r="F16" s="12">
        <v>148</v>
      </c>
      <c r="G16" s="12">
        <v>299</v>
      </c>
    </row>
    <row r="17" spans="2:7" x14ac:dyDescent="0.2">
      <c r="B17" s="6" t="s">
        <v>8381</v>
      </c>
      <c r="C17" s="12">
        <v>20</v>
      </c>
      <c r="D17" s="12">
        <v>150</v>
      </c>
      <c r="E17" s="12"/>
      <c r="F17" s="12">
        <v>184</v>
      </c>
      <c r="G17" s="12">
        <v>354</v>
      </c>
    </row>
    <row r="18" spans="2:7" x14ac:dyDescent="0.2">
      <c r="B18" s="6" t="s">
        <v>8382</v>
      </c>
      <c r="C18" s="12">
        <v>37</v>
      </c>
      <c r="D18" s="12">
        <v>113</v>
      </c>
      <c r="E18" s="12"/>
      <c r="F18" s="12">
        <v>180</v>
      </c>
      <c r="G18" s="12">
        <v>330</v>
      </c>
    </row>
    <row r="19" spans="2:7" x14ac:dyDescent="0.2">
      <c r="B19" s="6" t="s">
        <v>8383</v>
      </c>
      <c r="C19" s="12">
        <v>23</v>
      </c>
      <c r="D19" s="12">
        <v>119</v>
      </c>
      <c r="E19" s="12"/>
      <c r="F19" s="12">
        <v>111</v>
      </c>
      <c r="G19" s="12">
        <v>253</v>
      </c>
    </row>
    <row r="20" spans="2:7" x14ac:dyDescent="0.2">
      <c r="B20" s="6" t="s">
        <v>8312</v>
      </c>
      <c r="C20" s="12">
        <v>349</v>
      </c>
      <c r="D20" s="12">
        <v>1530</v>
      </c>
      <c r="E20" s="12">
        <v>50</v>
      </c>
      <c r="F20" s="12">
        <v>2185</v>
      </c>
      <c r="G20" s="12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2019-03-17T18:27:45Z</dcterms:modified>
</cp:coreProperties>
</file>