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64011"/>
  <mc:AlternateContent xmlns:mc="http://schemas.openxmlformats.org/markup-compatibility/2006">
    <mc:Choice Requires="x15">
      <x15ac:absPath xmlns:x15ac="http://schemas.microsoft.com/office/spreadsheetml/2010/11/ac" url="Z:\COM\3- Email Templates\1- Acceptance\"/>
    </mc:Choice>
  </mc:AlternateContent>
  <bookViews>
    <workbookView xWindow="0" yWindow="0" windowWidth="28800" windowHeight="14100"/>
  </bookViews>
  <sheets>
    <sheet name="Instructions" sheetId="7" r:id="rId1"/>
    <sheet name="ITP Curriculum Sheet" sheetId="2" r:id="rId2"/>
    <sheet name="Flow Chart " sheetId="3" r:id="rId3"/>
    <sheet name="Inputs" sheetId="1" state="hidden" r:id="rId4"/>
  </sheets>
  <externalReferences>
    <externalReference r:id="rId5"/>
    <externalReference r:id="rId6"/>
  </externalReferences>
  <definedNames>
    <definedName name="Concentrations1" localSheetId="0">#REF!</definedName>
    <definedName name="Concentrations1">#REF!</definedName>
    <definedName name="Image" localSheetId="0">#REF!</definedName>
    <definedName name="Image">#REF!</definedName>
    <definedName name="_xlnm.Print_Area" localSheetId="2">'Flow Chart '!$C$3:$H$34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2" l="1"/>
  <c r="D7" i="3"/>
  <c r="D53" i="2"/>
  <c r="D51" i="2"/>
  <c r="D49" i="2"/>
  <c r="D47" i="2"/>
  <c r="D45" i="2"/>
  <c r="D43" i="2"/>
  <c r="C61" i="2"/>
  <c r="C59" i="2"/>
  <c r="C57" i="2"/>
  <c r="C55" i="2"/>
  <c r="C53" i="2"/>
  <c r="C51" i="2"/>
  <c r="C49" i="2"/>
  <c r="C47" i="2"/>
  <c r="C45" i="2"/>
  <c r="C43" i="2"/>
  <c r="D37" i="1"/>
  <c r="D38" i="1" s="1"/>
  <c r="D39" i="1" s="1"/>
  <c r="D40" i="1" s="1"/>
  <c r="D41" i="1" s="1"/>
  <c r="D42" i="1" s="1"/>
  <c r="D43" i="1" s="1"/>
  <c r="D44" i="1" s="1"/>
  <c r="A79" i="2"/>
  <c r="A77" i="2"/>
  <c r="A75" i="2"/>
  <c r="A73" i="2"/>
  <c r="A71" i="2"/>
  <c r="A69" i="2"/>
  <c r="A67" i="2"/>
  <c r="A65" i="2"/>
  <c r="A63" i="2"/>
  <c r="A60" i="2"/>
  <c r="A58" i="2"/>
  <c r="A56" i="2"/>
  <c r="A54" i="2"/>
  <c r="A52" i="2"/>
  <c r="A50" i="2"/>
  <c r="A48" i="2"/>
  <c r="A46" i="2"/>
  <c r="A44" i="2"/>
  <c r="A42" i="2"/>
  <c r="A40" i="2"/>
  <c r="A36" i="2"/>
  <c r="A34" i="2"/>
  <c r="A32" i="2"/>
  <c r="A30" i="2"/>
  <c r="A28" i="2"/>
  <c r="A26" i="2"/>
  <c r="A24" i="2"/>
  <c r="A22" i="2"/>
  <c r="A20" i="2"/>
  <c r="A18" i="2"/>
  <c r="A16" i="2"/>
  <c r="A14" i="2"/>
  <c r="C8" i="2"/>
</calcChain>
</file>

<file path=xl/sharedStrings.xml><?xml version="1.0" encoding="utf-8"?>
<sst xmlns="http://schemas.openxmlformats.org/spreadsheetml/2006/main" count="280" uniqueCount="215">
  <si>
    <t>Industrial Technology &amp; Packaging</t>
  </si>
  <si>
    <t>Name</t>
  </si>
  <si>
    <t xml:space="preserve">Packaging </t>
  </si>
  <si>
    <t xml:space="preserve">Grey out rows when a class is complete </t>
  </si>
  <si>
    <t>MAJOR COURSES (80 Units)</t>
  </si>
  <si>
    <t>Units</t>
  </si>
  <si>
    <t>Completed?</t>
  </si>
  <si>
    <t>GENERAL EDUCATION (60 UNITS)</t>
  </si>
  <si>
    <t>Area A Communication</t>
  </si>
  <si>
    <t>A1</t>
  </si>
  <si>
    <t>A2</t>
  </si>
  <si>
    <t>A3</t>
  </si>
  <si>
    <t>Area B Science and Mathemathics</t>
  </si>
  <si>
    <t>B1</t>
  </si>
  <si>
    <t>*8 units in support</t>
  </si>
  <si>
    <t>B2</t>
  </si>
  <si>
    <t>B3</t>
  </si>
  <si>
    <t>*4 units in support</t>
  </si>
  <si>
    <t>X</t>
  </si>
  <si>
    <t>B4</t>
  </si>
  <si>
    <t>Area C Arts and Humanities</t>
  </si>
  <si>
    <t>C1</t>
  </si>
  <si>
    <t>C2</t>
  </si>
  <si>
    <t>C3</t>
  </si>
  <si>
    <t>C4</t>
  </si>
  <si>
    <t xml:space="preserve">Senior Project </t>
  </si>
  <si>
    <t>C1-C5 Elective</t>
  </si>
  <si>
    <t>Area D/E Society and the Invidual</t>
  </si>
  <si>
    <t>D1</t>
  </si>
  <si>
    <t>D2</t>
  </si>
  <si>
    <t>D3</t>
  </si>
  <si>
    <t>D4</t>
  </si>
  <si>
    <t xml:space="preserve">D5 </t>
  </si>
  <si>
    <t>Area F Technology</t>
  </si>
  <si>
    <t>*4 units in major</t>
  </si>
  <si>
    <t xml:space="preserve">Approved Elective </t>
  </si>
  <si>
    <t>SUPPORT COURSES (36-37 UNITS)</t>
  </si>
  <si>
    <t>AP Credit</t>
  </si>
  <si>
    <t>Test</t>
  </si>
  <si>
    <t xml:space="preserve">Class Credit </t>
  </si>
  <si>
    <t xml:space="preserve">Class Units </t>
  </si>
  <si>
    <t xml:space="preserve">EX: </t>
  </si>
  <si>
    <t xml:space="preserve">AP English Language </t>
  </si>
  <si>
    <t>Transfer Credit</t>
  </si>
  <si>
    <t>Class Taken at a CC/Abroad</t>
  </si>
  <si>
    <t xml:space="preserve">EX </t>
  </si>
  <si>
    <t>MDIA 2B</t>
  </si>
  <si>
    <t xml:space="preserve">C1 </t>
  </si>
  <si>
    <t xml:space="preserve">Name: </t>
  </si>
  <si>
    <t>Major:</t>
  </si>
  <si>
    <t xml:space="preserve">Concentration: </t>
  </si>
  <si>
    <t xml:space="preserve">1st Year </t>
  </si>
  <si>
    <t xml:space="preserve">2nd Year </t>
  </si>
  <si>
    <t xml:space="preserve">3rd Year </t>
  </si>
  <si>
    <t xml:space="preserve">4th Year </t>
  </si>
  <si>
    <t>Fall Quarter</t>
  </si>
  <si>
    <t>Winter Quarter</t>
  </si>
  <si>
    <t>Spring Quarter</t>
  </si>
  <si>
    <t>Summer Quarter</t>
  </si>
  <si>
    <t xml:space="preserve">Course 1 </t>
  </si>
  <si>
    <t>Course 2</t>
  </si>
  <si>
    <t>Course 3</t>
  </si>
  <si>
    <t>Course 4</t>
  </si>
  <si>
    <t>Course 5</t>
  </si>
  <si>
    <t xml:space="preserve">Major Courses </t>
  </si>
  <si>
    <t xml:space="preserve">Support Courses </t>
  </si>
  <si>
    <t xml:space="preserve">General Education Courses </t>
  </si>
  <si>
    <t xml:space="preserve">Concentration Courses </t>
  </si>
  <si>
    <r>
      <rPr>
        <sz val="20"/>
        <color theme="1"/>
        <rFont val="Calibri"/>
        <family val="2"/>
        <scheme val="minor"/>
      </rPr>
      <t>Free Electives</t>
    </r>
    <r>
      <rPr>
        <sz val="11"/>
        <color theme="1"/>
        <rFont val="Calibri"/>
        <family val="2"/>
        <scheme val="minor"/>
      </rPr>
      <t xml:space="preserve"> </t>
    </r>
  </si>
  <si>
    <t xml:space="preserve">Minor Courses </t>
  </si>
  <si>
    <t>BUS 214 or BUS 212</t>
  </si>
  <si>
    <t xml:space="preserve">Financial Accounting </t>
  </si>
  <si>
    <t>BUS 346</t>
  </si>
  <si>
    <t>Principles of Marketing</t>
  </si>
  <si>
    <t>BUS 391</t>
  </si>
  <si>
    <t>Information Systems</t>
  </si>
  <si>
    <t>CHEM 111, 124, or 127 (B3/B4)*</t>
  </si>
  <si>
    <t>ECON 201 (D2)*</t>
  </si>
  <si>
    <t>Survey of Economics (D2)*</t>
  </si>
  <si>
    <t>MATH 141 or 221 (B1)*</t>
  </si>
  <si>
    <t>Calculus (B1)*</t>
  </si>
  <si>
    <t>PHYS 121</t>
  </si>
  <si>
    <t>College Physics I</t>
  </si>
  <si>
    <t>PHYS 123</t>
  </si>
  <si>
    <t>College Physics III</t>
  </si>
  <si>
    <t>STAT 217, 218, 251, or 302 (B1)*</t>
  </si>
  <si>
    <t xml:space="preserve">Drop Downs </t>
  </si>
  <si>
    <t xml:space="preserve">Enrollment Drop Down </t>
  </si>
  <si>
    <t xml:space="preserve">Yes </t>
  </si>
  <si>
    <t>Currently Enrolled</t>
  </si>
  <si>
    <t xml:space="preserve">B4 </t>
  </si>
  <si>
    <t xml:space="preserve">With B2 </t>
  </si>
  <si>
    <t xml:space="preserve">With B3 </t>
  </si>
  <si>
    <t>For flowchart</t>
  </si>
  <si>
    <t xml:space="preserve">Random Blocks </t>
  </si>
  <si>
    <t xml:space="preserve">Study Abroad </t>
  </si>
  <si>
    <t xml:space="preserve">Graduation Writing 
Requirement </t>
  </si>
  <si>
    <t xml:space="preserve">Minor Course </t>
  </si>
  <si>
    <t xml:space="preserve">USCP </t>
  </si>
  <si>
    <t>BUS 100</t>
  </si>
  <si>
    <t xml:space="preserve">Internship </t>
  </si>
  <si>
    <t xml:space="preserve">To reference for Concentration </t>
  </si>
  <si>
    <t>Choose 1</t>
  </si>
  <si>
    <t>Concentration Course</t>
  </si>
  <si>
    <t xml:space="preserve">What pops on blocks for  concentration </t>
  </si>
  <si>
    <t xml:space="preserve">Blocks for Major </t>
  </si>
  <si>
    <t xml:space="preserve">Blocks for Support </t>
  </si>
  <si>
    <t>Blocks for GEs</t>
  </si>
  <si>
    <t xml:space="preserve">C Elective </t>
  </si>
  <si>
    <t>D5</t>
  </si>
  <si>
    <t>For curriculum</t>
  </si>
  <si>
    <t xml:space="preserve">Inputs for Business curriculum -concentrations </t>
  </si>
  <si>
    <t xml:space="preserve">Class Numbers </t>
  </si>
  <si>
    <t xml:space="preserve">Pick One </t>
  </si>
  <si>
    <t>ITP 330</t>
  </si>
  <si>
    <t>ITP 408</t>
  </si>
  <si>
    <t>ITP 428</t>
  </si>
  <si>
    <t xml:space="preserve">Class Titles </t>
  </si>
  <si>
    <t>Packaging Fundamentals</t>
  </si>
  <si>
    <t xml:space="preserve">Industrial Technology </t>
  </si>
  <si>
    <t>Industrial Power Systems</t>
  </si>
  <si>
    <t>Product Design and Development</t>
  </si>
  <si>
    <t>Packaging Polymers and Processing</t>
  </si>
  <si>
    <t>Industrial Sales</t>
  </si>
  <si>
    <t>Packaging Machinery and Processes</t>
  </si>
  <si>
    <t>ITP 150</t>
  </si>
  <si>
    <t>ITP 211</t>
  </si>
  <si>
    <t>ITP 233</t>
  </si>
  <si>
    <t>ITP 326</t>
  </si>
  <si>
    <t>ITP 341</t>
  </si>
  <si>
    <t>ITP 371</t>
  </si>
  <si>
    <t>ITP 406</t>
  </si>
  <si>
    <t>ITP 409</t>
  </si>
  <si>
    <t>ITP 411</t>
  </si>
  <si>
    <t>ITP 415</t>
  </si>
  <si>
    <t xml:space="preserve">ITP 150 </t>
  </si>
  <si>
    <t xml:space="preserve">ITP 211 </t>
  </si>
  <si>
    <t xml:space="preserve">ITP 233 </t>
  </si>
  <si>
    <t>ITP 303 (STAT 217/218/251)</t>
  </si>
  <si>
    <t>ITP 326 (ITP 233 or BUS 310)</t>
  </si>
  <si>
    <t>ITP 330 (GE B3: PHYS)</t>
  </si>
  <si>
    <t>ITP 341 (GE B3: CHEM)</t>
  </si>
  <si>
    <t>ITP 371 (MATH 141/221, STAT 217/218/251)</t>
  </si>
  <si>
    <t>ITP 406 (BUS 346)</t>
  </si>
  <si>
    <t>ITP 409 (ITP 330)</t>
  </si>
  <si>
    <t>ITP 411 (ITP 330)</t>
  </si>
  <si>
    <t>ITP 415 (ITP 303/326/330/341 and ITP 371)</t>
  </si>
  <si>
    <t>ITP 462</t>
  </si>
  <si>
    <t xml:space="preserve">ITP 461 (Instructor Consent) </t>
  </si>
  <si>
    <t xml:space="preserve">ITP 462 (Instructor Consent) </t>
  </si>
  <si>
    <t>ECON 201</t>
  </si>
  <si>
    <t>BUS 346 (ECON 222/201 )</t>
  </si>
  <si>
    <t>BUS 391 (BUS 212 or 214)</t>
  </si>
  <si>
    <t>PHYS 121 (MATH 118/119)</t>
  </si>
  <si>
    <t>PHYS 123 (PHYS 118, 121, 131, or 141)</t>
  </si>
  <si>
    <t xml:space="preserve">CHEM 111 or 124 or 127 (Math Placement) </t>
  </si>
  <si>
    <t>MATH 141 or 221 (MATH 118 or 119)</t>
  </si>
  <si>
    <t>STAT 217 or 218 or 251 or 302 (see catalog)</t>
  </si>
  <si>
    <t xml:space="preserve">Concentration Options </t>
  </si>
  <si>
    <t>Industrial Safety &amp; Quality Program Leadership</t>
  </si>
  <si>
    <t xml:space="preserve">Product Modeling and Communication </t>
  </si>
  <si>
    <t xml:space="preserve">ITP 303 </t>
  </si>
  <si>
    <t xml:space="preserve">Lean Six Sigma Green Belt </t>
  </si>
  <si>
    <t xml:space="preserve">Supply Chain Management in Manufacturing </t>
  </si>
  <si>
    <t xml:space="preserve">Packaging Sustainability </t>
  </si>
  <si>
    <t xml:space="preserve">Supply Chain and Logistics </t>
  </si>
  <si>
    <t/>
  </si>
  <si>
    <t>Senior Project I &amp; II</t>
  </si>
  <si>
    <t xml:space="preserve">ITP 461 </t>
  </si>
  <si>
    <t>ITP 412</t>
  </si>
  <si>
    <t>ITP 430</t>
  </si>
  <si>
    <t xml:space="preserve">ITP </t>
  </si>
  <si>
    <t>ITP 260</t>
  </si>
  <si>
    <t xml:space="preserve">ITP 390 </t>
  </si>
  <si>
    <t>ITP 403</t>
  </si>
  <si>
    <t>ITP 410</t>
  </si>
  <si>
    <t>ITP 467</t>
  </si>
  <si>
    <t xml:space="preserve">ITP 234 </t>
  </si>
  <si>
    <t xml:space="preserve">ITP 475 </t>
  </si>
  <si>
    <t>ITP 485</t>
  </si>
  <si>
    <t>Manufacturing Processes and Materials</t>
  </si>
  <si>
    <t>Industrial Automation</t>
  </si>
  <si>
    <t>Lean and Quality Systems Management</t>
  </si>
  <si>
    <t>Operations Planning and Control</t>
  </si>
  <si>
    <t>Commercialization of New Technologies</t>
  </si>
  <si>
    <t>Applied Business Operations</t>
  </si>
  <si>
    <t>Packaging Design Fundamentals</t>
  </si>
  <si>
    <t>Paper and Paperboard Packaging</t>
  </si>
  <si>
    <t>Instrumental Analysis of Packaging Polymers</t>
  </si>
  <si>
    <t>Healthcare Packaging</t>
  </si>
  <si>
    <t>Packaging Performance Testing</t>
  </si>
  <si>
    <t>Packaging Development</t>
  </si>
  <si>
    <t>ITP 260 (CHEM 111/124/127)</t>
  </si>
  <si>
    <t>ITP 390 (ITP 233, ITP 260)</t>
  </si>
  <si>
    <t>ITP 403 (ITP 303)</t>
  </si>
  <si>
    <t>ITP 410 (BUS 391, ITP 303/371)</t>
  </si>
  <si>
    <t>ITP 428 (ITP 326/BUS 342/BUS 346 and BUS 212/214)</t>
  </si>
  <si>
    <t>ITP 467 (ITP 211, 233, 260, 326, and BUS 346)</t>
  </si>
  <si>
    <t xml:space="preserve">Approved Elective (see catalog) </t>
  </si>
  <si>
    <t>ITP 234</t>
  </si>
  <si>
    <t>ITP 408 (ITP 330)</t>
  </si>
  <si>
    <t>ITP 412 (ITP 341)</t>
  </si>
  <si>
    <t>ITP 430 (ITP 330)</t>
  </si>
  <si>
    <t>ITP 475 (ITP 330)</t>
  </si>
  <si>
    <t>ITP 485 (ITP 330, 341, 408, and 475)</t>
  </si>
  <si>
    <t xml:space="preserve">BUS 212 or BUS 214 </t>
  </si>
  <si>
    <t>Drag me to the quarter you…</t>
  </si>
  <si>
    <t xml:space="preserve">How to build your four-year plan: </t>
  </si>
  <si>
    <r>
      <rPr>
        <b/>
        <sz val="20"/>
        <color rgb="FFFF0000"/>
        <rFont val="Calibri"/>
        <family val="2"/>
        <scheme val="minor"/>
      </rPr>
      <t xml:space="preserve">DISCLAIMER: </t>
    </r>
    <r>
      <rPr>
        <b/>
        <sz val="20"/>
        <color theme="1"/>
        <rFont val="Calibri"/>
        <family val="2"/>
        <scheme val="minor"/>
      </rPr>
      <t xml:space="preserve">Your 4-Year Plan is a tool/guide designed to help plan your academic goals for timely graduation. This plan is managed by you and could change several times during your tenure at Cal Poly. We HIGHLY recommend that you meet regularly with a Peer Advisor or Academic Advisor to ensure that you are on-track to graduate. Please pay close attention to free electives, credit/no credit, AP credit, and transfer credit - as these are common mistakes. </t>
    </r>
  </si>
  <si>
    <t xml:space="preserve">AP / Transfer Credit / Parking Lot </t>
  </si>
  <si>
    <t xml:space="preserve">ENGL 134 (A1) </t>
  </si>
  <si>
    <t>STEP 1: Select your emphasis on the "ITP Curriculum Sheet" Tab</t>
  </si>
  <si>
    <t>STEP 2: Drag and Drop courses into the quarters you intend to take them on the "Flowchart" tab (this is what we will be evaluating)</t>
  </si>
  <si>
    <t>Please be mindful of prerequisites and course offerings</t>
  </si>
  <si>
    <t>If you have already taken a class, drag it into the quarter that you completed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</si>
</sst>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6" x14ac:knownFonts="1">
    <font>
      <sz val="11"/>
      <color theme="1"/>
      <name val="Calibri"/>
      <family val="2"/>
      <scheme val="minor"/>
    </font>
    <font>
      <b/>
      <sz val="11"/>
      <color theme="1"/>
      <name val="Calibri"/>
      <family val="2"/>
      <scheme val="minor"/>
    </font>
    <font>
      <sz val="11"/>
      <name val="Calibri"/>
      <family val="2"/>
      <scheme val="minor"/>
    </font>
    <font>
      <sz val="12"/>
      <name val="Calibri"/>
      <family val="2"/>
    </font>
    <font>
      <b/>
      <sz val="12"/>
      <color theme="1"/>
      <name val="Calibri"/>
      <family val="2"/>
      <scheme val="minor"/>
    </font>
    <font>
      <sz val="12"/>
      <color theme="1"/>
      <name val="Times New Roman"/>
      <family val="1"/>
    </font>
    <font>
      <sz val="12"/>
      <color theme="1"/>
      <name val="Calibri"/>
      <family val="2"/>
    </font>
    <font>
      <b/>
      <sz val="18"/>
      <color theme="1"/>
      <name val="Calibri"/>
      <family val="2"/>
      <scheme val="minor"/>
    </font>
    <font>
      <sz val="11"/>
      <color theme="1"/>
      <name val="Times New Roman"/>
      <family val="1"/>
    </font>
    <font>
      <b/>
      <sz val="20"/>
      <color rgb="FFFF0000"/>
      <name val="Calibri"/>
      <family val="2"/>
      <scheme val="minor"/>
    </font>
    <font>
      <b/>
      <sz val="16"/>
      <name val="Calibri"/>
      <family val="2"/>
      <scheme val="minor"/>
    </font>
    <font>
      <sz val="12"/>
      <color rgb="FFFF0000"/>
      <name val="Calibri"/>
      <family val="2"/>
    </font>
    <font>
      <b/>
      <sz val="12"/>
      <name val="Calibri"/>
      <family val="2"/>
    </font>
    <font>
      <b/>
      <sz val="12"/>
      <color rgb="FF000000"/>
      <name val="Calibri"/>
      <family val="2"/>
    </font>
    <font>
      <sz val="12"/>
      <name val="Times New Roman"/>
      <family val="1"/>
    </font>
    <font>
      <b/>
      <sz val="14"/>
      <color rgb="FF000000"/>
      <name val="Calibri"/>
      <family val="2"/>
    </font>
    <font>
      <sz val="14"/>
      <color rgb="FF000000"/>
      <name val="Calibri"/>
      <family val="2"/>
    </font>
    <font>
      <b/>
      <sz val="12"/>
      <name val="Times New Roman"/>
      <family val="1"/>
    </font>
    <font>
      <i/>
      <sz val="12"/>
      <color rgb="FF000000"/>
      <name val="Calibri"/>
      <family val="2"/>
    </font>
    <font>
      <i/>
      <sz val="12"/>
      <color theme="1"/>
      <name val="Calibri"/>
      <family val="2"/>
    </font>
    <font>
      <i/>
      <sz val="12"/>
      <name val="Calibri"/>
      <family val="2"/>
    </font>
    <font>
      <b/>
      <sz val="12"/>
      <color theme="1"/>
      <name val="Calibri"/>
      <family val="2"/>
    </font>
    <font>
      <b/>
      <sz val="16"/>
      <color rgb="FF000000"/>
      <name val="Times New Roman"/>
      <family val="1"/>
    </font>
    <font>
      <b/>
      <sz val="12"/>
      <color rgb="FF000000"/>
      <name val="Times New Roman"/>
      <family val="1"/>
    </font>
    <font>
      <sz val="12"/>
      <color theme="1"/>
      <name val="Calibri"/>
      <family val="2"/>
      <scheme val="minor"/>
    </font>
    <font>
      <b/>
      <sz val="40"/>
      <color rgb="FFFF0000"/>
      <name val="Calibri"/>
      <family val="2"/>
      <scheme val="minor"/>
    </font>
    <font>
      <sz val="20"/>
      <color theme="1"/>
      <name val="Calibri"/>
      <family val="2"/>
      <scheme val="minor"/>
    </font>
    <font>
      <sz val="60"/>
      <color theme="1"/>
      <name val="Calibri"/>
      <family val="2"/>
      <scheme val="minor"/>
    </font>
    <font>
      <sz val="25"/>
      <color theme="1"/>
      <name val="Calibri"/>
      <family val="2"/>
      <scheme val="minor"/>
    </font>
    <font>
      <sz val="11"/>
      <color rgb="FFFF0000"/>
      <name val="Calibri"/>
      <family val="2"/>
      <scheme val="minor"/>
    </font>
    <font>
      <b/>
      <sz val="30"/>
      <color theme="1"/>
      <name val="Calibri"/>
      <family val="2"/>
      <scheme val="minor"/>
    </font>
    <font>
      <sz val="15"/>
      <color theme="1"/>
      <name val="Calibri"/>
      <family val="2"/>
      <scheme val="minor"/>
    </font>
    <font>
      <sz val="12"/>
      <name val="Calibri"/>
      <family val="2"/>
      <scheme val="minor"/>
    </font>
    <font>
      <b/>
      <sz val="11"/>
      <name val="Calibri"/>
      <family val="2"/>
      <scheme val="minor"/>
    </font>
    <font>
      <u/>
      <sz val="11"/>
      <color theme="10"/>
      <name val="Calibri"/>
      <family val="2"/>
      <scheme val="minor"/>
    </font>
    <font>
      <b/>
      <sz val="20"/>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
      <patternFill patternType="solid">
        <fgColor rgb="FFFFFF71"/>
        <bgColor rgb="FF000000"/>
      </patternFill>
    </fill>
    <fill>
      <patternFill patternType="solid">
        <fgColor rgb="FFFFFF71"/>
        <bgColor indexed="64"/>
      </patternFill>
    </fill>
    <fill>
      <patternFill patternType="solid">
        <fgColor rgb="FFABEBAB"/>
        <bgColor rgb="FF000000"/>
      </patternFill>
    </fill>
    <fill>
      <patternFill patternType="solid">
        <fgColor rgb="FFABEBAB"/>
        <bgColor indexed="64"/>
      </patternFill>
    </fill>
    <fill>
      <patternFill patternType="solid">
        <fgColor theme="3" tint="0.79998168889431442"/>
        <bgColor indexed="64"/>
      </patternFill>
    </fill>
    <fill>
      <patternFill patternType="solid">
        <fgColor theme="3" tint="0.79998168889431442"/>
        <bgColor rgb="FF000000"/>
      </patternFill>
    </fill>
    <fill>
      <patternFill patternType="solid">
        <fgColor rgb="FFFF7DD4"/>
        <bgColor indexed="64"/>
      </patternFill>
    </fill>
    <fill>
      <patternFill patternType="solid">
        <fgColor rgb="FFFF7DD4"/>
        <bgColor rgb="FF000000"/>
      </patternFill>
    </fill>
    <fill>
      <patternFill patternType="solid">
        <fgColor theme="0" tint="-0.14996795556505021"/>
        <bgColor indexed="64"/>
      </patternFill>
    </fill>
    <fill>
      <patternFill patternType="solid">
        <fgColor theme="0" tint="-0.14999847407452621"/>
        <bgColor rgb="FF000000"/>
      </patternFill>
    </fill>
    <fill>
      <patternFill patternType="solid">
        <fgColor rgb="FFFBC093"/>
        <bgColor indexed="64"/>
      </patternFill>
    </fill>
    <fill>
      <patternFill patternType="solid">
        <fgColor rgb="FFFBC093"/>
        <bgColor rgb="FF000000"/>
      </patternFill>
    </fill>
    <fill>
      <patternFill patternType="solid">
        <fgColor theme="7" tint="0.79998168889431442"/>
        <bgColor indexed="64"/>
      </patternFill>
    </fill>
    <fill>
      <patternFill patternType="solid">
        <fgColor theme="4" tint="0.79998168889431442"/>
        <bgColor indexed="64"/>
      </patternFill>
    </fill>
  </fills>
  <borders count="4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medium">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indexed="64"/>
      </right>
      <top style="medium">
        <color auto="1"/>
      </top>
      <bottom style="thin">
        <color auto="1"/>
      </bottom>
      <diagonal/>
    </border>
    <border>
      <left style="medium">
        <color auto="1"/>
      </left>
      <right/>
      <top style="thin">
        <color indexed="64"/>
      </top>
      <bottom style="thin">
        <color indexed="64"/>
      </bottom>
      <diagonal/>
    </border>
    <border>
      <left style="medium">
        <color auto="1"/>
      </left>
      <right/>
      <top/>
      <bottom/>
      <diagonal/>
    </border>
    <border>
      <left style="thin">
        <color auto="1"/>
      </left>
      <right style="medium">
        <color indexed="64"/>
      </right>
      <top style="thin">
        <color auto="1"/>
      </top>
      <bottom style="thin">
        <color auto="1"/>
      </bottom>
      <diagonal/>
    </border>
    <border>
      <left style="medium">
        <color auto="1"/>
      </left>
      <right/>
      <top style="thin">
        <color indexed="64"/>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4" fillId="0" borderId="0" applyNumberFormat="0" applyFill="0" applyBorder="0" applyAlignment="0" applyProtection="0"/>
  </cellStyleXfs>
  <cellXfs count="247">
    <xf numFmtId="0" fontId="0" fillId="0" borderId="0" xfId="0"/>
    <xf numFmtId="0" fontId="2" fillId="2" borderId="0" xfId="0" applyFont="1" applyFill="1" applyAlignment="1">
      <alignment vertical="top"/>
    </xf>
    <xf numFmtId="0" fontId="3" fillId="2" borderId="0" xfId="0" applyFont="1" applyFill="1" applyAlignment="1">
      <alignment horizontal="right" vertical="top"/>
    </xf>
    <xf numFmtId="0" fontId="0" fillId="2" borderId="0" xfId="0" applyFill="1" applyAlignment="1">
      <alignment vertical="top"/>
    </xf>
    <xf numFmtId="0" fontId="4" fillId="2" borderId="0" xfId="0" applyFont="1" applyFill="1" applyAlignment="1">
      <alignment horizontal="center" vertical="top"/>
    </xf>
    <xf numFmtId="0" fontId="0" fillId="2" borderId="0" xfId="0" applyFill="1"/>
    <xf numFmtId="0" fontId="5" fillId="3" borderId="0" xfId="0" applyFont="1" applyFill="1" applyBorder="1" applyAlignment="1">
      <alignment vertical="top"/>
    </xf>
    <xf numFmtId="0" fontId="6" fillId="3" borderId="0" xfId="0" applyFont="1" applyFill="1" applyBorder="1" applyAlignment="1">
      <alignment vertical="top"/>
    </xf>
    <xf numFmtId="0" fontId="0" fillId="2" borderId="0" xfId="0" applyFont="1" applyFill="1" applyBorder="1" applyAlignment="1"/>
    <xf numFmtId="0" fontId="0" fillId="2" borderId="0" xfId="0" applyFill="1" applyBorder="1"/>
    <xf numFmtId="0" fontId="7" fillId="2" borderId="0" xfId="0" applyFont="1" applyFill="1" applyAlignment="1">
      <alignment vertical="top"/>
    </xf>
    <xf numFmtId="0" fontId="0" fillId="2" borderId="3" xfId="0" applyFill="1" applyBorder="1" applyAlignment="1">
      <alignment vertical="top"/>
    </xf>
    <xf numFmtId="0" fontId="0" fillId="2" borderId="0" xfId="0" applyFill="1" applyBorder="1" applyAlignment="1">
      <alignment vertical="top"/>
    </xf>
    <xf numFmtId="0" fontId="8" fillId="2" borderId="0" xfId="0" applyFont="1" applyFill="1"/>
    <xf numFmtId="0" fontId="2" fillId="2" borderId="0" xfId="0" applyFont="1" applyFill="1" applyAlignment="1"/>
    <xf numFmtId="0" fontId="3" fillId="3" borderId="0" xfId="0" applyFont="1" applyFill="1" applyBorder="1" applyAlignment="1">
      <alignment vertical="top"/>
    </xf>
    <xf numFmtId="0" fontId="3" fillId="3" borderId="0" xfId="0" applyFont="1" applyFill="1" applyBorder="1" applyAlignment="1">
      <alignment horizontal="right" vertical="top"/>
    </xf>
    <xf numFmtId="0" fontId="10" fillId="2" borderId="0" xfId="0" applyFont="1" applyFill="1" applyAlignment="1">
      <alignment vertical="top"/>
    </xf>
    <xf numFmtId="0" fontId="11" fillId="3" borderId="0" xfId="0" applyFont="1" applyFill="1" applyBorder="1" applyAlignment="1">
      <alignment vertical="top"/>
    </xf>
    <xf numFmtId="0" fontId="12" fillId="3" borderId="0" xfId="0" applyFont="1" applyFill="1" applyBorder="1" applyAlignment="1">
      <alignment horizontal="left" vertical="top"/>
    </xf>
    <xf numFmtId="0" fontId="12" fillId="3" borderId="0" xfId="0" applyFont="1" applyFill="1" applyBorder="1" applyAlignment="1">
      <alignment vertical="top"/>
    </xf>
    <xf numFmtId="0" fontId="13" fillId="3" borderId="0" xfId="0" applyFont="1" applyFill="1" applyBorder="1" applyAlignment="1">
      <alignment vertical="top"/>
    </xf>
    <xf numFmtId="0" fontId="6" fillId="3" borderId="3" xfId="0" applyFont="1" applyFill="1" applyBorder="1" applyAlignment="1">
      <alignment vertical="top"/>
    </xf>
    <xf numFmtId="0" fontId="3" fillId="5" borderId="1" xfId="0" applyFont="1" applyFill="1" applyBorder="1" applyAlignment="1">
      <alignment vertical="top"/>
    </xf>
    <xf numFmtId="0" fontId="3" fillId="5" borderId="1" xfId="0" applyFont="1" applyFill="1" applyBorder="1" applyAlignment="1">
      <alignment horizontal="center" vertical="center"/>
    </xf>
    <xf numFmtId="0" fontId="15" fillId="3" borderId="0" xfId="0" applyFont="1" applyFill="1" applyBorder="1" applyAlignment="1">
      <alignment vertical="top"/>
    </xf>
    <xf numFmtId="0" fontId="16" fillId="3" borderId="0" xfId="0" applyFont="1" applyFill="1" applyBorder="1" applyAlignment="1">
      <alignment vertical="top"/>
    </xf>
    <xf numFmtId="0" fontId="15" fillId="2" borderId="5" xfId="0" applyFont="1" applyFill="1" applyBorder="1" applyAlignment="1">
      <alignment horizontal="right" vertical="top"/>
    </xf>
    <xf numFmtId="0" fontId="17" fillId="3" borderId="0" xfId="0" applyFont="1" applyFill="1" applyBorder="1" applyAlignment="1">
      <alignment horizontal="left" vertical="top"/>
    </xf>
    <xf numFmtId="0" fontId="3" fillId="5" borderId="5" xfId="0" applyFont="1" applyFill="1" applyBorder="1" applyAlignment="1">
      <alignment vertical="top"/>
    </xf>
    <xf numFmtId="0" fontId="3" fillId="5" borderId="5" xfId="0" applyFont="1" applyFill="1" applyBorder="1" applyAlignment="1">
      <alignment horizontal="center" vertical="center"/>
    </xf>
    <xf numFmtId="0" fontId="6" fillId="7" borderId="6" xfId="0" applyFont="1" applyFill="1" applyBorder="1" applyAlignment="1">
      <alignment vertical="top"/>
    </xf>
    <xf numFmtId="0" fontId="6" fillId="7" borderId="1" xfId="0" applyFont="1" applyFill="1" applyBorder="1" applyAlignment="1">
      <alignment vertical="top"/>
    </xf>
    <xf numFmtId="0" fontId="6" fillId="7" borderId="7" xfId="0" applyFont="1" applyFill="1" applyBorder="1" applyAlignment="1">
      <alignment horizontal="left" vertical="top" wrapText="1"/>
    </xf>
    <xf numFmtId="0" fontId="3" fillId="6" borderId="1" xfId="0" applyFont="1" applyFill="1" applyBorder="1" applyAlignment="1">
      <alignment horizontal="center" vertical="center"/>
    </xf>
    <xf numFmtId="0" fontId="6" fillId="7" borderId="8" xfId="0" applyFont="1" applyFill="1" applyBorder="1" applyAlignment="1">
      <alignment vertical="top"/>
    </xf>
    <xf numFmtId="0" fontId="6" fillId="7" borderId="5" xfId="0" applyFont="1" applyFill="1" applyBorder="1" applyAlignment="1">
      <alignment vertical="top"/>
    </xf>
    <xf numFmtId="0" fontId="3" fillId="8" borderId="5" xfId="0" applyFont="1" applyFill="1" applyBorder="1" applyAlignment="1">
      <alignment horizontal="center" vertical="center"/>
    </xf>
    <xf numFmtId="0" fontId="3" fillId="6" borderId="5" xfId="0" applyFont="1" applyFill="1" applyBorder="1" applyAlignment="1">
      <alignment vertical="top"/>
    </xf>
    <xf numFmtId="0" fontId="3" fillId="6" borderId="5" xfId="0" applyFont="1" applyFill="1" applyBorder="1" applyAlignment="1">
      <alignment horizontal="center" vertical="center"/>
    </xf>
    <xf numFmtId="0" fontId="6" fillId="8" borderId="6" xfId="0" applyFont="1" applyFill="1" applyBorder="1" applyAlignment="1">
      <alignment vertical="top"/>
    </xf>
    <xf numFmtId="0" fontId="6" fillId="8" borderId="1" xfId="0" applyFont="1" applyFill="1" applyBorder="1" applyAlignment="1">
      <alignment vertical="top"/>
    </xf>
    <xf numFmtId="0" fontId="6" fillId="8" borderId="7" xfId="0" applyFont="1" applyFill="1" applyBorder="1" applyAlignment="1">
      <alignment horizontal="left" vertical="top" wrapText="1"/>
    </xf>
    <xf numFmtId="0" fontId="6" fillId="8" borderId="8" xfId="0" applyFont="1" applyFill="1" applyBorder="1" applyAlignment="1">
      <alignment vertical="top"/>
    </xf>
    <xf numFmtId="0" fontId="6" fillId="8" borderId="5" xfId="0" applyFont="1" applyFill="1" applyBorder="1" applyAlignment="1">
      <alignment vertical="top"/>
    </xf>
    <xf numFmtId="0" fontId="3" fillId="3" borderId="0" xfId="0" applyFont="1" applyFill="1" applyBorder="1" applyAlignment="1">
      <alignment horizontal="left" vertical="top"/>
    </xf>
    <xf numFmtId="0" fontId="6" fillId="2" borderId="0" xfId="0" applyFont="1" applyFill="1" applyBorder="1" applyAlignment="1">
      <alignment vertical="top"/>
    </xf>
    <xf numFmtId="0" fontId="6" fillId="2" borderId="0" xfId="0" applyFont="1" applyFill="1" applyBorder="1" applyAlignment="1">
      <alignment vertical="top" wrapText="1"/>
    </xf>
    <xf numFmtId="0" fontId="8" fillId="0" borderId="0" xfId="0" applyFont="1"/>
    <xf numFmtId="0" fontId="16" fillId="2" borderId="0" xfId="0" applyFont="1" applyFill="1" applyBorder="1" applyAlignment="1">
      <alignment vertical="top"/>
    </xf>
    <xf numFmtId="0" fontId="15" fillId="2" borderId="1" xfId="0" applyFont="1" applyFill="1" applyBorder="1" applyAlignment="1">
      <alignment horizontal="right" vertical="top" wrapText="1"/>
    </xf>
    <xf numFmtId="0" fontId="6" fillId="4" borderId="6" xfId="0" applyFont="1" applyFill="1" applyBorder="1" applyAlignment="1">
      <alignment vertical="top"/>
    </xf>
    <xf numFmtId="0" fontId="18" fillId="4" borderId="9" xfId="0" applyFont="1" applyFill="1" applyBorder="1" applyAlignment="1">
      <alignment vertical="top"/>
    </xf>
    <xf numFmtId="0" fontId="6" fillId="4" borderId="7" xfId="0" applyFont="1" applyFill="1" applyBorder="1" applyAlignment="1">
      <alignment vertical="top" wrapText="1"/>
    </xf>
    <xf numFmtId="0" fontId="8" fillId="4" borderId="10" xfId="0" applyFont="1" applyFill="1" applyBorder="1"/>
    <xf numFmtId="0" fontId="6" fillId="8" borderId="11" xfId="0" applyFont="1" applyFill="1" applyBorder="1" applyAlignment="1">
      <alignment vertical="top"/>
    </xf>
    <xf numFmtId="0" fontId="6" fillId="8" borderId="12" xfId="0" applyFont="1" applyFill="1" applyBorder="1" applyAlignment="1">
      <alignment vertical="top"/>
    </xf>
    <xf numFmtId="0" fontId="19" fillId="4" borderId="1" xfId="0" applyFont="1" applyFill="1" applyBorder="1" applyAlignment="1">
      <alignment vertical="top"/>
    </xf>
    <xf numFmtId="0" fontId="6" fillId="4" borderId="1" xfId="0" applyFont="1" applyFill="1" applyBorder="1" applyAlignment="1">
      <alignment horizontal="left" vertical="top" wrapText="1"/>
    </xf>
    <xf numFmtId="0" fontId="0" fillId="4" borderId="1" xfId="0" applyFill="1" applyBorder="1"/>
    <xf numFmtId="0" fontId="6" fillId="4" borderId="8" xfId="0" applyFont="1" applyFill="1" applyBorder="1" applyAlignment="1">
      <alignment vertical="top"/>
    </xf>
    <xf numFmtId="0" fontId="6" fillId="4" borderId="5" xfId="0" applyFont="1" applyFill="1" applyBorder="1" applyAlignment="1">
      <alignment vertical="top"/>
    </xf>
    <xf numFmtId="0" fontId="3" fillId="4" borderId="5" xfId="0" applyFont="1" applyFill="1" applyBorder="1" applyAlignment="1">
      <alignment horizontal="center" vertical="center"/>
    </xf>
    <xf numFmtId="0" fontId="0" fillId="4" borderId="5" xfId="0" applyFill="1" applyBorder="1"/>
    <xf numFmtId="0" fontId="6" fillId="3" borderId="13" xfId="0" applyFont="1" applyFill="1" applyBorder="1" applyAlignment="1">
      <alignment vertical="top" wrapText="1"/>
    </xf>
    <xf numFmtId="0" fontId="15" fillId="3" borderId="12" xfId="0" applyFont="1" applyFill="1" applyBorder="1" applyAlignment="1">
      <alignment horizontal="right" vertical="top" wrapText="1"/>
    </xf>
    <xf numFmtId="0" fontId="6" fillId="7" borderId="1" xfId="0" applyFont="1" applyFill="1" applyBorder="1" applyAlignment="1">
      <alignment horizontal="left" vertical="top" wrapText="1"/>
    </xf>
    <xf numFmtId="0" fontId="3" fillId="5" borderId="6" xfId="0" applyFont="1" applyFill="1" applyBorder="1" applyAlignment="1">
      <alignment horizontal="center" vertical="center"/>
    </xf>
    <xf numFmtId="0" fontId="3" fillId="5" borderId="11" xfId="0" applyFont="1" applyFill="1" applyBorder="1" applyAlignment="1">
      <alignment horizontal="center" vertical="center"/>
    </xf>
    <xf numFmtId="0" fontId="6" fillId="8" borderId="1" xfId="0" applyFont="1" applyFill="1" applyBorder="1" applyAlignment="1">
      <alignment horizontal="left" vertical="top" wrapText="1"/>
    </xf>
    <xf numFmtId="0" fontId="3" fillId="6" borderId="12" xfId="0" applyFont="1" applyFill="1" applyBorder="1" applyAlignment="1">
      <alignment vertical="top"/>
    </xf>
    <xf numFmtId="0" fontId="3" fillId="6" borderId="1" xfId="0" applyFont="1" applyFill="1" applyBorder="1" applyAlignment="1">
      <alignment vertical="top"/>
    </xf>
    <xf numFmtId="0" fontId="6" fillId="7" borderId="11" xfId="0" applyFont="1" applyFill="1" applyBorder="1" applyAlignment="1">
      <alignment vertical="top"/>
    </xf>
    <xf numFmtId="0" fontId="6" fillId="7" borderId="12" xfId="0" applyFont="1" applyFill="1" applyBorder="1" applyAlignment="1">
      <alignment vertical="top"/>
    </xf>
    <xf numFmtId="0" fontId="6" fillId="7" borderId="14" xfId="0" applyFont="1" applyFill="1" applyBorder="1" applyAlignment="1">
      <alignment horizontal="left" vertical="top" wrapText="1"/>
    </xf>
    <xf numFmtId="0" fontId="3" fillId="5" borderId="12" xfId="0" applyFont="1" applyFill="1" applyBorder="1" applyAlignment="1">
      <alignment vertical="top"/>
    </xf>
    <xf numFmtId="0" fontId="3" fillId="6" borderId="14" xfId="0" applyFont="1" applyFill="1" applyBorder="1" applyAlignment="1">
      <alignment vertical="top"/>
    </xf>
    <xf numFmtId="0" fontId="3" fillId="9" borderId="12" xfId="0" applyFont="1" applyFill="1" applyBorder="1" applyAlignment="1">
      <alignment vertical="top"/>
    </xf>
    <xf numFmtId="0" fontId="3" fillId="9" borderId="1" xfId="0" applyFont="1" applyFill="1" applyBorder="1" applyAlignment="1">
      <alignment horizontal="left" vertical="top"/>
    </xf>
    <xf numFmtId="0" fontId="3" fillId="10" borderId="6" xfId="0" applyFont="1" applyFill="1" applyBorder="1" applyAlignment="1">
      <alignment horizontal="center" vertical="center"/>
    </xf>
    <xf numFmtId="164" fontId="3" fillId="10" borderId="1" xfId="0" applyNumberFormat="1" applyFont="1" applyFill="1" applyBorder="1" applyAlignment="1">
      <alignment horizontal="center" vertical="top"/>
    </xf>
    <xf numFmtId="0" fontId="6" fillId="3" borderId="0" xfId="0" applyFont="1" applyFill="1" applyBorder="1" applyAlignment="1">
      <alignment vertical="top" wrapText="1"/>
    </xf>
    <xf numFmtId="0" fontId="3" fillId="9" borderId="5" xfId="0" applyFont="1" applyFill="1" applyBorder="1" applyAlignment="1">
      <alignment vertical="top"/>
    </xf>
    <xf numFmtId="0" fontId="3" fillId="10" borderId="11" xfId="0" applyFont="1" applyFill="1" applyBorder="1" applyAlignment="1">
      <alignment horizontal="center" vertical="center"/>
    </xf>
    <xf numFmtId="164" fontId="3" fillId="10" borderId="5" xfId="0" applyNumberFormat="1" applyFont="1" applyFill="1" applyBorder="1" applyAlignment="1">
      <alignment horizontal="center" vertical="top"/>
    </xf>
    <xf numFmtId="0" fontId="15" fillId="2" borderId="2" xfId="0" applyFont="1" applyFill="1" applyBorder="1" applyAlignment="1">
      <alignment horizontal="right" vertical="top" wrapText="1"/>
    </xf>
    <xf numFmtId="0" fontId="3" fillId="11" borderId="1" xfId="0" applyFont="1" applyFill="1" applyBorder="1" applyAlignment="1">
      <alignment vertical="top"/>
    </xf>
    <xf numFmtId="0" fontId="3" fillId="12" borderId="6" xfId="0" applyFont="1" applyFill="1" applyBorder="1" applyAlignment="1">
      <alignment horizontal="center" vertical="center"/>
    </xf>
    <xf numFmtId="0" fontId="3" fillId="11" borderId="5" xfId="0" applyFont="1" applyFill="1" applyBorder="1" applyAlignment="1">
      <alignment vertical="top"/>
    </xf>
    <xf numFmtId="0" fontId="3" fillId="12" borderId="11" xfId="0" applyFont="1" applyFill="1" applyBorder="1" applyAlignment="1">
      <alignment horizontal="center" vertical="center"/>
    </xf>
    <xf numFmtId="0" fontId="6" fillId="13" borderId="15" xfId="0" applyFont="1" applyFill="1" applyBorder="1" applyAlignment="1">
      <alignment vertical="top"/>
    </xf>
    <xf numFmtId="0" fontId="18" fillId="13" borderId="13" xfId="0" applyFont="1" applyFill="1" applyBorder="1" applyAlignment="1">
      <alignment vertical="top"/>
    </xf>
    <xf numFmtId="0" fontId="6" fillId="13" borderId="10" xfId="0" applyFont="1" applyFill="1" applyBorder="1" applyAlignment="1">
      <alignment vertical="top" wrapText="1"/>
    </xf>
    <xf numFmtId="0" fontId="5" fillId="14" borderId="10" xfId="0" applyFont="1" applyFill="1" applyBorder="1" applyAlignment="1">
      <alignment vertical="top"/>
    </xf>
    <xf numFmtId="0" fontId="3" fillId="12" borderId="14" xfId="0" applyFont="1" applyFill="1" applyBorder="1" applyAlignment="1">
      <alignment vertical="top"/>
    </xf>
    <xf numFmtId="0" fontId="19" fillId="14" borderId="6" xfId="0" applyFont="1" applyFill="1" applyBorder="1" applyAlignment="1">
      <alignment vertical="top"/>
    </xf>
    <xf numFmtId="0" fontId="19" fillId="14" borderId="1" xfId="0" applyFont="1" applyFill="1" applyBorder="1" applyAlignment="1">
      <alignment horizontal="left" vertical="top" wrapText="1"/>
    </xf>
    <xf numFmtId="0" fontId="19" fillId="14" borderId="8" xfId="0" applyFont="1" applyFill="1" applyBorder="1" applyAlignment="1">
      <alignment vertical="top"/>
    </xf>
    <xf numFmtId="0" fontId="20" fillId="4" borderId="5" xfId="0" applyFont="1" applyFill="1" applyBorder="1" applyAlignment="1">
      <alignment horizontal="center" vertical="center"/>
    </xf>
    <xf numFmtId="0" fontId="3" fillId="11" borderId="12" xfId="0" applyFont="1" applyFill="1" applyBorder="1" applyAlignment="1">
      <alignment vertical="top"/>
    </xf>
    <xf numFmtId="0" fontId="13" fillId="3" borderId="0" xfId="0" applyFont="1" applyFill="1" applyBorder="1" applyAlignment="1">
      <alignment horizontal="left" vertical="top"/>
    </xf>
    <xf numFmtId="0" fontId="21" fillId="3" borderId="0" xfId="0" applyFont="1" applyFill="1" applyBorder="1" applyAlignment="1">
      <alignment vertical="top"/>
    </xf>
    <xf numFmtId="0" fontId="3" fillId="12" borderId="5" xfId="0" applyFont="1" applyFill="1" applyBorder="1" applyAlignment="1">
      <alignment vertical="top"/>
    </xf>
    <xf numFmtId="0" fontId="3" fillId="12" borderId="8" xfId="0" applyFont="1" applyFill="1" applyBorder="1" applyAlignment="1">
      <alignment horizontal="center" vertical="center"/>
    </xf>
    <xf numFmtId="0" fontId="10" fillId="2" borderId="0" xfId="0" applyFont="1" applyFill="1" applyAlignment="1"/>
    <xf numFmtId="0" fontId="3" fillId="3" borderId="13" xfId="0" applyFont="1" applyFill="1" applyBorder="1" applyAlignment="1">
      <alignment horizontal="center" vertical="center"/>
    </xf>
    <xf numFmtId="164" fontId="3" fillId="3" borderId="3" xfId="0" applyNumberFormat="1" applyFont="1" applyFill="1" applyBorder="1" applyAlignment="1">
      <alignment horizontal="center" vertical="top"/>
    </xf>
    <xf numFmtId="0" fontId="3" fillId="3" borderId="0" xfId="0" applyFont="1" applyFill="1" applyBorder="1" applyAlignment="1">
      <alignment horizontal="center" vertical="center"/>
    </xf>
    <xf numFmtId="0" fontId="3" fillId="15" borderId="1" xfId="0" applyFont="1" applyFill="1" applyBorder="1" applyAlignment="1">
      <alignment vertical="top"/>
    </xf>
    <xf numFmtId="0" fontId="3" fillId="15" borderId="1" xfId="0" applyFont="1" applyFill="1" applyBorder="1" applyAlignment="1">
      <alignment horizontal="center" vertical="center"/>
    </xf>
    <xf numFmtId="0" fontId="3" fillId="15" borderId="5" xfId="0" applyFont="1" applyFill="1" applyBorder="1" applyAlignment="1">
      <alignment vertical="top"/>
    </xf>
    <xf numFmtId="0" fontId="3" fillId="15" borderId="5" xfId="0" applyFont="1" applyFill="1" applyBorder="1" applyAlignment="1">
      <alignment horizontal="center" vertical="center"/>
    </xf>
    <xf numFmtId="0" fontId="22" fillId="3" borderId="0" xfId="0" applyFont="1" applyFill="1" applyBorder="1" applyAlignment="1">
      <alignment vertical="top"/>
    </xf>
    <xf numFmtId="0" fontId="5" fillId="3" borderId="2" xfId="0" applyFont="1" applyFill="1" applyBorder="1" applyAlignment="1">
      <alignment vertical="top"/>
    </xf>
    <xf numFmtId="0" fontId="23" fillId="3" borderId="0" xfId="0" applyFont="1" applyFill="1" applyBorder="1" applyAlignment="1">
      <alignment horizontal="left" vertical="top"/>
    </xf>
    <xf numFmtId="164" fontId="23" fillId="3" borderId="0" xfId="0" applyNumberFormat="1" applyFont="1" applyFill="1" applyBorder="1" applyAlignment="1">
      <alignment horizontal="left" vertical="top"/>
    </xf>
    <xf numFmtId="49" fontId="3" fillId="3" borderId="0" xfId="0" applyNumberFormat="1" applyFont="1" applyFill="1" applyBorder="1" applyAlignment="1">
      <alignment horizontal="right" vertical="top"/>
    </xf>
    <xf numFmtId="0" fontId="24" fillId="0" borderId="0" xfId="0" applyFont="1" applyAlignment="1"/>
    <xf numFmtId="0" fontId="24" fillId="9" borderId="0" xfId="0" applyFont="1" applyFill="1" applyAlignment="1">
      <alignment horizontal="center"/>
    </xf>
    <xf numFmtId="0" fontId="25" fillId="0" borderId="0" xfId="0" applyFont="1"/>
    <xf numFmtId="0" fontId="24" fillId="2" borderId="0" xfId="0" applyFont="1" applyFill="1" applyAlignment="1"/>
    <xf numFmtId="0" fontId="0" fillId="0" borderId="0" xfId="0" applyBorder="1"/>
    <xf numFmtId="0" fontId="0" fillId="0" borderId="16" xfId="0" applyBorder="1" applyAlignment="1"/>
    <xf numFmtId="0" fontId="0" fillId="0" borderId="23" xfId="0" applyBorder="1"/>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8" xfId="0" applyFont="1" applyBorder="1" applyAlignment="1">
      <alignment horizontal="center"/>
    </xf>
    <xf numFmtId="0" fontId="1" fillId="0" borderId="27" xfId="0" applyFont="1" applyBorder="1" applyAlignment="1">
      <alignment horizontal="center" wrapText="1"/>
    </xf>
    <xf numFmtId="0" fontId="27" fillId="0" borderId="28" xfId="0" applyFont="1"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27" fillId="0" borderId="10" xfId="0" applyFont="1" applyBorder="1" applyAlignment="1">
      <alignment horizontal="center"/>
    </xf>
    <xf numFmtId="0" fontId="0" fillId="0" borderId="2" xfId="0" applyBorder="1" applyAlignment="1">
      <alignment horizontal="center"/>
    </xf>
    <xf numFmtId="0" fontId="0" fillId="0" borderId="29" xfId="0" applyBorder="1" applyAlignment="1">
      <alignment horizontal="center"/>
    </xf>
    <xf numFmtId="0" fontId="27" fillId="0" borderId="2" xfId="0" applyFont="1" applyBorder="1" applyAlignment="1">
      <alignment horizontal="center"/>
    </xf>
    <xf numFmtId="0" fontId="1" fillId="0" borderId="30" xfId="0" applyFont="1" applyBorder="1" applyAlignment="1">
      <alignment horizontal="center" wrapText="1"/>
    </xf>
    <xf numFmtId="0" fontId="27" fillId="0" borderId="31" xfId="0" applyFont="1" applyBorder="1" applyAlignment="1">
      <alignment horizontal="center"/>
    </xf>
    <xf numFmtId="0" fontId="0" fillId="0" borderId="16" xfId="0" applyBorder="1" applyAlignment="1">
      <alignment horizontal="center"/>
    </xf>
    <xf numFmtId="0" fontId="0" fillId="0" borderId="32" xfId="0" applyBorder="1" applyAlignment="1">
      <alignment horizontal="center"/>
    </xf>
    <xf numFmtId="0" fontId="27" fillId="0" borderId="33" xfId="0" applyFont="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28" fillId="0" borderId="11" xfId="0" applyFont="1" applyBorder="1"/>
    <xf numFmtId="0" fontId="0" fillId="0" borderId="14" xfId="0" applyBorder="1"/>
    <xf numFmtId="0" fontId="0" fillId="0" borderId="11" xfId="0" applyBorder="1"/>
    <xf numFmtId="0" fontId="1" fillId="0" borderId="0" xfId="0" applyFont="1" applyBorder="1"/>
    <xf numFmtId="0" fontId="0" fillId="0" borderId="6" xfId="0" applyBorder="1"/>
    <xf numFmtId="0" fontId="0" fillId="0" borderId="7" xfId="0" applyBorder="1"/>
    <xf numFmtId="0" fontId="0" fillId="0" borderId="12" xfId="0" applyBorder="1"/>
    <xf numFmtId="0" fontId="0" fillId="0" borderId="9" xfId="0" applyBorder="1"/>
    <xf numFmtId="0" fontId="1" fillId="0" borderId="14" xfId="0" applyFont="1" applyBorder="1"/>
    <xf numFmtId="0" fontId="0" fillId="0" borderId="5" xfId="0" applyBorder="1"/>
    <xf numFmtId="0" fontId="0" fillId="0" borderId="8" xfId="0" applyBorder="1"/>
    <xf numFmtId="0" fontId="0" fillId="0" borderId="3" xfId="0" applyBorder="1"/>
    <xf numFmtId="0" fontId="0" fillId="0" borderId="36" xfId="0" applyBorder="1"/>
    <xf numFmtId="0" fontId="30" fillId="17" borderId="37" xfId="0" applyFont="1" applyFill="1" applyBorder="1"/>
    <xf numFmtId="0" fontId="31" fillId="18" borderId="2" xfId="0" applyFont="1" applyFill="1" applyBorder="1"/>
    <xf numFmtId="0" fontId="24" fillId="0" borderId="12" xfId="0" applyFont="1" applyBorder="1"/>
    <xf numFmtId="0" fontId="24" fillId="0" borderId="5" xfId="0" applyFont="1" applyBorder="1"/>
    <xf numFmtId="0" fontId="0" fillId="0" borderId="38" xfId="0" applyBorder="1"/>
    <xf numFmtId="0" fontId="31" fillId="18" borderId="1" xfId="0" applyFont="1" applyFill="1" applyBorder="1"/>
    <xf numFmtId="0" fontId="24" fillId="0" borderId="6" xfId="0" applyFont="1" applyBorder="1"/>
    <xf numFmtId="0" fontId="0" fillId="0" borderId="7" xfId="0" applyBorder="1" applyAlignment="1">
      <alignment wrapText="1"/>
    </xf>
    <xf numFmtId="0" fontId="24" fillId="0" borderId="15" xfId="0" applyFont="1" applyFill="1" applyBorder="1"/>
    <xf numFmtId="0" fontId="24" fillId="0" borderId="13" xfId="0" applyFont="1" applyFill="1" applyBorder="1"/>
    <xf numFmtId="0" fontId="24" fillId="0" borderId="10" xfId="0" applyFont="1" applyFill="1" applyBorder="1"/>
    <xf numFmtId="0" fontId="24" fillId="0" borderId="11" xfId="0" applyFont="1" applyBorder="1"/>
    <xf numFmtId="0" fontId="24" fillId="0" borderId="14" xfId="0" applyFont="1" applyBorder="1"/>
    <xf numFmtId="0" fontId="24" fillId="0" borderId="8" xfId="0" applyFont="1" applyBorder="1"/>
    <xf numFmtId="0" fontId="24" fillId="0" borderId="36" xfId="0" applyFont="1" applyBorder="1"/>
    <xf numFmtId="0" fontId="24" fillId="0" borderId="15" xfId="0" applyFont="1" applyBorder="1"/>
    <xf numFmtId="0" fontId="1" fillId="0" borderId="0" xfId="0" applyFont="1"/>
    <xf numFmtId="0" fontId="33" fillId="2" borderId="8" xfId="0" applyFont="1" applyFill="1" applyBorder="1" applyAlignment="1"/>
    <xf numFmtId="0" fontId="0" fillId="0" borderId="15" xfId="0" applyBorder="1"/>
    <xf numFmtId="0" fontId="0" fillId="0" borderId="13" xfId="0" applyBorder="1"/>
    <xf numFmtId="0" fontId="0" fillId="0" borderId="10" xfId="0" applyBorder="1"/>
    <xf numFmtId="0" fontId="29" fillId="0" borderId="0" xfId="0" applyFont="1"/>
    <xf numFmtId="0" fontId="0" fillId="0" borderId="0" xfId="0"/>
    <xf numFmtId="0" fontId="0" fillId="0" borderId="0" xfId="0" applyBorder="1"/>
    <xf numFmtId="0" fontId="32" fillId="0" borderId="3" xfId="0" applyFont="1" applyFill="1" applyBorder="1"/>
    <xf numFmtId="0" fontId="32" fillId="0" borderId="0" xfId="0" applyFont="1" applyFill="1" applyBorder="1"/>
    <xf numFmtId="0" fontId="32" fillId="0" borderId="14" xfId="0" applyFont="1" applyFill="1" applyBorder="1"/>
    <xf numFmtId="0" fontId="32" fillId="0" borderId="36" xfId="0" applyFont="1" applyFill="1" applyBorder="1"/>
    <xf numFmtId="0" fontId="32" fillId="0" borderId="6" xfId="0" applyFont="1" applyFill="1" applyBorder="1"/>
    <xf numFmtId="0" fontId="32" fillId="0" borderId="9" xfId="0" applyFont="1" applyFill="1" applyBorder="1"/>
    <xf numFmtId="0" fontId="32" fillId="0" borderId="11" xfId="0" applyFont="1" applyFill="1" applyBorder="1"/>
    <xf numFmtId="0" fontId="32" fillId="0" borderId="8" xfId="0" applyFont="1" applyFill="1" applyBorder="1"/>
    <xf numFmtId="0" fontId="13" fillId="4" borderId="5" xfId="0" applyFont="1" applyFill="1" applyBorder="1" applyAlignment="1">
      <alignment horizontal="left" vertical="top" wrapText="1"/>
    </xf>
    <xf numFmtId="0" fontId="14" fillId="4" borderId="2" xfId="0" applyFont="1" applyFill="1" applyBorder="1" applyAlignment="1">
      <alignment vertical="center"/>
    </xf>
    <xf numFmtId="0" fontId="24" fillId="18" borderId="11" xfId="0" applyFont="1" applyFill="1" applyBorder="1" applyAlignment="1">
      <alignment horizontal="left"/>
    </xf>
    <xf numFmtId="0" fontId="31" fillId="18" borderId="0" xfId="0" applyFont="1" applyFill="1" applyBorder="1" applyAlignment="1">
      <alignment horizontal="left"/>
    </xf>
    <xf numFmtId="0" fontId="32" fillId="18" borderId="5" xfId="0" applyFont="1" applyFill="1" applyBorder="1" applyAlignment="1">
      <alignment horizontal="left"/>
    </xf>
    <xf numFmtId="0" fontId="29" fillId="0" borderId="8" xfId="0" applyFont="1" applyBorder="1"/>
    <xf numFmtId="0" fontId="29" fillId="0" borderId="3" xfId="0" applyFont="1" applyBorder="1"/>
    <xf numFmtId="0" fontId="29" fillId="0" borderId="36" xfId="0" applyFont="1" applyBorder="1"/>
    <xf numFmtId="0" fontId="33" fillId="2" borderId="6" xfId="0" applyFont="1" applyFill="1" applyBorder="1" applyAlignment="1"/>
    <xf numFmtId="0" fontId="32" fillId="0" borderId="3" xfId="0" applyFont="1" applyFill="1" applyBorder="1" applyAlignment="1">
      <alignment wrapText="1"/>
    </xf>
    <xf numFmtId="0" fontId="0" fillId="0" borderId="0" xfId="0"/>
    <xf numFmtId="0" fontId="0" fillId="0" borderId="0" xfId="0" applyBorder="1"/>
    <xf numFmtId="0" fontId="0" fillId="0" borderId="2" xfId="0" applyFill="1" applyBorder="1" applyAlignment="1">
      <alignment horizontal="center"/>
    </xf>
    <xf numFmtId="0" fontId="0" fillId="0" borderId="1" xfId="0" applyBorder="1"/>
    <xf numFmtId="0" fontId="32" fillId="0" borderId="9" xfId="0" applyFont="1" applyFill="1" applyBorder="1" applyAlignment="1">
      <alignment wrapText="1"/>
    </xf>
    <xf numFmtId="0" fontId="32" fillId="0" borderId="7" xfId="0" applyFont="1" applyFill="1" applyBorder="1"/>
    <xf numFmtId="0" fontId="26" fillId="0" borderId="39" xfId="0" applyFont="1" applyBorder="1"/>
    <xf numFmtId="0" fontId="26" fillId="0" borderId="40" xfId="0" applyFont="1" applyBorder="1"/>
    <xf numFmtId="0" fontId="34" fillId="0" borderId="40" xfId="1" applyFill="1" applyBorder="1" applyAlignment="1"/>
    <xf numFmtId="0" fontId="0" fillId="0" borderId="40" xfId="0" applyBorder="1"/>
    <xf numFmtId="0" fontId="35" fillId="0" borderId="41" xfId="0" applyFont="1" applyBorder="1" applyAlignment="1">
      <alignment vertical="top" wrapText="1"/>
    </xf>
    <xf numFmtId="0" fontId="0" fillId="0" borderId="0" xfId="0" applyAlignment="1"/>
    <xf numFmtId="0" fontId="29" fillId="2" borderId="0" xfId="0" applyFont="1" applyFill="1"/>
    <xf numFmtId="0" fontId="0" fillId="9" borderId="0" xfId="0" applyFill="1" applyAlignment="1">
      <alignment horizontal="center"/>
    </xf>
    <xf numFmtId="164" fontId="3" fillId="16" borderId="1" xfId="0" applyNumberFormat="1" applyFont="1" applyFill="1" applyBorder="1" applyAlignment="1">
      <alignment horizontal="center" vertical="top"/>
    </xf>
    <xf numFmtId="164" fontId="3" fillId="16" borderId="5" xfId="0" applyNumberFormat="1" applyFont="1" applyFill="1" applyBorder="1" applyAlignment="1">
      <alignment horizontal="center" vertical="top"/>
    </xf>
    <xf numFmtId="0" fontId="4" fillId="2" borderId="0" xfId="0" applyFont="1" applyFill="1" applyAlignment="1">
      <alignment horizontal="center" vertical="top"/>
    </xf>
    <xf numFmtId="0" fontId="9" fillId="4" borderId="0" xfId="0" applyFont="1" applyFill="1" applyAlignment="1">
      <alignment horizontal="center" vertical="center"/>
    </xf>
    <xf numFmtId="0" fontId="14" fillId="6" borderId="1" xfId="0" applyFont="1" applyFill="1" applyBorder="1" applyAlignment="1">
      <alignment horizontal="center" vertical="center"/>
    </xf>
    <xf numFmtId="0" fontId="14" fillId="6" borderId="5" xfId="0" applyFont="1" applyFill="1" applyBorder="1" applyAlignment="1">
      <alignment horizontal="center" vertical="center"/>
    </xf>
    <xf numFmtId="0" fontId="14" fillId="8" borderId="1" xfId="0" applyFont="1" applyFill="1" applyBorder="1" applyAlignment="1">
      <alignment horizontal="center" vertical="center"/>
    </xf>
    <xf numFmtId="0" fontId="14" fillId="8" borderId="5" xfId="0" applyFont="1" applyFill="1" applyBorder="1" applyAlignment="1">
      <alignment horizontal="center" vertical="center"/>
    </xf>
    <xf numFmtId="0" fontId="14" fillId="6" borderId="12"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5" xfId="0" applyFont="1" applyFill="1" applyBorder="1" applyAlignment="1">
      <alignment horizontal="center" vertical="center"/>
    </xf>
    <xf numFmtId="0" fontId="26" fillId="0" borderId="15" xfId="0" applyFont="1" applyFill="1" applyBorder="1" applyAlignment="1">
      <alignment horizontal="center"/>
    </xf>
    <xf numFmtId="0" fontId="26" fillId="0" borderId="13" xfId="0" applyFont="1" applyFill="1" applyBorder="1" applyAlignment="1">
      <alignment horizontal="center"/>
    </xf>
    <xf numFmtId="0" fontId="26" fillId="0" borderId="10" xfId="0" applyFont="1" applyFill="1" applyBorder="1" applyAlignment="1">
      <alignment horizontal="center"/>
    </xf>
    <xf numFmtId="0" fontId="26" fillId="0" borderId="17" xfId="0" applyFont="1" applyBorder="1" applyAlignment="1">
      <alignment horizontal="center"/>
    </xf>
    <xf numFmtId="0" fontId="26" fillId="0" borderId="18" xfId="0" applyFont="1" applyBorder="1" applyAlignment="1">
      <alignment horizontal="center"/>
    </xf>
    <xf numFmtId="0" fontId="26" fillId="0" borderId="19" xfId="0" applyFont="1" applyBorder="1" applyAlignment="1">
      <alignment horizontal="center"/>
    </xf>
    <xf numFmtId="0" fontId="26" fillId="0" borderId="20" xfId="0" applyFont="1" applyBorder="1" applyAlignment="1">
      <alignment horizontal="center"/>
    </xf>
    <xf numFmtId="0" fontId="26" fillId="0" borderId="21" xfId="0" applyFont="1" applyBorder="1" applyAlignment="1">
      <alignment horizontal="center"/>
    </xf>
    <xf numFmtId="0" fontId="26" fillId="0" borderId="22" xfId="0" applyFont="1" applyBorder="1" applyAlignment="1">
      <alignment horizontal="center"/>
    </xf>
    <xf numFmtId="0" fontId="28" fillId="0" borderId="15" xfId="0" applyFont="1" applyBorder="1" applyAlignment="1">
      <alignment horizontal="center"/>
    </xf>
    <xf numFmtId="0" fontId="28" fillId="0" borderId="10" xfId="0" applyFont="1" applyBorder="1" applyAlignment="1">
      <alignment horizontal="center"/>
    </xf>
    <xf numFmtId="0" fontId="28" fillId="0" borderId="6" xfId="0" applyFont="1"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28" fillId="0" borderId="6" xfId="0" applyFont="1" applyFill="1" applyBorder="1" applyAlignment="1">
      <alignment horizontal="center"/>
    </xf>
    <xf numFmtId="0" fontId="28" fillId="0" borderId="7" xfId="0" applyFont="1" applyFill="1" applyBorder="1" applyAlignment="1">
      <alignment horizontal="center"/>
    </xf>
    <xf numFmtId="0" fontId="28" fillId="0" borderId="15" xfId="0" applyFont="1" applyFill="1" applyBorder="1" applyAlignment="1">
      <alignment horizontal="center"/>
    </xf>
    <xf numFmtId="0" fontId="0" fillId="0" borderId="10" xfId="0" applyFill="1" applyBorder="1" applyAlignment="1">
      <alignment horizontal="center"/>
    </xf>
    <xf numFmtId="0" fontId="31" fillId="18" borderId="15" xfId="0" applyFont="1" applyFill="1" applyBorder="1" applyAlignment="1">
      <alignment horizontal="left"/>
    </xf>
    <xf numFmtId="0" fontId="31" fillId="18" borderId="13" xfId="0" applyFont="1" applyFill="1" applyBorder="1" applyAlignment="1">
      <alignment horizontal="left"/>
    </xf>
  </cellXfs>
  <cellStyles count="2">
    <cellStyle name="Hyperlink" xfId="1" builtinId="8"/>
    <cellStyle name="Normal" xfId="0" builtinId="0"/>
  </cellStyles>
  <dxfs count="59">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ont>
        <b/>
        <i val="0"/>
        <u/>
      </font>
      <fill>
        <patternFill>
          <bgColor theme="4" tint="0.59996337778862885"/>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ont>
        <color theme="0" tint="-0.14996795556505021"/>
      </font>
      <fill>
        <patternFill>
          <bgColor theme="0" tint="-0.14996795556505021"/>
        </patternFill>
      </fill>
    </dxf>
    <dxf>
      <font>
        <b/>
        <i val="0"/>
        <u/>
      </font>
      <fill>
        <patternFill>
          <bgColor theme="4" tint="0.59996337778862885"/>
        </patternFill>
      </fill>
    </dxf>
    <dxf>
      <font>
        <color rgb="FFFFFFFF"/>
      </font>
      <fill>
        <patternFill patternType="none">
          <fgColor rgb="FF000000"/>
          <bgColor auto="1"/>
        </patternFill>
      </fill>
    </dxf>
    <dxf>
      <font>
        <color rgb="FFFFFFFF"/>
      </font>
      <fill>
        <patternFill patternType="none">
          <fgColor rgb="FF000000"/>
          <bgColor auto="1"/>
        </patternFill>
      </fill>
    </dxf>
    <dxf>
      <font>
        <color rgb="FFFFFFFF"/>
      </font>
      <fill>
        <patternFill patternType="none">
          <fgColor rgb="FF000000"/>
          <bgColor auto="1"/>
        </patternFill>
      </fill>
    </dxf>
    <dxf>
      <font>
        <color rgb="FFFFFFFF"/>
      </font>
      <fill>
        <patternFill patternType="none">
          <fgColor rgb="FF000000"/>
          <bgColor auto="1"/>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1082</xdr:colOff>
      <xdr:row>0</xdr:row>
      <xdr:rowOff>35717</xdr:rowOff>
    </xdr:from>
    <xdr:to>
      <xdr:col>2</xdr:col>
      <xdr:colOff>2788227</xdr:colOff>
      <xdr:row>3</xdr:row>
      <xdr:rowOff>233795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207" y="35717"/>
          <a:ext cx="2787145" cy="893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263865</xdr:colOff>
      <xdr:row>19</xdr:row>
      <xdr:rowOff>199447</xdr:rowOff>
    </xdr:from>
    <xdr:to>
      <xdr:col>15</xdr:col>
      <xdr:colOff>58506</xdr:colOff>
      <xdr:row>24</xdr:row>
      <xdr:rowOff>100959</xdr:rowOff>
    </xdr:to>
    <xdr:sp macro="" textlink="Inputs!D38">
      <xdr:nvSpPr>
        <xdr:cNvPr id="2" name="Rectangle 1"/>
        <xdr:cNvSpPr/>
      </xdr:nvSpPr>
      <xdr:spPr>
        <a:xfrm>
          <a:off x="19609140" y="9162472"/>
          <a:ext cx="1261491" cy="882587"/>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366EA02-C005-4396-BE71-B7FF4904DED2}" type="TxLink">
            <a:rPr lang="en-US" sz="1200" b="0" i="0" u="none" strike="noStrike">
              <a:solidFill>
                <a:srgbClr val="000000"/>
              </a:solidFill>
              <a:latin typeface="Calibri"/>
              <a:cs typeface="Calibri"/>
            </a:rPr>
            <a:pPr algn="l"/>
            <a:t>ITP 260 (CHEM 111/124/127)</a:t>
          </a:fld>
          <a:endParaRPr lang="en-US" sz="1100">
            <a:solidFill>
              <a:schemeClr val="bg1"/>
            </a:solidFill>
          </a:endParaRPr>
        </a:p>
      </xdr:txBody>
    </xdr:sp>
    <xdr:clientData/>
  </xdr:twoCellAnchor>
  <xdr:twoCellAnchor>
    <xdr:from>
      <xdr:col>14</xdr:col>
      <xdr:colOff>263865</xdr:colOff>
      <xdr:row>25</xdr:row>
      <xdr:rowOff>132772</xdr:rowOff>
    </xdr:from>
    <xdr:to>
      <xdr:col>15</xdr:col>
      <xdr:colOff>58506</xdr:colOff>
      <xdr:row>30</xdr:row>
      <xdr:rowOff>10471</xdr:rowOff>
    </xdr:to>
    <xdr:sp macro="" textlink="Inputs!D39">
      <xdr:nvSpPr>
        <xdr:cNvPr id="3" name="Rectangle 2"/>
        <xdr:cNvSpPr/>
      </xdr:nvSpPr>
      <xdr:spPr>
        <a:xfrm>
          <a:off x="19609140" y="10267372"/>
          <a:ext cx="1261491" cy="877824"/>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9FDDBD6-3EDD-43B7-B15D-9AA5433CC454}" type="TxLink">
            <a:rPr lang="en-US" sz="1200" b="0" i="0" u="none" strike="noStrike">
              <a:solidFill>
                <a:srgbClr val="000000"/>
              </a:solidFill>
              <a:latin typeface="Calibri"/>
              <a:cs typeface="Calibri"/>
            </a:rPr>
            <a:pPr algn="l"/>
            <a:t>ITP 390 (ITP 233, ITP 260)</a:t>
          </a:fld>
          <a:endParaRPr lang="en-US" sz="1100"/>
        </a:p>
      </xdr:txBody>
    </xdr:sp>
    <xdr:clientData/>
  </xdr:twoCellAnchor>
  <xdr:twoCellAnchor>
    <xdr:from>
      <xdr:col>14</xdr:col>
      <xdr:colOff>263865</xdr:colOff>
      <xdr:row>31</xdr:row>
      <xdr:rowOff>42284</xdr:rowOff>
    </xdr:from>
    <xdr:to>
      <xdr:col>15</xdr:col>
      <xdr:colOff>58506</xdr:colOff>
      <xdr:row>36</xdr:row>
      <xdr:rowOff>62858</xdr:rowOff>
    </xdr:to>
    <xdr:sp macro="" textlink="Inputs!D40">
      <xdr:nvSpPr>
        <xdr:cNvPr id="4" name="Rectangle 3"/>
        <xdr:cNvSpPr/>
      </xdr:nvSpPr>
      <xdr:spPr>
        <a:xfrm>
          <a:off x="19609140" y="11367509"/>
          <a:ext cx="1261491" cy="887349"/>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AE7CBED-B11B-4593-BC09-C8636A80B74E}" type="TxLink">
            <a:rPr lang="en-US" sz="1200" b="0" i="0" u="none" strike="noStrike">
              <a:solidFill>
                <a:srgbClr val="000000"/>
              </a:solidFill>
              <a:latin typeface="Calibri"/>
              <a:cs typeface="Calibri"/>
            </a:rPr>
            <a:pPr algn="l"/>
            <a:t>ITP 403 (ITP 303)</a:t>
          </a:fld>
          <a:endParaRPr lang="en-US" sz="1100"/>
        </a:p>
      </xdr:txBody>
    </xdr:sp>
    <xdr:clientData/>
  </xdr:twoCellAnchor>
  <xdr:twoCellAnchor>
    <xdr:from>
      <xdr:col>15</xdr:col>
      <xdr:colOff>359111</xdr:colOff>
      <xdr:row>19</xdr:row>
      <xdr:rowOff>199447</xdr:rowOff>
    </xdr:from>
    <xdr:to>
      <xdr:col>15</xdr:col>
      <xdr:colOff>1630127</xdr:colOff>
      <xdr:row>24</xdr:row>
      <xdr:rowOff>100959</xdr:rowOff>
    </xdr:to>
    <xdr:sp macro="" textlink="Inputs!D42">
      <xdr:nvSpPr>
        <xdr:cNvPr id="5" name="Rectangle 4"/>
        <xdr:cNvSpPr/>
      </xdr:nvSpPr>
      <xdr:spPr>
        <a:xfrm>
          <a:off x="21171236" y="9162472"/>
          <a:ext cx="1271016" cy="882587"/>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7572912-B566-4B44-A245-3D67682A5B29}" type="TxLink">
            <a:rPr lang="en-US" sz="1200" b="0" i="0" u="none" strike="noStrike">
              <a:solidFill>
                <a:srgbClr val="000000"/>
              </a:solidFill>
              <a:latin typeface="Calibri"/>
              <a:cs typeface="Calibri"/>
            </a:rPr>
            <a:pPr algn="l"/>
            <a:t>ITP 428 (ITP 326/BUS 342/BUS 346 and BUS 212/214)</a:t>
          </a:fld>
          <a:endParaRPr lang="en-US" sz="1100"/>
        </a:p>
      </xdr:txBody>
    </xdr:sp>
    <xdr:clientData/>
  </xdr:twoCellAnchor>
  <xdr:twoCellAnchor>
    <xdr:from>
      <xdr:col>15</xdr:col>
      <xdr:colOff>359111</xdr:colOff>
      <xdr:row>25</xdr:row>
      <xdr:rowOff>132772</xdr:rowOff>
    </xdr:from>
    <xdr:to>
      <xdr:col>15</xdr:col>
      <xdr:colOff>1630127</xdr:colOff>
      <xdr:row>30</xdr:row>
      <xdr:rowOff>10471</xdr:rowOff>
    </xdr:to>
    <xdr:sp macro="" textlink="Inputs!D43">
      <xdr:nvSpPr>
        <xdr:cNvPr id="6" name="Rectangle 5"/>
        <xdr:cNvSpPr/>
      </xdr:nvSpPr>
      <xdr:spPr>
        <a:xfrm>
          <a:off x="21171236" y="10267372"/>
          <a:ext cx="1271016" cy="877824"/>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560AA48-CEDF-4DAE-A6EA-77B66C9A305A}" type="TxLink">
            <a:rPr lang="en-US" sz="1200" b="0" i="0" u="none" strike="noStrike">
              <a:solidFill>
                <a:srgbClr val="000000"/>
              </a:solidFill>
              <a:latin typeface="Calibri"/>
              <a:cs typeface="Calibri"/>
            </a:rPr>
            <a:pPr algn="l"/>
            <a:t>ITP 467 (ITP 211, 233, 260, 326, and BUS 346)</a:t>
          </a:fld>
          <a:endParaRPr lang="en-US" sz="1100"/>
        </a:p>
      </xdr:txBody>
    </xdr:sp>
    <xdr:clientData/>
  </xdr:twoCellAnchor>
  <xdr:twoCellAnchor>
    <xdr:from>
      <xdr:col>14</xdr:col>
      <xdr:colOff>263865</xdr:colOff>
      <xdr:row>37</xdr:row>
      <xdr:rowOff>94671</xdr:rowOff>
    </xdr:from>
    <xdr:to>
      <xdr:col>15</xdr:col>
      <xdr:colOff>58506</xdr:colOff>
      <xdr:row>42</xdr:row>
      <xdr:rowOff>19995</xdr:rowOff>
    </xdr:to>
    <xdr:sp macro="" textlink="Inputs!D41">
      <xdr:nvSpPr>
        <xdr:cNvPr id="7" name="Rectangle 6"/>
        <xdr:cNvSpPr/>
      </xdr:nvSpPr>
      <xdr:spPr>
        <a:xfrm>
          <a:off x="19609140" y="12477171"/>
          <a:ext cx="1261491" cy="877824"/>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F90E870-46AD-437D-8E00-5A8DFB8DDB1E}" type="TxLink">
            <a:rPr lang="en-US" sz="1200" b="0" i="0" u="none" strike="noStrike">
              <a:solidFill>
                <a:srgbClr val="000000"/>
              </a:solidFill>
              <a:latin typeface="Calibri"/>
              <a:cs typeface="Calibri"/>
            </a:rPr>
            <a:pPr algn="l"/>
            <a:t>ITP 410 (BUS 391, ITP 303/371)</a:t>
          </a:fld>
          <a:endParaRPr lang="en-US" sz="1100"/>
        </a:p>
      </xdr:txBody>
    </xdr:sp>
    <xdr:clientData/>
  </xdr:twoCellAnchor>
  <xdr:twoCellAnchor>
    <xdr:from>
      <xdr:col>15</xdr:col>
      <xdr:colOff>359111</xdr:colOff>
      <xdr:row>31</xdr:row>
      <xdr:rowOff>42284</xdr:rowOff>
    </xdr:from>
    <xdr:to>
      <xdr:col>15</xdr:col>
      <xdr:colOff>1630127</xdr:colOff>
      <xdr:row>36</xdr:row>
      <xdr:rowOff>62858</xdr:rowOff>
    </xdr:to>
    <xdr:sp macro="" textlink="Inputs!D44">
      <xdr:nvSpPr>
        <xdr:cNvPr id="8" name="Rectangle 7"/>
        <xdr:cNvSpPr/>
      </xdr:nvSpPr>
      <xdr:spPr>
        <a:xfrm>
          <a:off x="21171236" y="11367509"/>
          <a:ext cx="1271016" cy="887349"/>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8FFC5D2-292D-42BF-9E3A-D44F3DEC38AA}" type="TxLink">
            <a:rPr lang="en-US" sz="1200" b="0" i="0" u="none" strike="noStrike">
              <a:solidFill>
                <a:srgbClr val="000000"/>
              </a:solidFill>
              <a:latin typeface="Calibri"/>
              <a:cs typeface="Calibri"/>
            </a:rPr>
            <a:pPr algn="l"/>
            <a:t>Approved Elective (see catalog) </a:t>
          </a:fld>
          <a:endParaRPr lang="en-US" sz="1100"/>
        </a:p>
      </xdr:txBody>
    </xdr:sp>
    <xdr:clientData/>
  </xdr:twoCellAnchor>
  <xdr:twoCellAnchor>
    <xdr:from>
      <xdr:col>3</xdr:col>
      <xdr:colOff>1564482</xdr:colOff>
      <xdr:row>19</xdr:row>
      <xdr:rowOff>199447</xdr:rowOff>
    </xdr:from>
    <xdr:to>
      <xdr:col>3</xdr:col>
      <xdr:colOff>2835498</xdr:colOff>
      <xdr:row>24</xdr:row>
      <xdr:rowOff>100959</xdr:rowOff>
    </xdr:to>
    <xdr:sp macro="" textlink="Inputs!I47">
      <xdr:nvSpPr>
        <xdr:cNvPr id="9" name="Rectangle 8"/>
        <xdr:cNvSpPr/>
      </xdr:nvSpPr>
      <xdr:spPr>
        <a:xfrm>
          <a:off x="3183732" y="9162472"/>
          <a:ext cx="1271016" cy="882587"/>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5C0E1A2-5449-4E44-96BB-884501E3D7DB}" type="TxLink">
            <a:rPr lang="en-US" sz="1100" b="0" i="0" u="none" strike="noStrike">
              <a:solidFill>
                <a:srgbClr val="000000"/>
              </a:solidFill>
              <a:latin typeface="Calibri"/>
              <a:ea typeface="+mn-ea"/>
              <a:cs typeface="Calibri"/>
            </a:rPr>
            <a:pPr marL="0" indent="0" algn="ctr"/>
            <a:t>ITP 330 (GE B3: PHYS)</a:t>
          </a:fld>
          <a:endParaRPr lang="en-US" sz="1100" b="0" i="0" u="none" strike="noStrike">
            <a:solidFill>
              <a:sysClr val="windowText" lastClr="000000"/>
            </a:solidFill>
            <a:latin typeface="Calibri"/>
            <a:ea typeface="+mn-ea"/>
            <a:cs typeface="Calibri"/>
          </a:endParaRPr>
        </a:p>
      </xdr:txBody>
    </xdr:sp>
    <xdr:clientData/>
  </xdr:twoCellAnchor>
  <xdr:twoCellAnchor>
    <xdr:from>
      <xdr:col>3</xdr:col>
      <xdr:colOff>160336</xdr:colOff>
      <xdr:row>19</xdr:row>
      <xdr:rowOff>199447</xdr:rowOff>
    </xdr:from>
    <xdr:to>
      <xdr:col>3</xdr:col>
      <xdr:colOff>1431352</xdr:colOff>
      <xdr:row>24</xdr:row>
      <xdr:rowOff>100959</xdr:rowOff>
    </xdr:to>
    <xdr:sp macro="" textlink="Inputs!D47">
      <xdr:nvSpPr>
        <xdr:cNvPr id="10" name="Rectangle 9"/>
        <xdr:cNvSpPr/>
      </xdr:nvSpPr>
      <xdr:spPr>
        <a:xfrm>
          <a:off x="1779586" y="9162472"/>
          <a:ext cx="1271016" cy="882587"/>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B86AFC4-ACE3-467F-995A-24C78EEF3850}" type="TxLink">
            <a:rPr lang="en-US" sz="1100" b="0" i="0" u="none" strike="noStrike">
              <a:solidFill>
                <a:srgbClr val="000000"/>
              </a:solidFill>
              <a:latin typeface="Calibri"/>
              <a:ea typeface="+mn-ea"/>
              <a:cs typeface="Calibri"/>
            </a:rPr>
            <a:pPr marL="0" indent="0" algn="ctr"/>
            <a:t>ITP 150 </a:t>
          </a:fld>
          <a:endParaRPr lang="en-US" sz="1100" b="0" i="0" u="none" strike="noStrike">
            <a:solidFill>
              <a:srgbClr val="000000"/>
            </a:solidFill>
            <a:latin typeface="Calibri"/>
            <a:ea typeface="+mn-ea"/>
            <a:cs typeface="Calibri"/>
          </a:endParaRPr>
        </a:p>
      </xdr:txBody>
    </xdr:sp>
    <xdr:clientData/>
  </xdr:twoCellAnchor>
  <xdr:twoCellAnchor>
    <xdr:from>
      <xdr:col>3</xdr:col>
      <xdr:colOff>1564482</xdr:colOff>
      <xdr:row>43</xdr:row>
      <xdr:rowOff>142297</xdr:rowOff>
    </xdr:from>
    <xdr:to>
      <xdr:col>3</xdr:col>
      <xdr:colOff>2835498</xdr:colOff>
      <xdr:row>48</xdr:row>
      <xdr:rowOff>67621</xdr:rowOff>
    </xdr:to>
    <xdr:sp macro="" textlink="Inputs!M47">
      <xdr:nvSpPr>
        <xdr:cNvPr id="11" name="Rectangle 10"/>
        <xdr:cNvSpPr/>
      </xdr:nvSpPr>
      <xdr:spPr>
        <a:xfrm>
          <a:off x="3183732" y="13667797"/>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CD72C0F-579A-4469-A0FD-ADBD7647B3E0}" type="TxLink">
            <a:rPr lang="en-US" sz="1100" b="0" i="0" u="none" strike="noStrike">
              <a:solidFill>
                <a:srgbClr val="000000"/>
              </a:solidFill>
              <a:latin typeface="Calibri"/>
              <a:ea typeface="+mn-ea"/>
              <a:cs typeface="Calibri"/>
            </a:rPr>
            <a:pPr marL="0" indent="0" algn="ctr"/>
            <a:t>ITP 409 (ITP 330)</a:t>
          </a:fld>
          <a:endParaRPr lang="en-US" sz="1100" b="0" i="0" u="none" strike="noStrike">
            <a:solidFill>
              <a:srgbClr val="000000"/>
            </a:solidFill>
            <a:latin typeface="Calibri"/>
            <a:ea typeface="+mn-ea"/>
            <a:cs typeface="Calibri"/>
          </a:endParaRPr>
        </a:p>
      </xdr:txBody>
    </xdr:sp>
    <xdr:clientData/>
  </xdr:twoCellAnchor>
  <xdr:twoCellAnchor>
    <xdr:from>
      <xdr:col>3</xdr:col>
      <xdr:colOff>1564482</xdr:colOff>
      <xdr:row>25</xdr:row>
      <xdr:rowOff>132772</xdr:rowOff>
    </xdr:from>
    <xdr:to>
      <xdr:col>3</xdr:col>
      <xdr:colOff>2835498</xdr:colOff>
      <xdr:row>30</xdr:row>
      <xdr:rowOff>10471</xdr:rowOff>
    </xdr:to>
    <xdr:sp macro="" textlink="Inputs!J47">
      <xdr:nvSpPr>
        <xdr:cNvPr id="12" name="Rectangle 11"/>
        <xdr:cNvSpPr/>
      </xdr:nvSpPr>
      <xdr:spPr>
        <a:xfrm>
          <a:off x="3183732" y="10267372"/>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20BC2EF-2E8B-495A-BFF9-5FBEA6BFE031}" type="TxLink">
            <a:rPr lang="en-US" sz="1100" b="0" i="0" u="none" strike="noStrike">
              <a:solidFill>
                <a:srgbClr val="000000"/>
              </a:solidFill>
              <a:latin typeface="Calibri"/>
              <a:ea typeface="+mn-ea"/>
              <a:cs typeface="Calibri"/>
            </a:rPr>
            <a:pPr marL="0" indent="0" algn="ctr"/>
            <a:t>ITP 341 (GE B3: CHEM)</a:t>
          </a:fld>
          <a:endParaRPr lang="en-US" sz="1100" b="0" i="0" u="none" strike="noStrike">
            <a:solidFill>
              <a:srgbClr val="000000"/>
            </a:solidFill>
            <a:latin typeface="Calibri"/>
            <a:ea typeface="+mn-ea"/>
            <a:cs typeface="Calibri"/>
          </a:endParaRPr>
        </a:p>
      </xdr:txBody>
    </xdr:sp>
    <xdr:clientData/>
  </xdr:twoCellAnchor>
  <xdr:twoCellAnchor>
    <xdr:from>
      <xdr:col>3</xdr:col>
      <xdr:colOff>160336</xdr:colOff>
      <xdr:row>31</xdr:row>
      <xdr:rowOff>42284</xdr:rowOff>
    </xdr:from>
    <xdr:to>
      <xdr:col>3</xdr:col>
      <xdr:colOff>1431352</xdr:colOff>
      <xdr:row>36</xdr:row>
      <xdr:rowOff>62858</xdr:rowOff>
    </xdr:to>
    <xdr:sp macro="" textlink="Inputs!F47">
      <xdr:nvSpPr>
        <xdr:cNvPr id="13" name="Rectangle 12"/>
        <xdr:cNvSpPr/>
      </xdr:nvSpPr>
      <xdr:spPr>
        <a:xfrm>
          <a:off x="1779586" y="11367509"/>
          <a:ext cx="1271016" cy="887349"/>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F9E990D-C019-45F4-95FB-E8D0F1EB3462}" type="TxLink">
            <a:rPr lang="en-US" sz="1100" b="0" i="0" u="none" strike="noStrike">
              <a:solidFill>
                <a:srgbClr val="000000"/>
              </a:solidFill>
              <a:latin typeface="Calibri"/>
              <a:ea typeface="+mn-ea"/>
              <a:cs typeface="Calibri"/>
            </a:rPr>
            <a:pPr marL="0" indent="0" algn="ctr"/>
            <a:t>ITP 233 </a:t>
          </a:fld>
          <a:endParaRPr lang="en-US" sz="1100" b="0" i="0" u="none" strike="noStrike">
            <a:solidFill>
              <a:srgbClr val="000000"/>
            </a:solidFill>
            <a:latin typeface="Calibri"/>
            <a:ea typeface="+mn-ea"/>
            <a:cs typeface="Calibri"/>
          </a:endParaRPr>
        </a:p>
      </xdr:txBody>
    </xdr:sp>
    <xdr:clientData/>
  </xdr:twoCellAnchor>
  <xdr:twoCellAnchor>
    <xdr:from>
      <xdr:col>3</xdr:col>
      <xdr:colOff>160336</xdr:colOff>
      <xdr:row>25</xdr:row>
      <xdr:rowOff>132772</xdr:rowOff>
    </xdr:from>
    <xdr:to>
      <xdr:col>3</xdr:col>
      <xdr:colOff>1431352</xdr:colOff>
      <xdr:row>30</xdr:row>
      <xdr:rowOff>10471</xdr:rowOff>
    </xdr:to>
    <xdr:sp macro="" textlink="Inputs!E47">
      <xdr:nvSpPr>
        <xdr:cNvPr id="14" name="Rectangle 13"/>
        <xdr:cNvSpPr/>
      </xdr:nvSpPr>
      <xdr:spPr>
        <a:xfrm>
          <a:off x="1779586" y="10267372"/>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DC968BA-C076-4A26-AF67-6D4A48CE0376}" type="TxLink">
            <a:rPr lang="en-US" sz="1100" b="0" i="0" u="none" strike="noStrike">
              <a:solidFill>
                <a:srgbClr val="000000"/>
              </a:solidFill>
              <a:latin typeface="Calibri"/>
              <a:ea typeface="+mn-ea"/>
              <a:cs typeface="Calibri"/>
            </a:rPr>
            <a:pPr marL="0" indent="0" algn="ctr"/>
            <a:t>ITP 211 </a:t>
          </a:fld>
          <a:endParaRPr lang="en-US" sz="1100" b="0" i="0" u="none" strike="noStrike">
            <a:solidFill>
              <a:srgbClr val="000000"/>
            </a:solidFill>
            <a:latin typeface="Calibri"/>
            <a:ea typeface="+mn-ea"/>
            <a:cs typeface="Calibri"/>
          </a:endParaRPr>
        </a:p>
      </xdr:txBody>
    </xdr:sp>
    <xdr:clientData/>
  </xdr:twoCellAnchor>
  <xdr:twoCellAnchor>
    <xdr:from>
      <xdr:col>3</xdr:col>
      <xdr:colOff>3040063</xdr:colOff>
      <xdr:row>19</xdr:row>
      <xdr:rowOff>199447</xdr:rowOff>
    </xdr:from>
    <xdr:to>
      <xdr:col>4</xdr:col>
      <xdr:colOff>1096391</xdr:colOff>
      <xdr:row>24</xdr:row>
      <xdr:rowOff>100959</xdr:rowOff>
    </xdr:to>
    <xdr:sp macro="" textlink="Inputs!N47">
      <xdr:nvSpPr>
        <xdr:cNvPr id="15" name="Rectangle 14"/>
        <xdr:cNvSpPr/>
      </xdr:nvSpPr>
      <xdr:spPr>
        <a:xfrm>
          <a:off x="4659313" y="9162472"/>
          <a:ext cx="1275778" cy="882587"/>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D3B0231-E3A0-4EA5-ABCB-52B225735F99}" type="TxLink">
            <a:rPr lang="en-US" sz="1100" b="0" i="0" u="none" strike="noStrike">
              <a:solidFill>
                <a:srgbClr val="000000"/>
              </a:solidFill>
              <a:latin typeface="Calibri"/>
              <a:ea typeface="+mn-ea"/>
              <a:cs typeface="Calibri"/>
            </a:rPr>
            <a:pPr marL="0" indent="0" algn="ctr"/>
            <a:t>ITP 411 (ITP 330)</a:t>
          </a:fld>
          <a:endParaRPr lang="en-US" sz="1100" b="0" i="0" u="none" strike="noStrike">
            <a:solidFill>
              <a:srgbClr val="000000"/>
            </a:solidFill>
            <a:latin typeface="Calibri"/>
            <a:ea typeface="+mn-ea"/>
            <a:cs typeface="Calibri"/>
          </a:endParaRPr>
        </a:p>
      </xdr:txBody>
    </xdr:sp>
    <xdr:clientData/>
  </xdr:twoCellAnchor>
  <xdr:twoCellAnchor>
    <xdr:from>
      <xdr:col>3</xdr:col>
      <xdr:colOff>3040063</xdr:colOff>
      <xdr:row>31</xdr:row>
      <xdr:rowOff>42284</xdr:rowOff>
    </xdr:from>
    <xdr:to>
      <xdr:col>4</xdr:col>
      <xdr:colOff>1096391</xdr:colOff>
      <xdr:row>36</xdr:row>
      <xdr:rowOff>62858</xdr:rowOff>
    </xdr:to>
    <xdr:sp macro="" textlink="Inputs!P47">
      <xdr:nvSpPr>
        <xdr:cNvPr id="16" name="Rectangle 15"/>
        <xdr:cNvSpPr/>
      </xdr:nvSpPr>
      <xdr:spPr>
        <a:xfrm>
          <a:off x="4659313" y="11367509"/>
          <a:ext cx="1275778" cy="887349"/>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A102E3A-7FAA-4FC2-ABB7-6CDA01313815}" type="TxLink">
            <a:rPr lang="en-US" sz="1100" b="0" i="0" u="none" strike="noStrike">
              <a:solidFill>
                <a:srgbClr val="000000"/>
              </a:solidFill>
              <a:latin typeface="Calibri"/>
              <a:ea typeface="+mn-ea"/>
              <a:cs typeface="Calibri"/>
            </a:rPr>
            <a:pPr marL="0" indent="0" algn="ctr"/>
            <a:t>ITP 461 (Instructor Consent) </a:t>
          </a:fld>
          <a:endParaRPr lang="en-US" sz="1100" b="0" i="0" u="none" strike="noStrike">
            <a:solidFill>
              <a:srgbClr val="000000"/>
            </a:solidFill>
            <a:latin typeface="Calibri"/>
            <a:ea typeface="+mn-ea"/>
            <a:cs typeface="Calibri"/>
          </a:endParaRPr>
        </a:p>
      </xdr:txBody>
    </xdr:sp>
    <xdr:clientData/>
  </xdr:twoCellAnchor>
  <xdr:twoCellAnchor>
    <xdr:from>
      <xdr:col>3</xdr:col>
      <xdr:colOff>1564482</xdr:colOff>
      <xdr:row>31</xdr:row>
      <xdr:rowOff>42284</xdr:rowOff>
    </xdr:from>
    <xdr:to>
      <xdr:col>3</xdr:col>
      <xdr:colOff>2835498</xdr:colOff>
      <xdr:row>36</xdr:row>
      <xdr:rowOff>62858</xdr:rowOff>
    </xdr:to>
    <xdr:sp macro="" textlink="Inputs!K47">
      <xdr:nvSpPr>
        <xdr:cNvPr id="17" name="Rectangle 16"/>
        <xdr:cNvSpPr/>
      </xdr:nvSpPr>
      <xdr:spPr>
        <a:xfrm>
          <a:off x="3183732" y="11367509"/>
          <a:ext cx="1271016" cy="887349"/>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B0053F1-11AC-46FD-8A9A-FA8D72A07048}" type="TxLink">
            <a:rPr lang="en-US" sz="1100" b="0" i="0" u="none" strike="noStrike">
              <a:solidFill>
                <a:srgbClr val="000000"/>
              </a:solidFill>
              <a:latin typeface="Calibri"/>
              <a:ea typeface="+mn-ea"/>
              <a:cs typeface="Calibri"/>
            </a:rPr>
            <a:pPr marL="0" indent="0" algn="ctr"/>
            <a:t>ITP 371 (MATH 141/221, STAT 217/218/251)</a:t>
          </a:fld>
          <a:endParaRPr lang="en-US" sz="1100" b="0" i="0" u="none" strike="noStrike">
            <a:solidFill>
              <a:srgbClr val="000000"/>
            </a:solidFill>
            <a:latin typeface="Calibri"/>
            <a:ea typeface="+mn-ea"/>
            <a:cs typeface="Calibri"/>
          </a:endParaRPr>
        </a:p>
      </xdr:txBody>
    </xdr:sp>
    <xdr:clientData/>
  </xdr:twoCellAnchor>
  <xdr:twoCellAnchor>
    <xdr:from>
      <xdr:col>3</xdr:col>
      <xdr:colOff>160336</xdr:colOff>
      <xdr:row>37</xdr:row>
      <xdr:rowOff>94671</xdr:rowOff>
    </xdr:from>
    <xdr:to>
      <xdr:col>3</xdr:col>
      <xdr:colOff>1431352</xdr:colOff>
      <xdr:row>42</xdr:row>
      <xdr:rowOff>19995</xdr:rowOff>
    </xdr:to>
    <xdr:sp macro="" textlink="Inputs!G47">
      <xdr:nvSpPr>
        <xdr:cNvPr id="18" name="Rectangle 17"/>
        <xdr:cNvSpPr/>
      </xdr:nvSpPr>
      <xdr:spPr>
        <a:xfrm>
          <a:off x="1779586" y="12477171"/>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AA41F64-1324-4689-AD40-04C8086E2C73}" type="TxLink">
            <a:rPr lang="en-US" sz="1100" b="0" i="0" u="none" strike="noStrike">
              <a:solidFill>
                <a:srgbClr val="000000"/>
              </a:solidFill>
              <a:latin typeface="Calibri"/>
              <a:ea typeface="+mn-ea"/>
              <a:cs typeface="Calibri"/>
            </a:rPr>
            <a:pPr marL="0" indent="0" algn="ctr"/>
            <a:t>ITP 303 (STAT 217/218/251)</a:t>
          </a:fld>
          <a:endParaRPr lang="en-US" sz="1100" b="0" i="0" u="none" strike="noStrike">
            <a:solidFill>
              <a:srgbClr val="000000"/>
            </a:solidFill>
            <a:latin typeface="Calibri"/>
            <a:ea typeface="+mn-ea"/>
            <a:cs typeface="Calibri"/>
          </a:endParaRPr>
        </a:p>
      </xdr:txBody>
    </xdr:sp>
    <xdr:clientData/>
  </xdr:twoCellAnchor>
  <xdr:twoCellAnchor>
    <xdr:from>
      <xdr:col>3</xdr:col>
      <xdr:colOff>3040063</xdr:colOff>
      <xdr:row>25</xdr:row>
      <xdr:rowOff>132772</xdr:rowOff>
    </xdr:from>
    <xdr:to>
      <xdr:col>4</xdr:col>
      <xdr:colOff>1096391</xdr:colOff>
      <xdr:row>30</xdr:row>
      <xdr:rowOff>10471</xdr:rowOff>
    </xdr:to>
    <xdr:sp macro="" textlink="Inputs!O47">
      <xdr:nvSpPr>
        <xdr:cNvPr id="19" name="Rectangle 18"/>
        <xdr:cNvSpPr/>
      </xdr:nvSpPr>
      <xdr:spPr>
        <a:xfrm>
          <a:off x="4659313" y="10267372"/>
          <a:ext cx="1275778"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2167B6D-2B9F-40A0-AC3F-3E4E005F2C16}" type="TxLink">
            <a:rPr lang="en-US" sz="1100" b="0" i="0" u="none" strike="noStrike">
              <a:solidFill>
                <a:srgbClr val="000000"/>
              </a:solidFill>
              <a:latin typeface="Calibri"/>
              <a:ea typeface="+mn-ea"/>
              <a:cs typeface="Calibri"/>
            </a:rPr>
            <a:pPr marL="0" indent="0" algn="ctr"/>
            <a:t>ITP 415 (ITP 303/326/330/341 and ITP 371)</a:t>
          </a:fld>
          <a:endParaRPr lang="en-US" sz="1100" b="0" i="0" u="none" strike="noStrike">
            <a:solidFill>
              <a:srgbClr val="000000"/>
            </a:solidFill>
            <a:latin typeface="Calibri"/>
            <a:ea typeface="+mn-ea"/>
            <a:cs typeface="Calibri"/>
          </a:endParaRPr>
        </a:p>
      </xdr:txBody>
    </xdr:sp>
    <xdr:clientData/>
  </xdr:twoCellAnchor>
  <xdr:twoCellAnchor>
    <xdr:from>
      <xdr:col>3</xdr:col>
      <xdr:colOff>3040063</xdr:colOff>
      <xdr:row>37</xdr:row>
      <xdr:rowOff>94671</xdr:rowOff>
    </xdr:from>
    <xdr:to>
      <xdr:col>4</xdr:col>
      <xdr:colOff>1096391</xdr:colOff>
      <xdr:row>42</xdr:row>
      <xdr:rowOff>19995</xdr:rowOff>
    </xdr:to>
    <xdr:sp macro="" textlink="Inputs!Q47">
      <xdr:nvSpPr>
        <xdr:cNvPr id="20" name="Rectangle 19"/>
        <xdr:cNvSpPr/>
      </xdr:nvSpPr>
      <xdr:spPr>
        <a:xfrm>
          <a:off x="4659313" y="12477171"/>
          <a:ext cx="1275778"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470C969-A952-43BA-995E-A558DFE02DCE}" type="TxLink">
            <a:rPr lang="en-US" sz="1100" b="0" i="0" u="none" strike="noStrike">
              <a:solidFill>
                <a:srgbClr val="000000"/>
              </a:solidFill>
              <a:latin typeface="Calibri"/>
              <a:ea typeface="+mn-ea"/>
              <a:cs typeface="Calibri"/>
            </a:rPr>
            <a:pPr marL="0" indent="0" algn="ctr"/>
            <a:t>ITP 462 (Instructor Consent) </a:t>
          </a:fld>
          <a:endParaRPr lang="en-US" sz="1100" b="0" i="0" u="none" strike="noStrike">
            <a:solidFill>
              <a:srgbClr val="000000"/>
            </a:solidFill>
            <a:latin typeface="Calibri"/>
            <a:ea typeface="+mn-ea"/>
            <a:cs typeface="Calibri"/>
          </a:endParaRPr>
        </a:p>
      </xdr:txBody>
    </xdr:sp>
    <xdr:clientData/>
  </xdr:twoCellAnchor>
  <xdr:twoCellAnchor>
    <xdr:from>
      <xdr:col>3</xdr:col>
      <xdr:colOff>1564482</xdr:colOff>
      <xdr:row>37</xdr:row>
      <xdr:rowOff>94671</xdr:rowOff>
    </xdr:from>
    <xdr:to>
      <xdr:col>3</xdr:col>
      <xdr:colOff>2835498</xdr:colOff>
      <xdr:row>42</xdr:row>
      <xdr:rowOff>19995</xdr:rowOff>
    </xdr:to>
    <xdr:sp macro="" textlink="Inputs!L47">
      <xdr:nvSpPr>
        <xdr:cNvPr id="21" name="Rectangle 20"/>
        <xdr:cNvSpPr/>
      </xdr:nvSpPr>
      <xdr:spPr>
        <a:xfrm>
          <a:off x="3183732" y="12477171"/>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5FDDF19-A00C-425A-BAB5-5E28B64C2F09}" type="TxLink">
            <a:rPr lang="en-US" sz="1100" b="0" i="0" u="none" strike="noStrike">
              <a:solidFill>
                <a:srgbClr val="000000"/>
              </a:solidFill>
              <a:latin typeface="Calibri"/>
              <a:ea typeface="+mn-ea"/>
              <a:cs typeface="Calibri"/>
            </a:rPr>
            <a:pPr marL="0" indent="0" algn="ctr"/>
            <a:t>ITP 406 (BUS 346)</a:t>
          </a:fld>
          <a:endParaRPr lang="en-US" sz="1100" b="0" i="0" u="none" strike="noStrike">
            <a:solidFill>
              <a:srgbClr val="000000"/>
            </a:solidFill>
            <a:latin typeface="Calibri"/>
            <a:ea typeface="+mn-ea"/>
            <a:cs typeface="Calibri"/>
          </a:endParaRPr>
        </a:p>
      </xdr:txBody>
    </xdr:sp>
    <xdr:clientData/>
  </xdr:twoCellAnchor>
  <xdr:twoCellAnchor>
    <xdr:from>
      <xdr:col>3</xdr:col>
      <xdr:colOff>136523</xdr:colOff>
      <xdr:row>43</xdr:row>
      <xdr:rowOff>142297</xdr:rowOff>
    </xdr:from>
    <xdr:to>
      <xdr:col>3</xdr:col>
      <xdr:colOff>1407539</xdr:colOff>
      <xdr:row>48</xdr:row>
      <xdr:rowOff>67621</xdr:rowOff>
    </xdr:to>
    <xdr:sp macro="" textlink="Inputs!H47">
      <xdr:nvSpPr>
        <xdr:cNvPr id="22" name="Rectangle 21"/>
        <xdr:cNvSpPr/>
      </xdr:nvSpPr>
      <xdr:spPr>
        <a:xfrm>
          <a:off x="1755773" y="13667797"/>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48BF9FF-8E0B-4360-BF26-8A806DB287F1}" type="TxLink">
            <a:rPr lang="en-US" sz="1100" b="0" i="0" u="none" strike="noStrike">
              <a:solidFill>
                <a:srgbClr val="000000"/>
              </a:solidFill>
              <a:latin typeface="Calibri"/>
              <a:ea typeface="+mn-ea"/>
              <a:cs typeface="Calibri"/>
            </a:rPr>
            <a:pPr marL="0" indent="0" algn="ctr"/>
            <a:t>ITP 326 (ITP 233 or BUS 310)</a:t>
          </a:fld>
          <a:endParaRPr lang="en-US" sz="1100" b="0" i="0" u="none" strike="noStrike">
            <a:solidFill>
              <a:srgbClr val="000000"/>
            </a:solidFill>
            <a:latin typeface="Calibri"/>
            <a:ea typeface="+mn-ea"/>
            <a:cs typeface="Calibri"/>
          </a:endParaRPr>
        </a:p>
      </xdr:txBody>
    </xdr:sp>
    <xdr:clientData/>
  </xdr:twoCellAnchor>
  <xdr:twoCellAnchor>
    <xdr:from>
      <xdr:col>6</xdr:col>
      <xdr:colOff>142874</xdr:colOff>
      <xdr:row>19</xdr:row>
      <xdr:rowOff>199447</xdr:rowOff>
    </xdr:from>
    <xdr:to>
      <xdr:col>6</xdr:col>
      <xdr:colOff>1413890</xdr:colOff>
      <xdr:row>24</xdr:row>
      <xdr:rowOff>100959</xdr:rowOff>
    </xdr:to>
    <xdr:sp macro="" textlink="Inputs!C51">
      <xdr:nvSpPr>
        <xdr:cNvPr id="23" name="Rectangle 22"/>
        <xdr:cNvSpPr/>
      </xdr:nvSpPr>
      <xdr:spPr>
        <a:xfrm>
          <a:off x="7753349" y="9162472"/>
          <a:ext cx="1271016" cy="882587"/>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09D6F47-9578-4739-939E-CA2E32C6B780}" type="TxLink">
            <a:rPr lang="en-US" sz="1100" b="0" i="0" u="none" strike="noStrike">
              <a:solidFill>
                <a:srgbClr val="000000"/>
              </a:solidFill>
              <a:latin typeface="Calibri"/>
              <a:ea typeface="+mn-ea"/>
              <a:cs typeface="Calibri"/>
            </a:rPr>
            <a:pPr marL="0" indent="0" algn="ctr"/>
            <a:t>BUS 212 or BUS 214 </a:t>
          </a:fld>
          <a:endParaRPr lang="en-US" sz="1300">
            <a:solidFill>
              <a:sysClr val="windowText" lastClr="000000"/>
            </a:solidFill>
            <a:latin typeface="+mn-lt"/>
            <a:ea typeface="+mn-ea"/>
            <a:cs typeface="+mn-cs"/>
          </a:endParaRPr>
        </a:p>
      </xdr:txBody>
    </xdr:sp>
    <xdr:clientData/>
  </xdr:twoCellAnchor>
  <xdr:twoCellAnchor>
    <xdr:from>
      <xdr:col>7</xdr:col>
      <xdr:colOff>84139</xdr:colOff>
      <xdr:row>19</xdr:row>
      <xdr:rowOff>199447</xdr:rowOff>
    </xdr:from>
    <xdr:to>
      <xdr:col>7</xdr:col>
      <xdr:colOff>1355155</xdr:colOff>
      <xdr:row>24</xdr:row>
      <xdr:rowOff>100959</xdr:rowOff>
    </xdr:to>
    <xdr:sp macro="" textlink="Inputs!G51">
      <xdr:nvSpPr>
        <xdr:cNvPr id="24" name="Rectangle 23"/>
        <xdr:cNvSpPr/>
      </xdr:nvSpPr>
      <xdr:spPr>
        <a:xfrm>
          <a:off x="9170989" y="9162472"/>
          <a:ext cx="1271016" cy="882587"/>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E1BA776-53A2-4109-AC5F-C74835F6FE52}" type="TxLink">
            <a:rPr lang="en-US" sz="1100" b="0" i="0" u="none" strike="noStrike">
              <a:solidFill>
                <a:srgbClr val="000000"/>
              </a:solidFill>
              <a:latin typeface="Calibri"/>
              <a:ea typeface="+mn-ea"/>
              <a:cs typeface="Calibri"/>
            </a:rPr>
            <a:pPr marL="0" indent="0" algn="ctr"/>
            <a:t>ECON 201</a:t>
          </a:fld>
          <a:endParaRPr lang="en-US" sz="1300">
            <a:solidFill>
              <a:sysClr val="windowText" lastClr="000000"/>
            </a:solidFill>
            <a:latin typeface="+mn-lt"/>
            <a:ea typeface="+mn-ea"/>
            <a:cs typeface="+mn-cs"/>
          </a:endParaRPr>
        </a:p>
      </xdr:txBody>
    </xdr:sp>
    <xdr:clientData/>
  </xdr:twoCellAnchor>
  <xdr:twoCellAnchor>
    <xdr:from>
      <xdr:col>9</xdr:col>
      <xdr:colOff>142875</xdr:colOff>
      <xdr:row>19</xdr:row>
      <xdr:rowOff>199447</xdr:rowOff>
    </xdr:from>
    <xdr:to>
      <xdr:col>9</xdr:col>
      <xdr:colOff>1413891</xdr:colOff>
      <xdr:row>24</xdr:row>
      <xdr:rowOff>100959</xdr:rowOff>
    </xdr:to>
    <xdr:sp macro="" textlink="Inputs!C54">
      <xdr:nvSpPr>
        <xdr:cNvPr id="25" name="Rectangle 24"/>
        <xdr:cNvSpPr/>
      </xdr:nvSpPr>
      <xdr:spPr>
        <a:xfrm>
          <a:off x="12153900" y="9162472"/>
          <a:ext cx="1271016" cy="882587"/>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BC9A3BB-1A62-44EC-9985-736B6D4B17E1}" type="TxLink">
            <a:rPr lang="en-US" sz="1200" b="0" i="0" u="none" strike="noStrike">
              <a:solidFill>
                <a:srgbClr val="000000"/>
              </a:solidFill>
              <a:latin typeface="Calibri"/>
              <a:ea typeface="+mn-ea"/>
              <a:cs typeface="Calibri"/>
            </a:rPr>
            <a:pPr marL="0" indent="0" algn="ctr"/>
            <a:t>A1</a:t>
          </a:fld>
          <a:endParaRPr lang="en-US" sz="1300">
            <a:solidFill>
              <a:sysClr val="windowText" lastClr="000000"/>
            </a:solidFill>
            <a:latin typeface="+mn-lt"/>
            <a:ea typeface="+mn-ea"/>
            <a:cs typeface="+mn-cs"/>
          </a:endParaRPr>
        </a:p>
      </xdr:txBody>
    </xdr:sp>
    <xdr:clientData/>
  </xdr:twoCellAnchor>
  <xdr:twoCellAnchor>
    <xdr:from>
      <xdr:col>6</xdr:col>
      <xdr:colOff>158749</xdr:colOff>
      <xdr:row>25</xdr:row>
      <xdr:rowOff>53397</xdr:rowOff>
    </xdr:from>
    <xdr:to>
      <xdr:col>6</xdr:col>
      <xdr:colOff>1429765</xdr:colOff>
      <xdr:row>29</xdr:row>
      <xdr:rowOff>121596</xdr:rowOff>
    </xdr:to>
    <xdr:sp macro="" textlink="Inputs!D51">
      <xdr:nvSpPr>
        <xdr:cNvPr id="26" name="Rectangle 25"/>
        <xdr:cNvSpPr/>
      </xdr:nvSpPr>
      <xdr:spPr>
        <a:xfrm>
          <a:off x="7762874" y="10245147"/>
          <a:ext cx="1271016" cy="877824"/>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1F3193E-BE14-4375-BDEF-40B7D1090B47}" type="TxLink">
            <a:rPr lang="en-US" sz="1100" b="0" i="0" u="none" strike="noStrike">
              <a:solidFill>
                <a:srgbClr val="000000"/>
              </a:solidFill>
              <a:latin typeface="Calibri"/>
              <a:ea typeface="+mn-ea"/>
              <a:cs typeface="Calibri"/>
            </a:rPr>
            <a:pPr marL="0" indent="0" algn="ctr"/>
            <a:t>BUS 346 (ECON 222/201 )</a:t>
          </a:fld>
          <a:endParaRPr lang="en-US" sz="1300">
            <a:solidFill>
              <a:sysClr val="windowText" lastClr="000000"/>
            </a:solidFill>
            <a:latin typeface="+mn-lt"/>
            <a:ea typeface="+mn-ea"/>
            <a:cs typeface="+mn-cs"/>
          </a:endParaRPr>
        </a:p>
      </xdr:txBody>
    </xdr:sp>
    <xdr:clientData/>
  </xdr:twoCellAnchor>
  <xdr:twoCellAnchor>
    <xdr:from>
      <xdr:col>7</xdr:col>
      <xdr:colOff>84139</xdr:colOff>
      <xdr:row>25</xdr:row>
      <xdr:rowOff>132772</xdr:rowOff>
    </xdr:from>
    <xdr:to>
      <xdr:col>7</xdr:col>
      <xdr:colOff>1355155</xdr:colOff>
      <xdr:row>30</xdr:row>
      <xdr:rowOff>10471</xdr:rowOff>
    </xdr:to>
    <xdr:sp macro="" textlink="Inputs!H51">
      <xdr:nvSpPr>
        <xdr:cNvPr id="27" name="Rectangle 26"/>
        <xdr:cNvSpPr/>
      </xdr:nvSpPr>
      <xdr:spPr>
        <a:xfrm>
          <a:off x="9170989" y="10267372"/>
          <a:ext cx="1271016" cy="877824"/>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4D4DF58-BEF3-4ADF-BCCF-949B5E4A0DF2}" type="TxLink">
            <a:rPr lang="en-US" sz="1100" b="0" i="0" u="none" strike="noStrike">
              <a:solidFill>
                <a:srgbClr val="000000"/>
              </a:solidFill>
              <a:latin typeface="Calibri"/>
              <a:ea typeface="+mn-ea"/>
              <a:cs typeface="Calibri"/>
            </a:rPr>
            <a:pPr marL="0" indent="0" algn="ctr"/>
            <a:t>MATH 141 or 221 (MATH 118 or 119)</a:t>
          </a:fld>
          <a:endParaRPr lang="en-US" sz="1300">
            <a:solidFill>
              <a:sysClr val="windowText" lastClr="000000"/>
            </a:solidFill>
            <a:latin typeface="+mn-lt"/>
            <a:ea typeface="+mn-ea"/>
            <a:cs typeface="+mn-cs"/>
          </a:endParaRPr>
        </a:p>
      </xdr:txBody>
    </xdr:sp>
    <xdr:clientData/>
  </xdr:twoCellAnchor>
  <xdr:twoCellAnchor>
    <xdr:from>
      <xdr:col>6</xdr:col>
      <xdr:colOff>142874</xdr:colOff>
      <xdr:row>31</xdr:row>
      <xdr:rowOff>42284</xdr:rowOff>
    </xdr:from>
    <xdr:to>
      <xdr:col>6</xdr:col>
      <xdr:colOff>1413890</xdr:colOff>
      <xdr:row>36</xdr:row>
      <xdr:rowOff>62858</xdr:rowOff>
    </xdr:to>
    <xdr:sp macro="" textlink="Inputs!E51">
      <xdr:nvSpPr>
        <xdr:cNvPr id="28" name="Rectangle 27"/>
        <xdr:cNvSpPr/>
      </xdr:nvSpPr>
      <xdr:spPr>
        <a:xfrm>
          <a:off x="7753349" y="11367509"/>
          <a:ext cx="1271016" cy="887349"/>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6B6DB9C-B988-4AE9-B631-9B77721C45CD}" type="TxLink">
            <a:rPr lang="en-US" sz="1100" b="0" i="0" u="none" strike="noStrike">
              <a:solidFill>
                <a:srgbClr val="000000"/>
              </a:solidFill>
              <a:latin typeface="Calibri"/>
              <a:ea typeface="+mn-ea"/>
              <a:cs typeface="Calibri"/>
            </a:rPr>
            <a:pPr marL="0" indent="0" algn="ctr"/>
            <a:t>BUS 391 (BUS 212 or 214)</a:t>
          </a:fld>
          <a:endParaRPr lang="en-US" sz="1300">
            <a:solidFill>
              <a:sysClr val="windowText" lastClr="000000"/>
            </a:solidFill>
            <a:latin typeface="+mn-lt"/>
            <a:ea typeface="+mn-ea"/>
            <a:cs typeface="+mn-cs"/>
          </a:endParaRPr>
        </a:p>
      </xdr:txBody>
    </xdr:sp>
    <xdr:clientData/>
  </xdr:twoCellAnchor>
  <xdr:twoCellAnchor>
    <xdr:from>
      <xdr:col>7</xdr:col>
      <xdr:colOff>84139</xdr:colOff>
      <xdr:row>31</xdr:row>
      <xdr:rowOff>42284</xdr:rowOff>
    </xdr:from>
    <xdr:to>
      <xdr:col>7</xdr:col>
      <xdr:colOff>1355155</xdr:colOff>
      <xdr:row>36</xdr:row>
      <xdr:rowOff>62858</xdr:rowOff>
    </xdr:to>
    <xdr:sp macro="" textlink="Inputs!I51">
      <xdr:nvSpPr>
        <xdr:cNvPr id="29" name="Rectangle 28"/>
        <xdr:cNvSpPr/>
      </xdr:nvSpPr>
      <xdr:spPr>
        <a:xfrm>
          <a:off x="9170989" y="11367509"/>
          <a:ext cx="1271016" cy="887349"/>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0F9414C-5AFB-44C8-86E1-DA2E605AC1A5}" type="TxLink">
            <a:rPr lang="en-US" sz="1100" b="0" i="0" u="none" strike="noStrike">
              <a:solidFill>
                <a:srgbClr val="000000"/>
              </a:solidFill>
              <a:latin typeface="Calibri"/>
              <a:ea typeface="+mn-ea"/>
              <a:cs typeface="Calibri"/>
            </a:rPr>
            <a:pPr marL="0" indent="0" algn="ctr"/>
            <a:t>PHYS 121 (MATH 118/119)</a:t>
          </a:fld>
          <a:endParaRPr lang="en-US" sz="1300">
            <a:solidFill>
              <a:sysClr val="windowText" lastClr="000000"/>
            </a:solidFill>
            <a:latin typeface="+mn-lt"/>
            <a:ea typeface="+mn-ea"/>
            <a:cs typeface="+mn-cs"/>
          </a:endParaRPr>
        </a:p>
      </xdr:txBody>
    </xdr:sp>
    <xdr:clientData/>
  </xdr:twoCellAnchor>
  <xdr:twoCellAnchor>
    <xdr:from>
      <xdr:col>6</xdr:col>
      <xdr:colOff>142874</xdr:colOff>
      <xdr:row>37</xdr:row>
      <xdr:rowOff>94671</xdr:rowOff>
    </xdr:from>
    <xdr:to>
      <xdr:col>6</xdr:col>
      <xdr:colOff>1413890</xdr:colOff>
      <xdr:row>42</xdr:row>
      <xdr:rowOff>19995</xdr:rowOff>
    </xdr:to>
    <xdr:sp macro="" textlink="Inputs!F51">
      <xdr:nvSpPr>
        <xdr:cNvPr id="30" name="Rectangle 29"/>
        <xdr:cNvSpPr/>
      </xdr:nvSpPr>
      <xdr:spPr>
        <a:xfrm>
          <a:off x="7753349" y="12477171"/>
          <a:ext cx="1271016" cy="877824"/>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2791FC9-1769-4058-A92E-37CCB03715CC}" type="TxLink">
            <a:rPr lang="en-US" sz="1100" b="0" i="0" u="none" strike="noStrike">
              <a:solidFill>
                <a:srgbClr val="000000"/>
              </a:solidFill>
              <a:latin typeface="Calibri"/>
              <a:ea typeface="+mn-ea"/>
              <a:cs typeface="Calibri"/>
            </a:rPr>
            <a:pPr marL="0" indent="0" algn="ctr"/>
            <a:t>CHEM 111 or 124 or 127 (Math Placement) </a:t>
          </a:fld>
          <a:endParaRPr lang="en-US" sz="1300">
            <a:solidFill>
              <a:sysClr val="windowText" lastClr="000000"/>
            </a:solidFill>
            <a:latin typeface="+mn-lt"/>
            <a:ea typeface="+mn-ea"/>
            <a:cs typeface="+mn-cs"/>
          </a:endParaRPr>
        </a:p>
      </xdr:txBody>
    </xdr:sp>
    <xdr:clientData/>
  </xdr:twoCellAnchor>
  <xdr:twoCellAnchor>
    <xdr:from>
      <xdr:col>7</xdr:col>
      <xdr:colOff>84139</xdr:colOff>
      <xdr:row>37</xdr:row>
      <xdr:rowOff>94671</xdr:rowOff>
    </xdr:from>
    <xdr:to>
      <xdr:col>7</xdr:col>
      <xdr:colOff>1355155</xdr:colOff>
      <xdr:row>42</xdr:row>
      <xdr:rowOff>19995</xdr:rowOff>
    </xdr:to>
    <xdr:sp macro="" textlink="Inputs!J51">
      <xdr:nvSpPr>
        <xdr:cNvPr id="31" name="Rectangle 30"/>
        <xdr:cNvSpPr/>
      </xdr:nvSpPr>
      <xdr:spPr>
        <a:xfrm>
          <a:off x="9170989" y="12477171"/>
          <a:ext cx="1271016" cy="877824"/>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B492D8A-5190-4BB4-AE21-B6C433E4C5F9}" type="TxLink">
            <a:rPr lang="en-US" sz="1100" b="0" i="0" u="none" strike="noStrike">
              <a:solidFill>
                <a:srgbClr val="000000"/>
              </a:solidFill>
              <a:latin typeface="Calibri"/>
              <a:ea typeface="+mn-ea"/>
              <a:cs typeface="Calibri"/>
            </a:rPr>
            <a:pPr marL="0" indent="0" algn="ctr"/>
            <a:t>PHYS 123 (PHYS 118, 121, 131, or 141)</a:t>
          </a:fld>
          <a:endParaRPr lang="en-US" sz="1300">
            <a:solidFill>
              <a:sysClr val="windowText" lastClr="000000"/>
            </a:solidFill>
            <a:latin typeface="+mn-lt"/>
            <a:ea typeface="+mn-ea"/>
            <a:cs typeface="+mn-cs"/>
          </a:endParaRPr>
        </a:p>
      </xdr:txBody>
    </xdr:sp>
    <xdr:clientData/>
  </xdr:twoCellAnchor>
  <xdr:twoCellAnchor>
    <xdr:from>
      <xdr:col>9</xdr:col>
      <xdr:colOff>142875</xdr:colOff>
      <xdr:row>25</xdr:row>
      <xdr:rowOff>132772</xdr:rowOff>
    </xdr:from>
    <xdr:to>
      <xdr:col>9</xdr:col>
      <xdr:colOff>1413891</xdr:colOff>
      <xdr:row>30</xdr:row>
      <xdr:rowOff>10471</xdr:rowOff>
    </xdr:to>
    <xdr:sp macro="" textlink="Inputs!D54">
      <xdr:nvSpPr>
        <xdr:cNvPr id="32" name="Rectangle 31"/>
        <xdr:cNvSpPr/>
      </xdr:nvSpPr>
      <xdr:spPr>
        <a:xfrm>
          <a:off x="12153900" y="10267372"/>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DCAB8B3-EAF1-4B8A-9C50-4AC0F5463946}" type="TxLink">
            <a:rPr lang="en-US" sz="1200" b="0" i="0" u="none" strike="noStrike">
              <a:solidFill>
                <a:srgbClr val="000000"/>
              </a:solidFill>
              <a:latin typeface="Calibri"/>
              <a:ea typeface="+mn-ea"/>
              <a:cs typeface="Calibri"/>
            </a:rPr>
            <a:pPr marL="0" indent="0" algn="ctr"/>
            <a:t>A2</a:t>
          </a:fld>
          <a:endParaRPr lang="en-US" sz="1300">
            <a:solidFill>
              <a:sysClr val="windowText" lastClr="000000"/>
            </a:solidFill>
            <a:latin typeface="+mn-lt"/>
            <a:ea typeface="+mn-ea"/>
            <a:cs typeface="+mn-cs"/>
          </a:endParaRPr>
        </a:p>
      </xdr:txBody>
    </xdr:sp>
    <xdr:clientData/>
  </xdr:twoCellAnchor>
  <xdr:twoCellAnchor>
    <xdr:from>
      <xdr:col>11</xdr:col>
      <xdr:colOff>122239</xdr:colOff>
      <xdr:row>25</xdr:row>
      <xdr:rowOff>132772</xdr:rowOff>
    </xdr:from>
    <xdr:to>
      <xdr:col>11</xdr:col>
      <xdr:colOff>1393255</xdr:colOff>
      <xdr:row>30</xdr:row>
      <xdr:rowOff>10471</xdr:rowOff>
    </xdr:to>
    <xdr:sp macro="" textlink="Inputs!L54">
      <xdr:nvSpPr>
        <xdr:cNvPr id="34" name="Rectangle 33"/>
        <xdr:cNvSpPr/>
      </xdr:nvSpPr>
      <xdr:spPr>
        <a:xfrm>
          <a:off x="15066964" y="10267372"/>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815ADD4-62ED-4FF8-9680-49FC16BE2917}" type="TxLink">
            <a:rPr lang="en-US" sz="1200" b="0" i="0" u="none" strike="noStrike">
              <a:solidFill>
                <a:srgbClr val="000000"/>
              </a:solidFill>
              <a:latin typeface="Calibri"/>
              <a:ea typeface="+mn-ea"/>
              <a:cs typeface="Calibri"/>
            </a:rPr>
            <a:pPr marL="0" indent="0" algn="ctr"/>
            <a:t>D1</a:t>
          </a:fld>
          <a:endParaRPr lang="en-US" sz="1300">
            <a:solidFill>
              <a:sysClr val="windowText" lastClr="000000"/>
            </a:solidFill>
            <a:latin typeface="+mn-lt"/>
            <a:ea typeface="+mn-ea"/>
            <a:cs typeface="+mn-cs"/>
          </a:endParaRPr>
        </a:p>
      </xdr:txBody>
    </xdr:sp>
    <xdr:clientData/>
  </xdr:twoCellAnchor>
  <xdr:twoCellAnchor>
    <xdr:from>
      <xdr:col>9</xdr:col>
      <xdr:colOff>142875</xdr:colOff>
      <xdr:row>31</xdr:row>
      <xdr:rowOff>42284</xdr:rowOff>
    </xdr:from>
    <xdr:to>
      <xdr:col>9</xdr:col>
      <xdr:colOff>1413891</xdr:colOff>
      <xdr:row>36</xdr:row>
      <xdr:rowOff>62858</xdr:rowOff>
    </xdr:to>
    <xdr:sp macro="" textlink="Inputs!E54">
      <xdr:nvSpPr>
        <xdr:cNvPr id="35" name="Rectangle 34"/>
        <xdr:cNvSpPr/>
      </xdr:nvSpPr>
      <xdr:spPr>
        <a:xfrm>
          <a:off x="12144375" y="11424659"/>
          <a:ext cx="1271016" cy="893699"/>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F6C0042-9A6D-4C0A-96D3-9290F965933E}" type="TxLink">
            <a:rPr lang="en-US" sz="1200" b="0" i="0" u="none" strike="noStrike">
              <a:solidFill>
                <a:srgbClr val="000000"/>
              </a:solidFill>
              <a:latin typeface="Calibri"/>
              <a:ea typeface="+mn-ea"/>
              <a:cs typeface="Calibri"/>
            </a:rPr>
            <a:pPr marL="0" indent="0" algn="ctr"/>
            <a:t>A3</a:t>
          </a:fld>
          <a:endParaRPr lang="en-US" sz="1300">
            <a:solidFill>
              <a:sysClr val="windowText" lastClr="000000"/>
            </a:solidFill>
            <a:latin typeface="+mn-lt"/>
            <a:ea typeface="+mn-ea"/>
            <a:cs typeface="+mn-cs"/>
          </a:endParaRPr>
        </a:p>
      </xdr:txBody>
    </xdr:sp>
    <xdr:clientData/>
  </xdr:twoCellAnchor>
  <xdr:twoCellAnchor>
    <xdr:from>
      <xdr:col>10</xdr:col>
      <xdr:colOff>152400</xdr:colOff>
      <xdr:row>31</xdr:row>
      <xdr:rowOff>42284</xdr:rowOff>
    </xdr:from>
    <xdr:to>
      <xdr:col>10</xdr:col>
      <xdr:colOff>1423416</xdr:colOff>
      <xdr:row>36</xdr:row>
      <xdr:rowOff>62858</xdr:rowOff>
    </xdr:to>
    <xdr:sp macro="" textlink="Inputs!I54">
      <xdr:nvSpPr>
        <xdr:cNvPr id="36" name="Rectangle 35"/>
        <xdr:cNvSpPr/>
      </xdr:nvSpPr>
      <xdr:spPr>
        <a:xfrm>
          <a:off x="13630275" y="11367509"/>
          <a:ext cx="1271016" cy="887349"/>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8D425AF-3583-4008-AB69-DEDFA618B5C9}" type="TxLink">
            <a:rPr lang="en-US" sz="1200" b="0" i="0" u="none" strike="noStrike">
              <a:solidFill>
                <a:srgbClr val="000000"/>
              </a:solidFill>
              <a:latin typeface="Calibri"/>
              <a:ea typeface="+mn-ea"/>
              <a:cs typeface="Calibri"/>
            </a:rPr>
            <a:pPr marL="0" indent="0" algn="ctr"/>
            <a:t>C3</a:t>
          </a:fld>
          <a:endParaRPr lang="en-US" sz="1300">
            <a:solidFill>
              <a:sysClr val="windowText" lastClr="000000"/>
            </a:solidFill>
            <a:latin typeface="+mn-lt"/>
            <a:ea typeface="+mn-ea"/>
            <a:cs typeface="+mn-cs"/>
          </a:endParaRPr>
        </a:p>
      </xdr:txBody>
    </xdr:sp>
    <xdr:clientData/>
  </xdr:twoCellAnchor>
  <xdr:twoCellAnchor>
    <xdr:from>
      <xdr:col>11</xdr:col>
      <xdr:colOff>122239</xdr:colOff>
      <xdr:row>31</xdr:row>
      <xdr:rowOff>42284</xdr:rowOff>
    </xdr:from>
    <xdr:to>
      <xdr:col>11</xdr:col>
      <xdr:colOff>1393255</xdr:colOff>
      <xdr:row>36</xdr:row>
      <xdr:rowOff>62858</xdr:rowOff>
    </xdr:to>
    <xdr:sp macro="" textlink="Inputs!M54">
      <xdr:nvSpPr>
        <xdr:cNvPr id="37" name="Rectangle 36"/>
        <xdr:cNvSpPr/>
      </xdr:nvSpPr>
      <xdr:spPr>
        <a:xfrm>
          <a:off x="15066964" y="11367509"/>
          <a:ext cx="1271016" cy="887349"/>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75BB5F6-EB1F-4729-B8F0-FE1EFE56A99F}" type="TxLink">
            <a:rPr lang="en-US" sz="1200" b="0" i="0" u="none" strike="noStrike">
              <a:solidFill>
                <a:srgbClr val="000000"/>
              </a:solidFill>
              <a:latin typeface="Calibri"/>
              <a:ea typeface="+mn-ea"/>
              <a:cs typeface="Calibri"/>
            </a:rPr>
            <a:pPr marL="0" indent="0" algn="ctr"/>
            <a:t>D3</a:t>
          </a:fld>
          <a:endParaRPr lang="en-US" sz="1300">
            <a:solidFill>
              <a:sysClr val="windowText" lastClr="000000"/>
            </a:solidFill>
            <a:latin typeface="+mn-lt"/>
            <a:ea typeface="+mn-ea"/>
            <a:cs typeface="+mn-cs"/>
          </a:endParaRPr>
        </a:p>
      </xdr:txBody>
    </xdr:sp>
    <xdr:clientData/>
  </xdr:twoCellAnchor>
  <xdr:twoCellAnchor>
    <xdr:from>
      <xdr:col>17</xdr:col>
      <xdr:colOff>227011</xdr:colOff>
      <xdr:row>19</xdr:row>
      <xdr:rowOff>199447</xdr:rowOff>
    </xdr:from>
    <xdr:to>
      <xdr:col>17</xdr:col>
      <xdr:colOff>1498027</xdr:colOff>
      <xdr:row>24</xdr:row>
      <xdr:rowOff>100959</xdr:rowOff>
    </xdr:to>
    <xdr:sp macro="" textlink="Inputs!C18">
      <xdr:nvSpPr>
        <xdr:cNvPr id="38" name="Rectangle 37"/>
        <xdr:cNvSpPr/>
      </xdr:nvSpPr>
      <xdr:spPr>
        <a:xfrm>
          <a:off x="24258586" y="9162472"/>
          <a:ext cx="1271016" cy="882587"/>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1FA88F8-7EFC-46E8-A64C-B9CCDC6C4D8E}" type="TxLink">
            <a:rPr lang="en-US" sz="1100" b="0" i="0" u="none" strike="noStrike">
              <a:solidFill>
                <a:srgbClr val="000000"/>
              </a:solidFill>
              <a:latin typeface="Calibri"/>
              <a:ea typeface="+mn-ea"/>
              <a:cs typeface="Calibri"/>
            </a:rPr>
            <a:pPr marL="0" indent="0" algn="ctr"/>
            <a:t>BUS 100</a:t>
          </a:fld>
          <a:endParaRPr lang="en-US" sz="1300">
            <a:solidFill>
              <a:sysClr val="windowText" lastClr="000000"/>
            </a:solidFill>
            <a:latin typeface="+mn-lt"/>
            <a:ea typeface="+mn-ea"/>
            <a:cs typeface="+mn-cs"/>
          </a:endParaRPr>
        </a:p>
      </xdr:txBody>
    </xdr:sp>
    <xdr:clientData/>
  </xdr:twoCellAnchor>
  <xdr:twoCellAnchor>
    <xdr:from>
      <xdr:col>10</xdr:col>
      <xdr:colOff>152400</xdr:colOff>
      <xdr:row>19</xdr:row>
      <xdr:rowOff>199447</xdr:rowOff>
    </xdr:from>
    <xdr:to>
      <xdr:col>10</xdr:col>
      <xdr:colOff>1423416</xdr:colOff>
      <xdr:row>24</xdr:row>
      <xdr:rowOff>100959</xdr:rowOff>
    </xdr:to>
    <xdr:sp macro="" textlink="Inputs!G54">
      <xdr:nvSpPr>
        <xdr:cNvPr id="39" name="Rectangle 38"/>
        <xdr:cNvSpPr/>
      </xdr:nvSpPr>
      <xdr:spPr>
        <a:xfrm>
          <a:off x="13630275" y="9162472"/>
          <a:ext cx="1271016" cy="882587"/>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F5BA3AE-C50E-4FAD-9782-80A850AA3BB6}" type="TxLink">
            <a:rPr lang="en-US" sz="1200" b="0" i="0" u="none" strike="noStrike">
              <a:solidFill>
                <a:srgbClr val="000000"/>
              </a:solidFill>
              <a:latin typeface="Calibri"/>
              <a:ea typeface="+mn-ea"/>
              <a:cs typeface="Calibri"/>
            </a:rPr>
            <a:pPr marL="0" indent="0" algn="ctr"/>
            <a:t>C1</a:t>
          </a:fld>
          <a:endParaRPr lang="en-US" sz="1300">
            <a:solidFill>
              <a:sysClr val="windowText" lastClr="000000"/>
            </a:solidFill>
            <a:latin typeface="+mn-lt"/>
            <a:ea typeface="+mn-ea"/>
            <a:cs typeface="+mn-cs"/>
          </a:endParaRPr>
        </a:p>
      </xdr:txBody>
    </xdr:sp>
    <xdr:clientData/>
  </xdr:twoCellAnchor>
  <xdr:twoCellAnchor>
    <xdr:from>
      <xdr:col>10</xdr:col>
      <xdr:colOff>152400</xdr:colOff>
      <xdr:row>37</xdr:row>
      <xdr:rowOff>94671</xdr:rowOff>
    </xdr:from>
    <xdr:to>
      <xdr:col>10</xdr:col>
      <xdr:colOff>1423416</xdr:colOff>
      <xdr:row>42</xdr:row>
      <xdr:rowOff>19995</xdr:rowOff>
    </xdr:to>
    <xdr:sp macro="" textlink="Inputs!J54">
      <xdr:nvSpPr>
        <xdr:cNvPr id="40" name="Rectangle 39"/>
        <xdr:cNvSpPr/>
      </xdr:nvSpPr>
      <xdr:spPr>
        <a:xfrm>
          <a:off x="13630275" y="12477171"/>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DAB4E22-99CD-45CC-B7F2-6E23E282BE7A}" type="TxLink">
            <a:rPr lang="en-US" sz="1200" b="0" i="0" u="none" strike="noStrike">
              <a:solidFill>
                <a:srgbClr val="000000"/>
              </a:solidFill>
              <a:latin typeface="Calibri"/>
              <a:ea typeface="+mn-ea"/>
              <a:cs typeface="Calibri"/>
            </a:rPr>
            <a:pPr marL="0" indent="0" algn="ctr"/>
            <a:t>C4</a:t>
          </a:fld>
          <a:endParaRPr lang="en-US" sz="1300">
            <a:solidFill>
              <a:sysClr val="windowText" lastClr="000000"/>
            </a:solidFill>
            <a:latin typeface="+mn-lt"/>
            <a:ea typeface="+mn-ea"/>
            <a:cs typeface="+mn-cs"/>
          </a:endParaRPr>
        </a:p>
      </xdr:txBody>
    </xdr:sp>
    <xdr:clientData/>
  </xdr:twoCellAnchor>
  <xdr:twoCellAnchor>
    <xdr:from>
      <xdr:col>9</xdr:col>
      <xdr:colOff>142875</xdr:colOff>
      <xdr:row>37</xdr:row>
      <xdr:rowOff>94671</xdr:rowOff>
    </xdr:from>
    <xdr:to>
      <xdr:col>9</xdr:col>
      <xdr:colOff>1413891</xdr:colOff>
      <xdr:row>42</xdr:row>
      <xdr:rowOff>19995</xdr:rowOff>
    </xdr:to>
    <xdr:sp macro="" textlink="Inputs!F54">
      <xdr:nvSpPr>
        <xdr:cNvPr id="41" name="Rectangle 40"/>
        <xdr:cNvSpPr/>
      </xdr:nvSpPr>
      <xdr:spPr>
        <a:xfrm>
          <a:off x="12153900" y="12477171"/>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33C8A31-A71F-4B51-A85E-43B4C1431986}" type="TxLink">
            <a:rPr lang="en-US" sz="1200" b="0" i="0" u="none" strike="noStrike">
              <a:solidFill>
                <a:srgbClr val="000000"/>
              </a:solidFill>
              <a:latin typeface="Calibri"/>
              <a:ea typeface="+mn-ea"/>
              <a:cs typeface="Calibri"/>
            </a:rPr>
            <a:pPr marL="0" indent="0" algn="ctr"/>
            <a:t>B2</a:t>
          </a:fld>
          <a:endParaRPr lang="en-US" sz="1300">
            <a:solidFill>
              <a:sysClr val="windowText" lastClr="000000"/>
            </a:solidFill>
            <a:latin typeface="+mn-lt"/>
            <a:ea typeface="+mn-ea"/>
            <a:cs typeface="+mn-cs"/>
          </a:endParaRPr>
        </a:p>
      </xdr:txBody>
    </xdr:sp>
    <xdr:clientData/>
  </xdr:twoCellAnchor>
  <xdr:twoCellAnchor>
    <xdr:from>
      <xdr:col>11</xdr:col>
      <xdr:colOff>122239</xdr:colOff>
      <xdr:row>37</xdr:row>
      <xdr:rowOff>94671</xdr:rowOff>
    </xdr:from>
    <xdr:to>
      <xdr:col>11</xdr:col>
      <xdr:colOff>1393255</xdr:colOff>
      <xdr:row>42</xdr:row>
      <xdr:rowOff>19995</xdr:rowOff>
    </xdr:to>
    <xdr:sp macro="" textlink="Inputs!N54">
      <xdr:nvSpPr>
        <xdr:cNvPr id="42" name="Rectangle 41"/>
        <xdr:cNvSpPr/>
      </xdr:nvSpPr>
      <xdr:spPr>
        <a:xfrm>
          <a:off x="15066964" y="12477171"/>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398DC09-D30B-4FC2-A101-AF0513E902B6}" type="TxLink">
            <a:rPr lang="en-US" sz="1200" b="0" i="0" u="none" strike="noStrike">
              <a:solidFill>
                <a:srgbClr val="000000"/>
              </a:solidFill>
              <a:latin typeface="Calibri"/>
              <a:ea typeface="+mn-ea"/>
              <a:cs typeface="Calibri"/>
            </a:rPr>
            <a:pPr marL="0" indent="0" algn="ctr"/>
            <a:t>D4</a:t>
          </a:fld>
          <a:endParaRPr lang="en-US" sz="1300">
            <a:solidFill>
              <a:sysClr val="windowText" lastClr="000000"/>
            </a:solidFill>
            <a:latin typeface="+mn-lt"/>
            <a:ea typeface="+mn-ea"/>
            <a:cs typeface="+mn-cs"/>
          </a:endParaRPr>
        </a:p>
      </xdr:txBody>
    </xdr:sp>
    <xdr:clientData/>
  </xdr:twoCellAnchor>
  <xdr:twoCellAnchor>
    <xdr:from>
      <xdr:col>12</xdr:col>
      <xdr:colOff>76200</xdr:colOff>
      <xdr:row>19</xdr:row>
      <xdr:rowOff>199447</xdr:rowOff>
    </xdr:from>
    <xdr:to>
      <xdr:col>12</xdr:col>
      <xdr:colOff>1347216</xdr:colOff>
      <xdr:row>24</xdr:row>
      <xdr:rowOff>100959</xdr:rowOff>
    </xdr:to>
    <xdr:sp macro="" textlink="Inputs!O54">
      <xdr:nvSpPr>
        <xdr:cNvPr id="43" name="Rectangle 42"/>
        <xdr:cNvSpPr/>
      </xdr:nvSpPr>
      <xdr:spPr>
        <a:xfrm>
          <a:off x="16487775" y="9162472"/>
          <a:ext cx="1271016" cy="882587"/>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68C5B17-E355-4E37-93A7-00A1EC1F82F6}" type="TxLink">
            <a:rPr lang="en-US" sz="1200" b="0" i="0" u="none" strike="noStrike">
              <a:solidFill>
                <a:srgbClr val="000000"/>
              </a:solidFill>
              <a:latin typeface="Calibri"/>
              <a:ea typeface="+mn-ea"/>
              <a:cs typeface="Calibri"/>
            </a:rPr>
            <a:pPr marL="0" indent="0" algn="ctr"/>
            <a:t>D5</a:t>
          </a:fld>
          <a:endParaRPr lang="en-US" sz="1300">
            <a:solidFill>
              <a:sysClr val="windowText" lastClr="000000"/>
            </a:solidFill>
            <a:latin typeface="+mn-lt"/>
            <a:ea typeface="+mn-ea"/>
            <a:cs typeface="+mn-cs"/>
          </a:endParaRPr>
        </a:p>
      </xdr:txBody>
    </xdr:sp>
    <xdr:clientData/>
  </xdr:twoCellAnchor>
  <xdr:twoCellAnchor>
    <xdr:from>
      <xdr:col>11</xdr:col>
      <xdr:colOff>122239</xdr:colOff>
      <xdr:row>19</xdr:row>
      <xdr:rowOff>199447</xdr:rowOff>
    </xdr:from>
    <xdr:to>
      <xdr:col>11</xdr:col>
      <xdr:colOff>1393255</xdr:colOff>
      <xdr:row>24</xdr:row>
      <xdr:rowOff>100959</xdr:rowOff>
    </xdr:to>
    <xdr:sp macro="" textlink="Inputs!K54">
      <xdr:nvSpPr>
        <xdr:cNvPr id="44" name="Rectangle 43"/>
        <xdr:cNvSpPr/>
      </xdr:nvSpPr>
      <xdr:spPr>
        <a:xfrm>
          <a:off x="15066964" y="9162472"/>
          <a:ext cx="1271016" cy="882587"/>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AC0ACA1-25B7-4F28-BCEC-F5D0E02DAFFB}" type="TxLink">
            <a:rPr lang="en-US" sz="1200" b="0" i="0" u="none" strike="noStrike">
              <a:solidFill>
                <a:srgbClr val="000000"/>
              </a:solidFill>
              <a:latin typeface="Calibri"/>
              <a:ea typeface="+mn-ea"/>
              <a:cs typeface="Calibri"/>
            </a:rPr>
            <a:pPr marL="0" indent="0" algn="ctr"/>
            <a:t>C Elective </a:t>
          </a:fld>
          <a:endParaRPr lang="en-US" sz="1300">
            <a:solidFill>
              <a:sysClr val="windowText" lastClr="000000"/>
            </a:solidFill>
            <a:latin typeface="+mn-lt"/>
            <a:ea typeface="+mn-ea"/>
            <a:cs typeface="+mn-cs"/>
          </a:endParaRPr>
        </a:p>
      </xdr:txBody>
    </xdr:sp>
    <xdr:clientData/>
  </xdr:twoCellAnchor>
  <xdr:twoCellAnchor>
    <xdr:from>
      <xdr:col>23</xdr:col>
      <xdr:colOff>39688</xdr:colOff>
      <xdr:row>19</xdr:row>
      <xdr:rowOff>161348</xdr:rowOff>
    </xdr:from>
    <xdr:to>
      <xdr:col>25</xdr:col>
      <xdr:colOff>293688</xdr:colOff>
      <xdr:row>47</xdr:row>
      <xdr:rowOff>140567</xdr:rowOff>
    </xdr:to>
    <xdr:sp macro="" textlink="Inputs!C16">
      <xdr:nvSpPr>
        <xdr:cNvPr id="48" name="Rectangle 47"/>
        <xdr:cNvSpPr/>
      </xdr:nvSpPr>
      <xdr:spPr>
        <a:xfrm>
          <a:off x="32986663" y="9124373"/>
          <a:ext cx="1435100" cy="5303694"/>
        </a:xfrm>
        <a:prstGeom prst="rect">
          <a:avLst/>
        </a:prstGeom>
        <a:solidFill>
          <a:srgbClr val="FF0000">
            <a:alpha val="1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F6CFE01-003D-4577-A3B7-FBDC9672B563}" type="TxLink">
            <a:rPr lang="en-US" sz="1200" b="0" i="0" u="none" strike="noStrike">
              <a:solidFill>
                <a:srgbClr val="000000"/>
              </a:solidFill>
              <a:latin typeface="Calibri"/>
              <a:ea typeface="+mn-ea"/>
              <a:cs typeface="Calibri"/>
            </a:rPr>
            <a:pPr marL="0" indent="0" algn="ctr"/>
            <a:t>Study Abroad </a:t>
          </a:fld>
          <a:endParaRPr lang="en-US" sz="1200" b="0" i="0" u="none" strike="noStrike">
            <a:solidFill>
              <a:srgbClr val="000000"/>
            </a:solidFill>
            <a:latin typeface="Calibri"/>
            <a:ea typeface="+mn-ea"/>
            <a:cs typeface="Calibri"/>
          </a:endParaRPr>
        </a:p>
      </xdr:txBody>
    </xdr:sp>
    <xdr:clientData/>
  </xdr:twoCellAnchor>
  <xdr:twoCellAnchor>
    <xdr:from>
      <xdr:col>19</xdr:col>
      <xdr:colOff>136525</xdr:colOff>
      <xdr:row>19</xdr:row>
      <xdr:rowOff>199447</xdr:rowOff>
    </xdr:from>
    <xdr:to>
      <xdr:col>19</xdr:col>
      <xdr:colOff>1407541</xdr:colOff>
      <xdr:row>24</xdr:row>
      <xdr:rowOff>100959</xdr:rowOff>
    </xdr:to>
    <xdr:sp macro="" textlink="Inputs!C17">
      <xdr:nvSpPr>
        <xdr:cNvPr id="49" name="Rectangle 48"/>
        <xdr:cNvSpPr/>
      </xdr:nvSpPr>
      <xdr:spPr>
        <a:xfrm>
          <a:off x="27358975" y="9162472"/>
          <a:ext cx="1271016" cy="882587"/>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7AA760B-A5DB-4C65-850C-9696C88BC863}"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20</xdr:col>
      <xdr:colOff>69850</xdr:colOff>
      <xdr:row>19</xdr:row>
      <xdr:rowOff>199447</xdr:rowOff>
    </xdr:from>
    <xdr:to>
      <xdr:col>20</xdr:col>
      <xdr:colOff>1340866</xdr:colOff>
      <xdr:row>24</xdr:row>
      <xdr:rowOff>100959</xdr:rowOff>
    </xdr:to>
    <xdr:sp macro="" textlink="Inputs!C17">
      <xdr:nvSpPr>
        <xdr:cNvPr id="50" name="Rectangle 49"/>
        <xdr:cNvSpPr/>
      </xdr:nvSpPr>
      <xdr:spPr>
        <a:xfrm>
          <a:off x="28759150" y="9162472"/>
          <a:ext cx="1271016" cy="882587"/>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01972DA-4F5C-40F4-9D10-72C39956AB69}"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19</xdr:col>
      <xdr:colOff>136525</xdr:colOff>
      <xdr:row>25</xdr:row>
      <xdr:rowOff>132772</xdr:rowOff>
    </xdr:from>
    <xdr:to>
      <xdr:col>19</xdr:col>
      <xdr:colOff>1407541</xdr:colOff>
      <xdr:row>30</xdr:row>
      <xdr:rowOff>10471</xdr:rowOff>
    </xdr:to>
    <xdr:sp macro="" textlink="Inputs!C17">
      <xdr:nvSpPr>
        <xdr:cNvPr id="51" name="Rectangle 50"/>
        <xdr:cNvSpPr/>
      </xdr:nvSpPr>
      <xdr:spPr>
        <a:xfrm>
          <a:off x="27358975" y="10267372"/>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C49AE1D-2063-4C07-8AFB-DD70D5CD2C83}"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20</xdr:col>
      <xdr:colOff>69850</xdr:colOff>
      <xdr:row>25</xdr:row>
      <xdr:rowOff>132772</xdr:rowOff>
    </xdr:from>
    <xdr:to>
      <xdr:col>20</xdr:col>
      <xdr:colOff>1340866</xdr:colOff>
      <xdr:row>30</xdr:row>
      <xdr:rowOff>10471</xdr:rowOff>
    </xdr:to>
    <xdr:sp macro="" textlink="Inputs!C17">
      <xdr:nvSpPr>
        <xdr:cNvPr id="52" name="Rectangle 51"/>
        <xdr:cNvSpPr/>
      </xdr:nvSpPr>
      <xdr:spPr>
        <a:xfrm>
          <a:off x="28759150" y="10267372"/>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2028A5B-7D78-4C25-9B5A-E65D732B3DF0}"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19</xdr:col>
      <xdr:colOff>136525</xdr:colOff>
      <xdr:row>31</xdr:row>
      <xdr:rowOff>42284</xdr:rowOff>
    </xdr:from>
    <xdr:to>
      <xdr:col>19</xdr:col>
      <xdr:colOff>1407541</xdr:colOff>
      <xdr:row>36</xdr:row>
      <xdr:rowOff>62858</xdr:rowOff>
    </xdr:to>
    <xdr:sp macro="" textlink="Inputs!C17">
      <xdr:nvSpPr>
        <xdr:cNvPr id="53" name="Rectangle 52"/>
        <xdr:cNvSpPr/>
      </xdr:nvSpPr>
      <xdr:spPr>
        <a:xfrm>
          <a:off x="27358975" y="11367509"/>
          <a:ext cx="1271016" cy="887349"/>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2F760EE-44CD-4BDE-AB21-46A41C410C98}"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20</xdr:col>
      <xdr:colOff>69850</xdr:colOff>
      <xdr:row>31</xdr:row>
      <xdr:rowOff>42284</xdr:rowOff>
    </xdr:from>
    <xdr:to>
      <xdr:col>20</xdr:col>
      <xdr:colOff>1340866</xdr:colOff>
      <xdr:row>36</xdr:row>
      <xdr:rowOff>62858</xdr:rowOff>
    </xdr:to>
    <xdr:sp macro="" textlink="Inputs!C17">
      <xdr:nvSpPr>
        <xdr:cNvPr id="54" name="Rectangle 53"/>
        <xdr:cNvSpPr/>
      </xdr:nvSpPr>
      <xdr:spPr>
        <a:xfrm>
          <a:off x="28759150" y="11367509"/>
          <a:ext cx="1271016" cy="887349"/>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B800D98-CEAB-48EE-8C03-D3DC15098C7A}"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19</xdr:col>
      <xdr:colOff>136525</xdr:colOff>
      <xdr:row>37</xdr:row>
      <xdr:rowOff>94671</xdr:rowOff>
    </xdr:from>
    <xdr:to>
      <xdr:col>19</xdr:col>
      <xdr:colOff>1407541</xdr:colOff>
      <xdr:row>42</xdr:row>
      <xdr:rowOff>19995</xdr:rowOff>
    </xdr:to>
    <xdr:sp macro="" textlink="Inputs!C17">
      <xdr:nvSpPr>
        <xdr:cNvPr id="55" name="Rectangle 54"/>
        <xdr:cNvSpPr/>
      </xdr:nvSpPr>
      <xdr:spPr>
        <a:xfrm>
          <a:off x="27358975" y="12477171"/>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57B12C0-62A9-4B7A-BB12-DAA6A060B0DF}"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20</xdr:col>
      <xdr:colOff>69850</xdr:colOff>
      <xdr:row>37</xdr:row>
      <xdr:rowOff>94671</xdr:rowOff>
    </xdr:from>
    <xdr:to>
      <xdr:col>20</xdr:col>
      <xdr:colOff>1340866</xdr:colOff>
      <xdr:row>42</xdr:row>
      <xdr:rowOff>19995</xdr:rowOff>
    </xdr:to>
    <xdr:sp macro="" textlink="Inputs!C17">
      <xdr:nvSpPr>
        <xdr:cNvPr id="56" name="Rectangle 55"/>
        <xdr:cNvSpPr/>
      </xdr:nvSpPr>
      <xdr:spPr>
        <a:xfrm>
          <a:off x="28759150" y="12477171"/>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A17D976-7F9E-449A-BEAD-E2E559EA6419}"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19</xdr:col>
      <xdr:colOff>136525</xdr:colOff>
      <xdr:row>43</xdr:row>
      <xdr:rowOff>94349</xdr:rowOff>
    </xdr:from>
    <xdr:to>
      <xdr:col>19</xdr:col>
      <xdr:colOff>1407541</xdr:colOff>
      <xdr:row>48</xdr:row>
      <xdr:rowOff>19673</xdr:rowOff>
    </xdr:to>
    <xdr:sp macro="" textlink="Inputs!C17">
      <xdr:nvSpPr>
        <xdr:cNvPr id="57" name="Rectangle 56"/>
        <xdr:cNvSpPr/>
      </xdr:nvSpPr>
      <xdr:spPr>
        <a:xfrm>
          <a:off x="27358975" y="13619849"/>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4327A9D-1B85-4FA8-BF2C-A84CBAF170DD}"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20</xdr:col>
      <xdr:colOff>69850</xdr:colOff>
      <xdr:row>43</xdr:row>
      <xdr:rowOff>94349</xdr:rowOff>
    </xdr:from>
    <xdr:to>
      <xdr:col>20</xdr:col>
      <xdr:colOff>1340866</xdr:colOff>
      <xdr:row>48</xdr:row>
      <xdr:rowOff>19673</xdr:rowOff>
    </xdr:to>
    <xdr:sp macro="" textlink="Inputs!C17">
      <xdr:nvSpPr>
        <xdr:cNvPr id="58" name="Rectangle 57"/>
        <xdr:cNvSpPr/>
      </xdr:nvSpPr>
      <xdr:spPr>
        <a:xfrm>
          <a:off x="28759150" y="13619849"/>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1314520-9827-4AD0-9438-61EE7E387BAE}"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19</xdr:col>
      <xdr:colOff>136525</xdr:colOff>
      <xdr:row>49</xdr:row>
      <xdr:rowOff>39110</xdr:rowOff>
    </xdr:from>
    <xdr:to>
      <xdr:col>19</xdr:col>
      <xdr:colOff>1407541</xdr:colOff>
      <xdr:row>53</xdr:row>
      <xdr:rowOff>154934</xdr:rowOff>
    </xdr:to>
    <xdr:sp macro="" textlink="Inputs!C17">
      <xdr:nvSpPr>
        <xdr:cNvPr id="59" name="Rectangle 58"/>
        <xdr:cNvSpPr/>
      </xdr:nvSpPr>
      <xdr:spPr>
        <a:xfrm>
          <a:off x="27358975" y="14707610"/>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1E17529-3FE2-433A-80E6-55A29D9A17BF}"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20</xdr:col>
      <xdr:colOff>69850</xdr:colOff>
      <xdr:row>49</xdr:row>
      <xdr:rowOff>39110</xdr:rowOff>
    </xdr:from>
    <xdr:to>
      <xdr:col>20</xdr:col>
      <xdr:colOff>1340866</xdr:colOff>
      <xdr:row>53</xdr:row>
      <xdr:rowOff>154934</xdr:rowOff>
    </xdr:to>
    <xdr:sp macro="" textlink="Inputs!C17">
      <xdr:nvSpPr>
        <xdr:cNvPr id="60" name="Rectangle 59"/>
        <xdr:cNvSpPr/>
      </xdr:nvSpPr>
      <xdr:spPr>
        <a:xfrm>
          <a:off x="28759150" y="14707610"/>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E3C25C8-1498-428A-9C02-CBCD443C1E0F}"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6</xdr:col>
      <xdr:colOff>127000</xdr:colOff>
      <xdr:row>43</xdr:row>
      <xdr:rowOff>0</xdr:rowOff>
    </xdr:from>
    <xdr:to>
      <xdr:col>6</xdr:col>
      <xdr:colOff>1398016</xdr:colOff>
      <xdr:row>47</xdr:row>
      <xdr:rowOff>115824</xdr:rowOff>
    </xdr:to>
    <xdr:sp macro="" textlink="Inputs!K51">
      <xdr:nvSpPr>
        <xdr:cNvPr id="63" name="Rectangle 62"/>
        <xdr:cNvSpPr/>
      </xdr:nvSpPr>
      <xdr:spPr>
        <a:xfrm>
          <a:off x="7731125" y="13589000"/>
          <a:ext cx="1271016" cy="877824"/>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61C2026-51C6-4AE5-B2AC-114DB680FB49}" type="TxLink">
            <a:rPr lang="en-US" sz="1100" b="0" i="0" u="none" strike="noStrike">
              <a:solidFill>
                <a:srgbClr val="000000"/>
              </a:solidFill>
              <a:latin typeface="Calibri"/>
              <a:ea typeface="+mn-ea"/>
              <a:cs typeface="Calibri"/>
            </a:rPr>
            <a:pPr marL="0" indent="0" algn="ctr"/>
            <a:t>STAT 217 or 218 or 251 or 302 (see catalog)</a:t>
          </a:fld>
          <a:endParaRPr lang="en-US" sz="1300">
            <a:solidFill>
              <a:sysClr val="windowText" lastClr="000000"/>
            </a:solidFill>
            <a:latin typeface="+mn-lt"/>
            <a:ea typeface="+mn-ea"/>
            <a:cs typeface="+mn-cs"/>
          </a:endParaRPr>
        </a:p>
      </xdr:txBody>
    </xdr:sp>
    <xdr:clientData/>
  </xdr:twoCellAnchor>
  <xdr:twoCellAnchor>
    <xdr:from>
      <xdr:col>10</xdr:col>
      <xdr:colOff>190500</xdr:colOff>
      <xdr:row>25</xdr:row>
      <xdr:rowOff>158750</xdr:rowOff>
    </xdr:from>
    <xdr:to>
      <xdr:col>11</xdr:col>
      <xdr:colOff>1016</xdr:colOff>
      <xdr:row>30</xdr:row>
      <xdr:rowOff>36449</xdr:rowOff>
    </xdr:to>
    <xdr:sp macro="" textlink="Inputs!H54">
      <xdr:nvSpPr>
        <xdr:cNvPr id="65" name="Rectangle 64"/>
        <xdr:cNvSpPr/>
      </xdr:nvSpPr>
      <xdr:spPr>
        <a:xfrm>
          <a:off x="13652500" y="10350500"/>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CF1DBAB-75C3-4C45-AA9A-60EE2892D34B}" type="TxLink">
            <a:rPr lang="en-US" sz="1200" b="0" i="0" u="none" strike="noStrike">
              <a:solidFill>
                <a:srgbClr val="000000"/>
              </a:solidFill>
              <a:latin typeface="Calibri"/>
              <a:ea typeface="+mn-ea"/>
              <a:cs typeface="Calibri"/>
            </a:rPr>
            <a:pPr marL="0" indent="0" algn="ctr"/>
            <a:t>C2</a:t>
          </a:fld>
          <a:endParaRPr lang="en-US" sz="1300">
            <a:solidFill>
              <a:sysClr val="windowText" lastClr="000000"/>
            </a:solidFill>
            <a:latin typeface="+mn-lt"/>
            <a:ea typeface="+mn-ea"/>
            <a:cs typeface="+mn-cs"/>
          </a:endParaRPr>
        </a:p>
      </xdr:txBody>
    </xdr:sp>
    <xdr:clientData/>
  </xdr:twoCellAnchor>
  <xdr:twoCellAnchor>
    <xdr:from>
      <xdr:col>25</xdr:col>
      <xdr:colOff>533400</xdr:colOff>
      <xdr:row>25</xdr:row>
      <xdr:rowOff>152400</xdr:rowOff>
    </xdr:from>
    <xdr:to>
      <xdr:col>27</xdr:col>
      <xdr:colOff>623316</xdr:colOff>
      <xdr:row>30</xdr:row>
      <xdr:rowOff>20574</xdr:rowOff>
    </xdr:to>
    <xdr:sp macro="" textlink="Inputs!D18">
      <xdr:nvSpPr>
        <xdr:cNvPr id="64" name="Rectangle 63"/>
        <xdr:cNvSpPr/>
      </xdr:nvSpPr>
      <xdr:spPr>
        <a:xfrm>
          <a:off x="34709100" y="10401300"/>
          <a:ext cx="1271016" cy="877824"/>
        </a:xfrm>
        <a:prstGeom prst="rect">
          <a:avLst/>
        </a:prstGeom>
        <a:solidFill>
          <a:srgbClr val="FF0000">
            <a:alpha val="1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8EA0CE6-612B-4A46-832D-ACE8045CDD2B}" type="TxLink">
            <a:rPr lang="en-US" sz="1100" b="0" i="0" u="none" strike="noStrike">
              <a:solidFill>
                <a:srgbClr val="000000"/>
              </a:solidFill>
              <a:latin typeface="Calibri"/>
              <a:ea typeface="+mn-ea"/>
              <a:cs typeface="Calibri"/>
            </a:rPr>
            <a:pPr marL="0" indent="0" algn="ctr"/>
            <a:t>Internship </a:t>
          </a:fld>
          <a:endParaRPr lang="en-US" sz="1300" b="1">
            <a:solidFill>
              <a:sysClr val="windowText" lastClr="000000"/>
            </a:solidFill>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20Work%20in%20Progress/Madi%20Boyd/4%20Year%20Plan%20BUS%20100%20Stuff%202184/last%20sho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igital%20Files/ITPCurriculu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 Curriculum Sheet"/>
      <sheetName val="ECON Curriculum Sheet"/>
      <sheetName val="ITP Curriculum Sheet"/>
      <sheetName val="Flow Chart "/>
      <sheetName val="HIDE Inputs "/>
      <sheetName val="B2_B3_Yes_Currently"/>
      <sheetName val="Reference Sheet"/>
      <sheetName val="HIDE Drop Downs"/>
    </sheetNames>
    <sheetDataSet>
      <sheetData sheetId="0"/>
      <sheetData sheetId="1"/>
      <sheetData sheetId="2"/>
      <sheetData sheetId="3"/>
      <sheetData sheetId="4">
        <row r="81">
          <cell r="L81" t="str">
            <v>Business Administration</v>
          </cell>
        </row>
      </sheetData>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iculum Sheet"/>
      <sheetName val="Reference Sheet"/>
      <sheetName val="GPA Calc"/>
      <sheetName val="Copy Sheet"/>
      <sheetName val="Update Sheet"/>
      <sheetName val="C- PreReqs"/>
      <sheetName val="Updating Help"/>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8"/>
  <sheetViews>
    <sheetView showGridLines="0" tabSelected="1" zoomScale="60" zoomScaleNormal="60" workbookViewId="0">
      <selection activeCell="B31" sqref="B31"/>
    </sheetView>
  </sheetViews>
  <sheetFormatPr defaultRowHeight="15" x14ac:dyDescent="0.25"/>
  <cols>
    <col min="1" max="1" width="9.140625" style="201"/>
    <col min="2" max="2" width="255.7109375" style="201" bestFit="1" customWidth="1"/>
    <col min="3" max="16384" width="9.140625" style="201"/>
  </cols>
  <sheetData>
    <row r="3" spans="2:2" ht="15.75" thickBot="1" x14ac:dyDescent="0.3"/>
    <row r="4" spans="2:2" ht="26.25" x14ac:dyDescent="0.4">
      <c r="B4" s="207" t="s">
        <v>207</v>
      </c>
    </row>
    <row r="5" spans="2:2" ht="26.25" x14ac:dyDescent="0.4">
      <c r="B5" s="208"/>
    </row>
    <row r="6" spans="2:2" ht="26.25" x14ac:dyDescent="0.4">
      <c r="B6" s="208" t="s">
        <v>211</v>
      </c>
    </row>
    <row r="7" spans="2:2" ht="26.25" x14ac:dyDescent="0.4">
      <c r="B7" s="208" t="s">
        <v>212</v>
      </c>
    </row>
    <row r="8" spans="2:2" ht="26.25" x14ac:dyDescent="0.4">
      <c r="B8" s="208" t="s">
        <v>213</v>
      </c>
    </row>
    <row r="9" spans="2:2" ht="26.25" x14ac:dyDescent="0.4">
      <c r="B9" s="208" t="s">
        <v>214</v>
      </c>
    </row>
    <row r="10" spans="2:2" ht="15" customHeight="1" x14ac:dyDescent="0.4">
      <c r="B10" s="208"/>
    </row>
    <row r="11" spans="2:2" ht="26.25" x14ac:dyDescent="0.4">
      <c r="B11" s="208"/>
    </row>
    <row r="12" spans="2:2" ht="15" customHeight="1" x14ac:dyDescent="0.25">
      <c r="B12" s="209"/>
    </row>
    <row r="13" spans="2:2" ht="15" customHeight="1" x14ac:dyDescent="0.25">
      <c r="B13" s="210"/>
    </row>
    <row r="14" spans="2:2" ht="131.25" customHeight="1" thickBot="1" x14ac:dyDescent="0.3">
      <c r="B14" s="211" t="s">
        <v>208</v>
      </c>
    </row>
    <row r="15" spans="2:2" x14ac:dyDescent="0.25">
      <c r="B15" s="212"/>
    </row>
    <row r="16" spans="2:2" x14ac:dyDescent="0.25">
      <c r="B16" s="212"/>
    </row>
    <row r="17" spans="2:2" x14ac:dyDescent="0.25">
      <c r="B17" s="212"/>
    </row>
    <row r="18" spans="2:2" x14ac:dyDescent="0.25">
      <c r="B18" s="2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1"/>
  <sheetViews>
    <sheetView topLeftCell="B4" zoomScale="50" zoomScaleNormal="50" zoomScalePageLayoutView="60" workbookViewId="0">
      <selection activeCell="D8" sqref="D8"/>
    </sheetView>
  </sheetViews>
  <sheetFormatPr defaultColWidth="8.85546875" defaultRowHeight="15" x14ac:dyDescent="0.25"/>
  <cols>
    <col min="1" max="1" width="5.7109375" style="14" hidden="1" customWidth="1"/>
    <col min="2" max="2" width="9.28515625" style="5" customWidth="1"/>
    <col min="3" max="3" width="57.28515625" style="5" bestFit="1" customWidth="1"/>
    <col min="4" max="4" width="67.42578125" style="5" customWidth="1"/>
    <col min="5" max="5" width="18" style="5" bestFit="1" customWidth="1"/>
    <col min="6" max="6" width="27" style="5" bestFit="1" customWidth="1"/>
    <col min="7" max="7" width="27.7109375" style="5" bestFit="1" customWidth="1"/>
    <col min="8" max="8" width="6.5703125" style="5" customWidth="1"/>
    <col min="9" max="9" width="11.42578125" style="5" customWidth="1"/>
    <col min="10" max="10" width="20.42578125" style="5" customWidth="1"/>
    <col min="11" max="11" width="24.140625" style="5" customWidth="1"/>
    <col min="12" max="12" width="7.28515625" style="5" bestFit="1" customWidth="1"/>
    <col min="13" max="13" width="21.28515625" style="5" customWidth="1"/>
    <col min="14" max="16384" width="8.85546875" style="5"/>
  </cols>
  <sheetData>
    <row r="1" spans="1:14" s="3" customFormat="1" ht="15.75" x14ac:dyDescent="0.25">
      <c r="A1" s="1"/>
      <c r="B1" s="2"/>
      <c r="C1" s="217"/>
      <c r="D1" s="217"/>
      <c r="E1" s="217"/>
      <c r="F1" s="217"/>
      <c r="G1" s="217"/>
      <c r="H1" s="217"/>
      <c r="I1" s="217"/>
      <c r="J1" s="217"/>
      <c r="K1" s="217"/>
      <c r="L1" s="217"/>
    </row>
    <row r="2" spans="1:14" s="3" customFormat="1" ht="23.25" customHeight="1" x14ac:dyDescent="0.25">
      <c r="A2" s="1"/>
      <c r="B2" s="2"/>
      <c r="C2" s="4"/>
      <c r="D2" s="4"/>
      <c r="E2" s="4"/>
      <c r="F2" s="5"/>
      <c r="G2" s="5"/>
      <c r="H2" s="213"/>
      <c r="I2" s="213"/>
      <c r="J2" s="213"/>
      <c r="K2" s="6"/>
      <c r="L2" s="6"/>
      <c r="M2" s="7"/>
      <c r="N2" s="7"/>
    </row>
    <row r="3" spans="1:14" s="3" customFormat="1" ht="15.75" customHeight="1" x14ac:dyDescent="0.25">
      <c r="A3" s="1"/>
      <c r="B3" s="2"/>
      <c r="C3" s="4"/>
      <c r="D3" s="4"/>
      <c r="E3" s="4"/>
      <c r="G3" s="5"/>
      <c r="H3" s="213"/>
      <c r="I3" s="213"/>
      <c r="J3" s="213"/>
    </row>
    <row r="4" spans="1:14" s="3" customFormat="1" ht="27" customHeight="1" x14ac:dyDescent="0.25">
      <c r="A4" s="1"/>
      <c r="B4" s="2"/>
      <c r="C4" s="4"/>
      <c r="D4" s="4"/>
      <c r="E4" s="4"/>
      <c r="G4" s="8"/>
      <c r="H4" s="213"/>
      <c r="I4" s="213"/>
      <c r="J4" s="213"/>
      <c r="M4" s="7"/>
    </row>
    <row r="5" spans="1:14" s="3" customFormat="1" ht="23.1" customHeight="1" x14ac:dyDescent="0.25">
      <c r="A5" s="1"/>
      <c r="B5" s="2"/>
      <c r="C5" s="10" t="s">
        <v>0</v>
      </c>
      <c r="D5"/>
      <c r="E5" s="10"/>
      <c r="G5" s="8"/>
      <c r="H5" s="213"/>
      <c r="I5" s="213"/>
      <c r="J5" s="213"/>
      <c r="M5" s="7"/>
    </row>
    <row r="6" spans="1:14" s="3" customFormat="1" ht="22.5" customHeight="1" x14ac:dyDescent="0.25">
      <c r="A6" s="1"/>
      <c r="B6" s="2"/>
      <c r="G6" s="9"/>
      <c r="H6" s="213"/>
      <c r="I6" s="213"/>
      <c r="J6" s="213"/>
      <c r="M6" s="7"/>
    </row>
    <row r="7" spans="1:14" s="3" customFormat="1" ht="15.75" x14ac:dyDescent="0.25">
      <c r="A7" s="1"/>
      <c r="B7" s="2"/>
      <c r="C7" s="3" t="s">
        <v>1</v>
      </c>
      <c r="D7" s="11"/>
      <c r="G7" s="5"/>
      <c r="H7" s="5"/>
      <c r="I7" s="5"/>
      <c r="J7" s="213"/>
      <c r="K7" s="5"/>
      <c r="L7" s="5"/>
      <c r="M7" s="7"/>
      <c r="N7" s="5"/>
    </row>
    <row r="8" spans="1:14" s="3" customFormat="1" ht="15.75" x14ac:dyDescent="0.25">
      <c r="A8" s="1"/>
      <c r="B8" s="2"/>
      <c r="C8" s="3" t="str">
        <f>IF(D5="2017-2019", "Concentration", "Emphasis")</f>
        <v>Emphasis</v>
      </c>
      <c r="D8" s="11" t="s">
        <v>119</v>
      </c>
      <c r="G8" s="5"/>
      <c r="H8" s="5"/>
      <c r="I8" s="5"/>
      <c r="J8" s="213"/>
      <c r="K8" s="7"/>
      <c r="L8" s="7"/>
      <c r="M8" s="7"/>
      <c r="N8" s="5"/>
    </row>
    <row r="9" spans="1:14" s="3" customFormat="1" ht="15.75" x14ac:dyDescent="0.25">
      <c r="A9" s="1"/>
      <c r="B9" s="2"/>
      <c r="D9"/>
      <c r="F9" s="13"/>
      <c r="G9" s="13"/>
      <c r="H9" s="213"/>
      <c r="I9" s="213"/>
      <c r="J9" s="213"/>
      <c r="K9" s="6"/>
      <c r="L9" s="6"/>
      <c r="M9" s="7"/>
      <c r="N9" s="7"/>
    </row>
    <row r="10" spans="1:14" s="3" customFormat="1" ht="15.75" x14ac:dyDescent="0.25">
      <c r="A10" s="1"/>
      <c r="B10" s="2"/>
      <c r="D10" s="12"/>
      <c r="F10" s="5"/>
      <c r="G10" s="5"/>
      <c r="H10" s="213"/>
      <c r="I10" s="213"/>
      <c r="J10" s="213"/>
      <c r="K10" s="5"/>
      <c r="L10" s="5"/>
      <c r="M10" s="5"/>
    </row>
    <row r="11" spans="1:14" ht="15.75" customHeight="1" x14ac:dyDescent="0.25">
      <c r="C11" s="218" t="s">
        <v>3</v>
      </c>
      <c r="D11" s="218"/>
    </row>
    <row r="12" spans="1:14" ht="15.75" customHeight="1" x14ac:dyDescent="0.25">
      <c r="C12" s="218"/>
      <c r="D12" s="218"/>
    </row>
    <row r="13" spans="1:14" s="7" customFormat="1" ht="21" x14ac:dyDescent="0.25">
      <c r="A13" s="15"/>
      <c r="B13" s="16"/>
      <c r="C13" s="17" t="s">
        <v>4</v>
      </c>
      <c r="D13" s="18"/>
      <c r="E13" s="19" t="s">
        <v>5</v>
      </c>
      <c r="F13" s="20" t="s">
        <v>6</v>
      </c>
      <c r="I13" s="21" t="s">
        <v>7</v>
      </c>
      <c r="L13" s="22"/>
    </row>
    <row r="14" spans="1:14" s="7" customFormat="1" ht="18.75" x14ac:dyDescent="0.25">
      <c r="A14" s="15" t="str">
        <f>1&amp;$D$5</f>
        <v>1</v>
      </c>
      <c r="C14" s="23" t="s">
        <v>125</v>
      </c>
      <c r="D14" s="23" t="s">
        <v>120</v>
      </c>
      <c r="E14" s="24">
        <v>4</v>
      </c>
      <c r="F14" s="219"/>
      <c r="I14" s="25" t="s">
        <v>8</v>
      </c>
      <c r="J14" s="26"/>
      <c r="K14" s="26"/>
      <c r="L14" s="27">
        <v>12</v>
      </c>
      <c r="M14" s="28" t="s">
        <v>6</v>
      </c>
    </row>
    <row r="15" spans="1:14" s="7" customFormat="1" ht="15.75" x14ac:dyDescent="0.25">
      <c r="A15" s="15"/>
      <c r="C15" s="29"/>
      <c r="D15" s="29"/>
      <c r="E15" s="30"/>
      <c r="F15" s="220"/>
      <c r="J15" s="31" t="s">
        <v>9</v>
      </c>
      <c r="K15" s="32"/>
      <c r="L15" s="33">
        <v>4</v>
      </c>
      <c r="M15" s="221"/>
    </row>
    <row r="16" spans="1:14" s="7" customFormat="1" ht="15.75" x14ac:dyDescent="0.25">
      <c r="A16" s="15" t="str">
        <f>2&amp;$D$5</f>
        <v>2</v>
      </c>
      <c r="C16" s="23" t="s">
        <v>126</v>
      </c>
      <c r="D16" s="23" t="s">
        <v>159</v>
      </c>
      <c r="E16" s="34">
        <v>4</v>
      </c>
      <c r="F16" s="219"/>
      <c r="J16" s="35"/>
      <c r="K16" s="36"/>
      <c r="L16" s="37"/>
      <c r="M16" s="222"/>
    </row>
    <row r="17" spans="1:13" s="7" customFormat="1" ht="15.75" x14ac:dyDescent="0.25">
      <c r="A17" s="15"/>
      <c r="C17" s="38"/>
      <c r="D17" s="38"/>
      <c r="E17" s="39"/>
      <c r="F17" s="220"/>
      <c r="J17" s="40" t="s">
        <v>10</v>
      </c>
      <c r="K17" s="41"/>
      <c r="L17" s="42">
        <v>4</v>
      </c>
      <c r="M17" s="221"/>
    </row>
    <row r="18" spans="1:13" s="7" customFormat="1" ht="15.75" x14ac:dyDescent="0.25">
      <c r="A18" s="15" t="str">
        <f>3&amp;$D$5</f>
        <v>3</v>
      </c>
      <c r="C18" s="23" t="s">
        <v>127</v>
      </c>
      <c r="D18" s="23" t="s">
        <v>160</v>
      </c>
      <c r="E18" s="34">
        <v>4</v>
      </c>
      <c r="F18" s="219"/>
      <c r="J18" s="43"/>
      <c r="K18" s="44"/>
      <c r="L18" s="37"/>
      <c r="M18" s="222"/>
    </row>
    <row r="19" spans="1:13" s="7" customFormat="1" ht="15.75" x14ac:dyDescent="0.25">
      <c r="A19" s="15"/>
      <c r="C19" s="38"/>
      <c r="D19" s="38"/>
      <c r="E19" s="39"/>
      <c r="F19" s="220"/>
      <c r="J19" s="40" t="s">
        <v>11</v>
      </c>
      <c r="K19" s="41"/>
      <c r="L19" s="42">
        <v>4</v>
      </c>
      <c r="M19" s="221"/>
    </row>
    <row r="20" spans="1:13" s="7" customFormat="1" ht="15.75" x14ac:dyDescent="0.25">
      <c r="A20" s="45" t="str">
        <f>4&amp;$D$5</f>
        <v>4</v>
      </c>
      <c r="C20" s="23" t="s">
        <v>161</v>
      </c>
      <c r="D20" s="23" t="s">
        <v>162</v>
      </c>
      <c r="E20" s="34">
        <v>4</v>
      </c>
      <c r="F20" s="219"/>
      <c r="J20" s="43"/>
      <c r="K20" s="44"/>
      <c r="L20" s="37"/>
      <c r="M20" s="222"/>
    </row>
    <row r="21" spans="1:13" s="7" customFormat="1" ht="15.75" x14ac:dyDescent="0.25">
      <c r="A21" s="45"/>
      <c r="C21" s="38"/>
      <c r="D21" s="38"/>
      <c r="E21" s="39"/>
      <c r="F21" s="220"/>
      <c r="J21" s="46"/>
      <c r="K21" s="46"/>
      <c r="L21" s="47"/>
      <c r="M21" s="48"/>
    </row>
    <row r="22" spans="1:13" s="7" customFormat="1" ht="18.75" x14ac:dyDescent="0.25">
      <c r="A22" s="15" t="str">
        <f>5&amp;$D$5</f>
        <v>5</v>
      </c>
      <c r="C22" s="23" t="s">
        <v>128</v>
      </c>
      <c r="D22" s="23" t="s">
        <v>121</v>
      </c>
      <c r="E22" s="34">
        <v>4</v>
      </c>
      <c r="F22" s="219"/>
      <c r="I22" s="25" t="s">
        <v>12</v>
      </c>
      <c r="J22" s="49"/>
      <c r="K22" s="49"/>
      <c r="L22" s="50">
        <v>4</v>
      </c>
      <c r="M22" s="28" t="s">
        <v>6</v>
      </c>
    </row>
    <row r="23" spans="1:13" s="7" customFormat="1" ht="15.75" x14ac:dyDescent="0.25">
      <c r="A23" s="15"/>
      <c r="C23" s="38"/>
      <c r="D23" s="38"/>
      <c r="E23" s="39"/>
      <c r="F23" s="220"/>
      <c r="J23" s="51" t="s">
        <v>13</v>
      </c>
      <c r="K23" s="52" t="s">
        <v>14</v>
      </c>
      <c r="L23" s="53"/>
      <c r="M23" s="54"/>
    </row>
    <row r="24" spans="1:13" s="7" customFormat="1" ht="15.75" x14ac:dyDescent="0.25">
      <c r="A24" s="15" t="str">
        <f>6&amp;$D$5</f>
        <v>6</v>
      </c>
      <c r="C24" s="23" t="s">
        <v>114</v>
      </c>
      <c r="D24" s="23" t="s">
        <v>118</v>
      </c>
      <c r="E24" s="34">
        <v>4</v>
      </c>
      <c r="F24" s="219"/>
      <c r="J24" s="40" t="s">
        <v>15</v>
      </c>
      <c r="K24" s="41"/>
      <c r="L24" s="42">
        <v>4</v>
      </c>
      <c r="M24" s="221"/>
    </row>
    <row r="25" spans="1:13" s="7" customFormat="1" ht="15.75" x14ac:dyDescent="0.25">
      <c r="A25" s="15"/>
      <c r="C25" s="38"/>
      <c r="D25" s="38"/>
      <c r="E25" s="39"/>
      <c r="F25" s="220"/>
      <c r="H25" s="46"/>
      <c r="J25" s="55"/>
      <c r="K25" s="56"/>
      <c r="L25" s="37"/>
      <c r="M25" s="222"/>
    </row>
    <row r="26" spans="1:13" s="7" customFormat="1" ht="15.75" x14ac:dyDescent="0.25">
      <c r="A26" s="15" t="str">
        <f>7&amp;$D$5</f>
        <v>7</v>
      </c>
      <c r="C26" s="23" t="s">
        <v>129</v>
      </c>
      <c r="D26" s="23" t="s">
        <v>122</v>
      </c>
      <c r="E26" s="34">
        <v>4</v>
      </c>
      <c r="F26" s="219"/>
      <c r="J26" s="51" t="s">
        <v>16</v>
      </c>
      <c r="K26" s="57" t="s">
        <v>17</v>
      </c>
      <c r="L26" s="58" t="s">
        <v>18</v>
      </c>
      <c r="M26" s="59"/>
    </row>
    <row r="27" spans="1:13" s="7" customFormat="1" ht="15.75" x14ac:dyDescent="0.25">
      <c r="A27" s="15"/>
      <c r="C27" s="38"/>
      <c r="D27" s="38"/>
      <c r="E27" s="39"/>
      <c r="F27" s="220"/>
      <c r="J27" s="60"/>
      <c r="K27" s="61"/>
      <c r="L27" s="62"/>
      <c r="M27" s="63"/>
    </row>
    <row r="28" spans="1:13" s="7" customFormat="1" ht="15.75" x14ac:dyDescent="0.25">
      <c r="A28" s="15" t="str">
        <f>8&amp;$D$5</f>
        <v>8</v>
      </c>
      <c r="C28" s="23" t="s">
        <v>130</v>
      </c>
      <c r="D28" s="23" t="s">
        <v>163</v>
      </c>
      <c r="E28" s="24">
        <v>4</v>
      </c>
      <c r="F28" s="219"/>
      <c r="J28" s="60" t="s">
        <v>19</v>
      </c>
      <c r="K28" s="61"/>
      <c r="L28" s="191" t="s">
        <v>18</v>
      </c>
      <c r="M28" s="192"/>
    </row>
    <row r="29" spans="1:13" s="7" customFormat="1" ht="15.75" x14ac:dyDescent="0.25">
      <c r="A29" s="15"/>
      <c r="C29" s="38"/>
      <c r="D29" s="38"/>
      <c r="E29" s="30"/>
      <c r="F29" s="220"/>
      <c r="L29" s="64"/>
      <c r="M29"/>
    </row>
    <row r="30" spans="1:13" s="7" customFormat="1" ht="18.75" x14ac:dyDescent="0.25">
      <c r="A30" s="15" t="str">
        <f>9&amp;$D$5</f>
        <v>9</v>
      </c>
      <c r="C30" s="23" t="s">
        <v>131</v>
      </c>
      <c r="D30" s="23" t="s">
        <v>123</v>
      </c>
      <c r="E30" s="34">
        <v>4</v>
      </c>
      <c r="F30" s="219"/>
      <c r="I30" s="25" t="s">
        <v>20</v>
      </c>
      <c r="L30" s="65">
        <v>20</v>
      </c>
      <c r="M30" s="28" t="s">
        <v>6</v>
      </c>
    </row>
    <row r="31" spans="1:13" s="7" customFormat="1" ht="15.75" x14ac:dyDescent="0.25">
      <c r="A31" s="15"/>
      <c r="C31" s="38"/>
      <c r="D31" s="38"/>
      <c r="E31" s="39"/>
      <c r="F31" s="220"/>
      <c r="J31" s="40" t="s">
        <v>21</v>
      </c>
      <c r="K31" s="41"/>
      <c r="L31" s="42">
        <v>4</v>
      </c>
      <c r="M31" s="221"/>
    </row>
    <row r="32" spans="1:13" s="7" customFormat="1" ht="15.75" x14ac:dyDescent="0.25">
      <c r="A32" s="15" t="str">
        <f>10&amp;$D$5</f>
        <v>10</v>
      </c>
      <c r="C32" s="23" t="s">
        <v>132</v>
      </c>
      <c r="D32" s="23" t="s">
        <v>124</v>
      </c>
      <c r="E32" s="34">
        <v>4</v>
      </c>
      <c r="F32" s="219"/>
      <c r="J32" s="55"/>
      <c r="K32" s="56"/>
      <c r="L32" s="37"/>
      <c r="M32" s="222"/>
    </row>
    <row r="33" spans="1:13" s="7" customFormat="1" ht="15.75" x14ac:dyDescent="0.25">
      <c r="A33" s="15"/>
      <c r="C33" s="38"/>
      <c r="D33" s="38"/>
      <c r="E33" s="39"/>
      <c r="F33" s="220"/>
      <c r="J33" s="31" t="s">
        <v>22</v>
      </c>
      <c r="K33" s="32"/>
      <c r="L33" s="66">
        <v>4</v>
      </c>
      <c r="M33" s="221"/>
    </row>
    <row r="34" spans="1:13" s="7" customFormat="1" ht="15.75" x14ac:dyDescent="0.25">
      <c r="A34" s="15" t="str">
        <f>11&amp;$D$5</f>
        <v>11</v>
      </c>
      <c r="C34" s="23" t="s">
        <v>133</v>
      </c>
      <c r="D34" s="23" t="s">
        <v>164</v>
      </c>
      <c r="E34" s="67">
        <v>4</v>
      </c>
      <c r="F34" s="219"/>
      <c r="J34" s="35"/>
      <c r="K34" s="36"/>
      <c r="L34" s="37"/>
      <c r="M34" s="222"/>
    </row>
    <row r="35" spans="1:13" s="7" customFormat="1" ht="15.75" x14ac:dyDescent="0.25">
      <c r="A35" s="15"/>
      <c r="C35" s="38"/>
      <c r="D35" s="38"/>
      <c r="E35" s="68"/>
      <c r="F35" s="220"/>
      <c r="J35" s="41" t="s">
        <v>23</v>
      </c>
      <c r="K35" s="41"/>
      <c r="L35" s="69">
        <v>4</v>
      </c>
      <c r="M35" s="221"/>
    </row>
    <row r="36" spans="1:13" s="7" customFormat="1" ht="15.75" x14ac:dyDescent="0.25">
      <c r="A36" s="15" t="str">
        <f>12&amp;$D$5</f>
        <v>12</v>
      </c>
      <c r="C36" s="23" t="s">
        <v>134</v>
      </c>
      <c r="D36" s="23" t="s">
        <v>165</v>
      </c>
      <c r="E36" s="67">
        <v>4</v>
      </c>
      <c r="F36" s="219"/>
      <c r="J36" s="44"/>
      <c r="K36" s="44"/>
      <c r="L36" s="37"/>
      <c r="M36" s="222"/>
    </row>
    <row r="37" spans="1:13" s="7" customFormat="1" ht="15.75" x14ac:dyDescent="0.25">
      <c r="A37" s="15"/>
      <c r="C37" s="70"/>
      <c r="D37" s="38"/>
      <c r="E37" s="30" t="s">
        <v>166</v>
      </c>
      <c r="F37" s="220"/>
      <c r="J37" s="31" t="s">
        <v>24</v>
      </c>
      <c r="K37" s="32"/>
      <c r="L37" s="33">
        <v>4</v>
      </c>
      <c r="M37" s="221"/>
    </row>
    <row r="38" spans="1:13" s="7" customFormat="1" ht="15.75" x14ac:dyDescent="0.25">
      <c r="A38" s="15"/>
      <c r="C38" s="71" t="s">
        <v>25</v>
      </c>
      <c r="D38" s="23" t="s">
        <v>167</v>
      </c>
      <c r="E38" s="24">
        <v>4</v>
      </c>
      <c r="F38" s="219"/>
      <c r="J38" s="72"/>
      <c r="K38" s="73"/>
      <c r="L38" s="74"/>
      <c r="M38" s="222"/>
    </row>
    <row r="39" spans="1:13" s="7" customFormat="1" ht="15.75" x14ac:dyDescent="0.25">
      <c r="A39" s="15"/>
      <c r="C39" s="75" t="s">
        <v>168</v>
      </c>
      <c r="D39" s="76"/>
      <c r="E39" s="68"/>
      <c r="F39" s="223"/>
      <c r="J39" s="31" t="s">
        <v>26</v>
      </c>
      <c r="K39" s="32"/>
      <c r="L39" s="33">
        <v>4</v>
      </c>
      <c r="M39" s="221"/>
    </row>
    <row r="40" spans="1:13" s="7" customFormat="1" ht="15.75" x14ac:dyDescent="0.25">
      <c r="A40" s="15" t="str">
        <f>13&amp;$D$5</f>
        <v>13</v>
      </c>
      <c r="C40" s="29" t="s">
        <v>147</v>
      </c>
      <c r="D40" s="76"/>
      <c r="E40" s="68"/>
      <c r="F40" s="220"/>
      <c r="J40" s="35"/>
      <c r="K40" s="36"/>
      <c r="L40" s="37"/>
      <c r="M40" s="222"/>
    </row>
    <row r="41" spans="1:13" s="7" customFormat="1" ht="15.75" x14ac:dyDescent="0.25">
      <c r="A41" s="15"/>
      <c r="C41" s="77"/>
      <c r="D41" s="78" t="str">
        <f>D8</f>
        <v xml:space="preserve">Industrial Technology </v>
      </c>
      <c r="E41" s="79"/>
      <c r="F41" s="80"/>
      <c r="L41" s="81"/>
      <c r="M41"/>
    </row>
    <row r="42" spans="1:13" s="7" customFormat="1" ht="18.75" x14ac:dyDescent="0.25">
      <c r="A42" s="15" t="str">
        <f>14&amp;$D$5</f>
        <v>14</v>
      </c>
      <c r="C42" s="82"/>
      <c r="D42" s="82"/>
      <c r="E42" s="83"/>
      <c r="F42" s="84"/>
      <c r="I42" s="25" t="s">
        <v>27</v>
      </c>
      <c r="L42" s="85">
        <v>16</v>
      </c>
      <c r="M42" s="28" t="s">
        <v>6</v>
      </c>
    </row>
    <row r="43" spans="1:13" s="7" customFormat="1" ht="15.75" x14ac:dyDescent="0.25">
      <c r="A43" s="15"/>
      <c r="C43" s="86" t="str">
        <f>VLOOKUP($D$8,Inputs!$C$63:$M$64,2,FALSE)</f>
        <v>ITP 260</v>
      </c>
      <c r="D43" s="86" t="str">
        <f>VLOOKUP($D$8,Inputs!$C$66:$I$67,2,FALSE)</f>
        <v>Manufacturing Processes and Materials</v>
      </c>
      <c r="E43" s="87">
        <v>4</v>
      </c>
      <c r="F43" s="224"/>
      <c r="J43" s="40" t="s">
        <v>28</v>
      </c>
      <c r="K43" s="41"/>
      <c r="L43" s="42">
        <v>4</v>
      </c>
      <c r="M43" s="221"/>
    </row>
    <row r="44" spans="1:13" s="7" customFormat="1" ht="15.75" x14ac:dyDescent="0.25">
      <c r="A44" s="15" t="str">
        <f>15&amp;$D$5</f>
        <v>15</v>
      </c>
      <c r="C44" s="88"/>
      <c r="D44" s="88"/>
      <c r="E44" s="89"/>
      <c r="F44" s="225"/>
      <c r="J44" s="43"/>
      <c r="K44" s="44"/>
      <c r="L44" s="37"/>
      <c r="M44" s="222"/>
    </row>
    <row r="45" spans="1:13" s="7" customFormat="1" ht="15.75" x14ac:dyDescent="0.25">
      <c r="A45" s="15"/>
      <c r="C45" s="86" t="str">
        <f>VLOOKUP($D$8,Inputs!$C$63:$M$64,3,FALSE)</f>
        <v xml:space="preserve">ITP 390 </v>
      </c>
      <c r="D45" s="86" t="str">
        <f>VLOOKUP($D$8,Inputs!$C$66:$I$67,3,FALSE)</f>
        <v>Industrial Automation</v>
      </c>
      <c r="E45" s="87">
        <v>4</v>
      </c>
      <c r="F45" s="224"/>
      <c r="J45" s="90" t="s">
        <v>29</v>
      </c>
      <c r="K45" s="91" t="s">
        <v>17</v>
      </c>
      <c r="L45" s="92"/>
      <c r="M45" s="93"/>
    </row>
    <row r="46" spans="1:13" s="7" customFormat="1" ht="15.75" x14ac:dyDescent="0.25">
      <c r="A46" s="15" t="str">
        <f>16&amp;$D$5</f>
        <v>16</v>
      </c>
      <c r="C46" s="88"/>
      <c r="D46" s="88"/>
      <c r="E46" s="89"/>
      <c r="F46" s="225"/>
      <c r="J46" s="40" t="s">
        <v>30</v>
      </c>
      <c r="K46" s="41"/>
      <c r="L46" s="42">
        <v>4</v>
      </c>
      <c r="M46" s="221"/>
    </row>
    <row r="47" spans="1:13" s="7" customFormat="1" ht="15.75" x14ac:dyDescent="0.25">
      <c r="A47" s="15"/>
      <c r="C47" s="86" t="str">
        <f>VLOOKUP($D$8,Inputs!$C$63:$M$64,4,FALSE)</f>
        <v>ITP 403</v>
      </c>
      <c r="D47" s="86" t="str">
        <f>VLOOKUP($D$8,Inputs!$C$66:$I$67,4,FALSE)</f>
        <v>Lean and Quality Systems Management</v>
      </c>
      <c r="E47" s="87">
        <v>4</v>
      </c>
      <c r="F47" s="224"/>
      <c r="J47" s="43"/>
      <c r="K47" s="44"/>
      <c r="L47" s="37"/>
      <c r="M47" s="222"/>
    </row>
    <row r="48" spans="1:13" s="7" customFormat="1" ht="15.75" x14ac:dyDescent="0.25">
      <c r="A48" s="15" t="str">
        <f>17&amp;$D$5</f>
        <v>17</v>
      </c>
      <c r="C48" s="88"/>
      <c r="D48" s="94"/>
      <c r="E48" s="89"/>
      <c r="F48" s="225"/>
      <c r="J48" s="40" t="s">
        <v>31</v>
      </c>
      <c r="K48" s="41"/>
      <c r="L48" s="42">
        <v>4</v>
      </c>
      <c r="M48" s="221"/>
    </row>
    <row r="49" spans="1:19" s="7" customFormat="1" ht="15.75" x14ac:dyDescent="0.25">
      <c r="A49" s="15"/>
      <c r="C49" s="86" t="str">
        <f>VLOOKUP($D$8,Inputs!$C$63:$M$64,5,FALSE)</f>
        <v>ITP 410</v>
      </c>
      <c r="D49" s="86" t="str">
        <f>VLOOKUP($D$8,Inputs!$C$66:$I$67,5,FALSE)</f>
        <v>Operations Planning and Control</v>
      </c>
      <c r="E49" s="87">
        <v>4</v>
      </c>
      <c r="F49" s="224"/>
      <c r="J49" s="43"/>
      <c r="K49" s="44"/>
      <c r="L49" s="37"/>
      <c r="M49" s="222"/>
    </row>
    <row r="50" spans="1:19" s="7" customFormat="1" ht="15.75" x14ac:dyDescent="0.25">
      <c r="A50" s="15" t="str">
        <f>18&amp;$D$5</f>
        <v>18</v>
      </c>
      <c r="C50" s="88"/>
      <c r="D50" s="88"/>
      <c r="E50" s="89"/>
      <c r="F50" s="225"/>
      <c r="J50" s="31" t="s">
        <v>32</v>
      </c>
      <c r="K50" s="41"/>
      <c r="L50" s="42">
        <v>4</v>
      </c>
      <c r="M50" s="221"/>
    </row>
    <row r="51" spans="1:19" s="7" customFormat="1" ht="15.75" x14ac:dyDescent="0.25">
      <c r="A51" s="15"/>
      <c r="C51" s="86" t="str">
        <f>VLOOKUP($D$8,Inputs!$C$63:$M$64,6,FALSE)</f>
        <v>ITP 428</v>
      </c>
      <c r="D51" s="86" t="str">
        <f>VLOOKUP($D$8,Inputs!$C$66:$I$67,6,FALSE)</f>
        <v>Commercialization of New Technologies</v>
      </c>
      <c r="E51" s="87">
        <v>4</v>
      </c>
      <c r="F51" s="224"/>
      <c r="J51" s="43"/>
      <c r="K51" s="44"/>
      <c r="L51" s="37"/>
      <c r="M51" s="222"/>
    </row>
    <row r="52" spans="1:19" s="7" customFormat="1" ht="15.75" x14ac:dyDescent="0.25">
      <c r="A52" s="15" t="str">
        <f>19&amp;$D$5</f>
        <v>19</v>
      </c>
      <c r="C52" s="88"/>
      <c r="D52" s="94"/>
      <c r="E52" s="89" t="s">
        <v>166</v>
      </c>
      <c r="F52" s="225"/>
    </row>
    <row r="53" spans="1:19" s="7" customFormat="1" ht="18.75" x14ac:dyDescent="0.25">
      <c r="A53" s="15"/>
      <c r="C53" s="86" t="str">
        <f>VLOOKUP($D$8,Inputs!$C$63:$M$64,7,FALSE)</f>
        <v>ITP 467</v>
      </c>
      <c r="D53" s="86" t="str">
        <f>VLOOKUP($D$8,Inputs!$C$66:$I$67,7,FALSE)</f>
        <v>Applied Business Operations</v>
      </c>
      <c r="E53" s="87">
        <v>4</v>
      </c>
      <c r="F53" s="224"/>
      <c r="I53" s="25" t="s">
        <v>33</v>
      </c>
      <c r="J53" s="25"/>
      <c r="L53" s="81"/>
      <c r="M53" s="28"/>
    </row>
    <row r="54" spans="1:19" s="7" customFormat="1" ht="15.75" x14ac:dyDescent="0.25">
      <c r="A54" s="15" t="str">
        <f>20&amp;$D$5</f>
        <v>20</v>
      </c>
      <c r="C54" s="88"/>
      <c r="D54" s="94"/>
      <c r="E54" s="89" t="s">
        <v>166</v>
      </c>
      <c r="F54" s="225"/>
      <c r="K54" s="95" t="s">
        <v>34</v>
      </c>
      <c r="L54" s="96"/>
      <c r="M54" s="59"/>
    </row>
    <row r="55" spans="1:19" s="7" customFormat="1" ht="15.75" x14ac:dyDescent="0.25">
      <c r="A55" s="15"/>
      <c r="C55" s="86" t="str">
        <f>VLOOKUP($D$8,Inputs!$C$63:$M$64,8,FALSE)</f>
        <v xml:space="preserve">Approved Elective </v>
      </c>
      <c r="D55" s="86"/>
      <c r="E55" s="87">
        <v>4</v>
      </c>
      <c r="F55" s="224"/>
      <c r="K55" s="97"/>
      <c r="L55" s="98"/>
      <c r="M55" s="63"/>
    </row>
    <row r="56" spans="1:19" s="7" customFormat="1" ht="15.75" x14ac:dyDescent="0.25">
      <c r="A56" s="15" t="str">
        <f>21&amp;$D$5</f>
        <v>21</v>
      </c>
      <c r="C56" s="99"/>
      <c r="D56" s="94"/>
      <c r="E56" s="89"/>
      <c r="F56" s="225"/>
      <c r="K56" s="100"/>
      <c r="L56" s="101"/>
    </row>
    <row r="57" spans="1:19" s="7" customFormat="1" ht="15.75" x14ac:dyDescent="0.25">
      <c r="A57" s="15"/>
      <c r="C57" s="86" t="str">
        <f>VLOOKUP($D$8,Inputs!$C$63:$M$64,9,FALSE)</f>
        <v xml:space="preserve">Approved Elective </v>
      </c>
      <c r="D57" s="86"/>
      <c r="E57" s="87">
        <v>4</v>
      </c>
      <c r="F57" s="224"/>
      <c r="H57" s="5"/>
      <c r="I57" s="5"/>
      <c r="J57" s="5"/>
      <c r="K57" s="5"/>
      <c r="L57" s="5"/>
    </row>
    <row r="58" spans="1:19" s="7" customFormat="1" ht="15.75" x14ac:dyDescent="0.25">
      <c r="A58" s="15" t="str">
        <f>22&amp;$D$5</f>
        <v>22</v>
      </c>
      <c r="C58" s="99"/>
      <c r="D58" s="94"/>
      <c r="E58" s="89"/>
      <c r="F58" s="225"/>
      <c r="H58" s="5"/>
      <c r="I58" s="5"/>
      <c r="J58" s="5"/>
      <c r="K58" s="5"/>
      <c r="L58" s="5"/>
    </row>
    <row r="59" spans="1:19" s="7" customFormat="1" ht="15.75" x14ac:dyDescent="0.25">
      <c r="A59" s="15"/>
      <c r="C59" s="86" t="str">
        <f>VLOOKUP($D$8,Inputs!$C$63:$M$64,10,FALSE)</f>
        <v xml:space="preserve">Approved Elective </v>
      </c>
      <c r="D59" s="86"/>
      <c r="E59" s="87">
        <v>4</v>
      </c>
      <c r="F59" s="224"/>
      <c r="H59" s="5"/>
      <c r="I59" s="5"/>
      <c r="J59" s="5"/>
      <c r="K59" s="5"/>
      <c r="L59" s="5"/>
      <c r="M59" s="5"/>
    </row>
    <row r="60" spans="1:19" s="7" customFormat="1" ht="15.75" x14ac:dyDescent="0.25">
      <c r="A60" s="15" t="str">
        <f>23&amp;$D$5</f>
        <v>23</v>
      </c>
      <c r="C60" s="99"/>
      <c r="D60" s="94"/>
      <c r="E60" s="89"/>
      <c r="F60" s="225"/>
      <c r="J60" s="5"/>
      <c r="K60" s="5"/>
      <c r="L60" s="5"/>
      <c r="M60" s="5"/>
    </row>
    <row r="61" spans="1:19" s="7" customFormat="1" ht="15.75" x14ac:dyDescent="0.25">
      <c r="A61" s="15"/>
      <c r="C61" s="86" t="str">
        <f>VLOOKUP($D$8,Inputs!$C$63:$M$64,11,FALSE)</f>
        <v xml:space="preserve">Approved Elective </v>
      </c>
      <c r="D61" s="86"/>
      <c r="E61" s="87">
        <v>4</v>
      </c>
      <c r="F61" s="224"/>
      <c r="J61" s="5"/>
      <c r="K61" s="5"/>
      <c r="L61" s="5"/>
      <c r="M61" s="5"/>
    </row>
    <row r="62" spans="1:19" s="7" customFormat="1" ht="15.75" x14ac:dyDescent="0.25">
      <c r="B62" s="16"/>
      <c r="C62" s="88"/>
      <c r="D62" s="102"/>
      <c r="E62" s="103"/>
      <c r="F62" s="225"/>
      <c r="J62" s="5"/>
      <c r="K62" s="5"/>
      <c r="L62" s="5"/>
      <c r="M62" s="5"/>
      <c r="N62" s="46"/>
      <c r="O62" s="46"/>
      <c r="P62" s="46"/>
      <c r="Q62" s="46"/>
      <c r="R62" s="46"/>
      <c r="S62" s="46"/>
    </row>
    <row r="63" spans="1:19" s="7" customFormat="1" ht="21" x14ac:dyDescent="0.35">
      <c r="A63" s="15" t="str">
        <f>1&amp;$D$5</f>
        <v>1</v>
      </c>
      <c r="B63" s="16"/>
      <c r="C63" s="104" t="s">
        <v>36</v>
      </c>
      <c r="D63" s="15"/>
      <c r="E63" s="105"/>
      <c r="F63" s="106"/>
      <c r="G63" s="107"/>
      <c r="J63" s="5"/>
      <c r="K63" s="5"/>
      <c r="L63" s="5"/>
      <c r="M63" s="5"/>
      <c r="N63" s="5"/>
      <c r="O63" s="5"/>
      <c r="P63" s="5"/>
      <c r="Q63" s="5"/>
      <c r="R63" s="5"/>
      <c r="S63" s="46"/>
    </row>
    <row r="64" spans="1:19" s="7" customFormat="1" ht="15.75" x14ac:dyDescent="0.25">
      <c r="A64" s="15"/>
      <c r="B64" s="16"/>
      <c r="C64" s="108" t="s">
        <v>70</v>
      </c>
      <c r="D64" s="108" t="s">
        <v>71</v>
      </c>
      <c r="E64" s="109">
        <v>4</v>
      </c>
      <c r="F64" s="215"/>
      <c r="J64" s="5"/>
      <c r="K64" s="5"/>
      <c r="L64" s="5"/>
      <c r="M64" s="5"/>
      <c r="N64" s="5"/>
      <c r="O64" s="5"/>
      <c r="P64" s="5"/>
      <c r="Q64" s="5"/>
      <c r="R64" s="5"/>
      <c r="S64" s="46"/>
    </row>
    <row r="65" spans="1:19" s="7" customFormat="1" ht="15.75" x14ac:dyDescent="0.25">
      <c r="A65" s="15" t="str">
        <f>2&amp;$D$5</f>
        <v>2</v>
      </c>
      <c r="B65" s="16"/>
      <c r="C65" s="110"/>
      <c r="D65" s="110"/>
      <c r="E65" s="111"/>
      <c r="F65" s="216"/>
      <c r="J65" s="5"/>
      <c r="K65" s="5"/>
      <c r="L65" s="5"/>
      <c r="M65" s="5"/>
      <c r="N65" s="5"/>
      <c r="O65" s="5"/>
      <c r="P65" s="5"/>
      <c r="Q65" s="5"/>
      <c r="R65" s="5"/>
      <c r="S65" s="46"/>
    </row>
    <row r="66" spans="1:19" s="7" customFormat="1" ht="15.75" x14ac:dyDescent="0.25">
      <c r="A66" s="15"/>
      <c r="B66" s="16"/>
      <c r="C66" s="108" t="s">
        <v>72</v>
      </c>
      <c r="D66" s="108" t="s">
        <v>73</v>
      </c>
      <c r="E66" s="109">
        <v>4</v>
      </c>
      <c r="F66" s="215"/>
      <c r="J66" s="5"/>
      <c r="K66" s="5"/>
      <c r="L66" s="5"/>
      <c r="M66" s="5"/>
      <c r="N66" s="5"/>
      <c r="O66" s="5"/>
      <c r="P66" s="5"/>
      <c r="Q66" s="5"/>
      <c r="R66" s="5"/>
      <c r="S66" s="46"/>
    </row>
    <row r="67" spans="1:19" s="7" customFormat="1" ht="15.75" x14ac:dyDescent="0.25">
      <c r="A67" s="15" t="str">
        <f>3&amp;$D$5</f>
        <v>3</v>
      </c>
      <c r="B67" s="16"/>
      <c r="C67" s="110"/>
      <c r="D67" s="110"/>
      <c r="E67" s="111"/>
      <c r="F67" s="216"/>
      <c r="J67" s="5"/>
      <c r="K67" s="5"/>
      <c r="L67" s="5"/>
      <c r="M67" s="5"/>
      <c r="N67" s="5"/>
      <c r="O67" s="5"/>
      <c r="P67" s="5"/>
      <c r="Q67" s="5"/>
      <c r="R67" s="5"/>
      <c r="S67" s="46"/>
    </row>
    <row r="68" spans="1:19" s="7" customFormat="1" ht="15.75" x14ac:dyDescent="0.25">
      <c r="A68" s="15"/>
      <c r="B68" s="16"/>
      <c r="C68" s="108" t="s">
        <v>74</v>
      </c>
      <c r="D68" s="108" t="s">
        <v>75</v>
      </c>
      <c r="E68" s="109">
        <v>4</v>
      </c>
      <c r="F68" s="215"/>
      <c r="J68" s="5"/>
      <c r="K68" s="5"/>
      <c r="L68" s="5"/>
      <c r="M68" s="5"/>
      <c r="N68" s="5"/>
      <c r="O68" s="5"/>
      <c r="P68" s="5"/>
      <c r="Q68" s="5"/>
      <c r="R68" s="5"/>
      <c r="S68" s="46"/>
    </row>
    <row r="69" spans="1:19" s="7" customFormat="1" ht="15.75" x14ac:dyDescent="0.25">
      <c r="A69" s="15" t="str">
        <f>4&amp;$D$5</f>
        <v>4</v>
      </c>
      <c r="B69" s="16"/>
      <c r="C69" s="110"/>
      <c r="D69" s="110"/>
      <c r="E69" s="111"/>
      <c r="F69" s="216"/>
      <c r="J69" s="5"/>
      <c r="K69" s="5"/>
      <c r="L69" s="5"/>
      <c r="M69" s="5"/>
      <c r="N69" s="5"/>
      <c r="O69" s="5"/>
      <c r="P69" s="5"/>
      <c r="Q69" s="5"/>
      <c r="R69" s="5"/>
      <c r="S69" s="46"/>
    </row>
    <row r="70" spans="1:19" s="7" customFormat="1" ht="15.75" x14ac:dyDescent="0.25">
      <c r="A70" s="15"/>
      <c r="B70" s="16"/>
      <c r="C70" s="108" t="s">
        <v>76</v>
      </c>
      <c r="D70" s="108"/>
      <c r="E70" s="109">
        <v>4</v>
      </c>
      <c r="F70" s="215"/>
      <c r="J70" s="5"/>
      <c r="K70" s="5"/>
      <c r="L70" s="5"/>
      <c r="M70" s="5"/>
      <c r="N70" s="5"/>
      <c r="O70" s="5"/>
      <c r="P70" s="5"/>
      <c r="Q70" s="5"/>
      <c r="R70" s="5"/>
      <c r="S70" s="46"/>
    </row>
    <row r="71" spans="1:19" s="7" customFormat="1" ht="15.75" x14ac:dyDescent="0.25">
      <c r="A71" s="15" t="str">
        <f>5&amp;$D$5</f>
        <v>5</v>
      </c>
      <c r="B71" s="16"/>
      <c r="C71" s="110"/>
      <c r="D71" s="110"/>
      <c r="E71" s="111"/>
      <c r="F71" s="216"/>
      <c r="J71" s="5"/>
      <c r="K71" s="5"/>
      <c r="L71" s="5"/>
      <c r="M71" s="5"/>
      <c r="N71" s="5"/>
      <c r="O71" s="5"/>
      <c r="P71" s="5"/>
      <c r="Q71" s="5"/>
      <c r="R71" s="5"/>
      <c r="S71" s="46"/>
    </row>
    <row r="72" spans="1:19" s="7" customFormat="1" ht="15.75" x14ac:dyDescent="0.25">
      <c r="A72" s="15"/>
      <c r="B72" s="16"/>
      <c r="C72" s="108" t="s">
        <v>77</v>
      </c>
      <c r="D72" s="108" t="s">
        <v>78</v>
      </c>
      <c r="E72" s="109">
        <v>4</v>
      </c>
      <c r="F72" s="215"/>
      <c r="J72" s="5"/>
      <c r="K72" s="5"/>
      <c r="L72" s="5"/>
      <c r="M72" s="5"/>
      <c r="N72" s="5"/>
      <c r="O72" s="5"/>
      <c r="P72" s="5"/>
      <c r="Q72" s="5"/>
      <c r="R72" s="5"/>
      <c r="S72" s="46"/>
    </row>
    <row r="73" spans="1:19" s="7" customFormat="1" ht="15.75" x14ac:dyDescent="0.25">
      <c r="A73" s="15" t="str">
        <f>6&amp;$D$5</f>
        <v>6</v>
      </c>
      <c r="B73" s="16"/>
      <c r="C73" s="110"/>
      <c r="D73" s="110"/>
      <c r="E73" s="111"/>
      <c r="F73" s="216"/>
      <c r="J73" s="5"/>
      <c r="K73" s="5"/>
      <c r="L73" s="5"/>
      <c r="M73" s="5"/>
      <c r="N73" s="5"/>
      <c r="O73" s="5"/>
      <c r="P73" s="5"/>
      <c r="Q73" s="5"/>
      <c r="R73" s="5"/>
      <c r="S73" s="46"/>
    </row>
    <row r="74" spans="1:19" s="7" customFormat="1" ht="15.75" x14ac:dyDescent="0.25">
      <c r="A74" s="15"/>
      <c r="B74" s="16"/>
      <c r="C74" s="108" t="s">
        <v>79</v>
      </c>
      <c r="D74" s="108" t="s">
        <v>80</v>
      </c>
      <c r="E74" s="109">
        <v>4</v>
      </c>
      <c r="F74" s="215"/>
      <c r="J74" s="5"/>
      <c r="K74" s="5"/>
      <c r="L74" s="5"/>
      <c r="M74" s="5"/>
      <c r="N74" s="5"/>
      <c r="O74" s="5"/>
      <c r="P74" s="5"/>
      <c r="Q74" s="5"/>
      <c r="R74" s="5"/>
      <c r="S74" s="46"/>
    </row>
    <row r="75" spans="1:19" s="7" customFormat="1" ht="15.75" x14ac:dyDescent="0.25">
      <c r="A75" s="15" t="str">
        <f>7&amp;$D$5</f>
        <v>7</v>
      </c>
      <c r="B75" s="16"/>
      <c r="C75" s="110"/>
      <c r="D75" s="110"/>
      <c r="E75" s="111"/>
      <c r="F75" s="216"/>
      <c r="J75" s="5"/>
      <c r="K75" s="5"/>
      <c r="L75" s="5"/>
      <c r="M75" s="5"/>
      <c r="N75" s="5"/>
      <c r="O75" s="5"/>
      <c r="P75" s="5"/>
      <c r="Q75" s="5"/>
      <c r="R75" s="5"/>
      <c r="S75" s="46"/>
    </row>
    <row r="76" spans="1:19" s="7" customFormat="1" ht="15.75" x14ac:dyDescent="0.25">
      <c r="A76" s="15"/>
      <c r="B76" s="16"/>
      <c r="C76" s="108" t="s">
        <v>81</v>
      </c>
      <c r="D76" s="108" t="s">
        <v>82</v>
      </c>
      <c r="E76" s="109">
        <v>4</v>
      </c>
      <c r="F76" s="215"/>
      <c r="J76" s="5"/>
      <c r="K76" s="5"/>
      <c r="L76" s="5"/>
      <c r="M76" s="5"/>
      <c r="N76" s="5"/>
      <c r="O76" s="5"/>
      <c r="P76" s="5"/>
      <c r="Q76" s="5"/>
      <c r="R76" s="5"/>
      <c r="S76" s="46"/>
    </row>
    <row r="77" spans="1:19" s="7" customFormat="1" ht="15.75" x14ac:dyDescent="0.25">
      <c r="A77" s="15" t="str">
        <f>8&amp;$D$5</f>
        <v>8</v>
      </c>
      <c r="B77" s="16"/>
      <c r="C77" s="110"/>
      <c r="D77" s="110"/>
      <c r="E77" s="111"/>
      <c r="F77" s="216"/>
      <c r="J77" s="5"/>
      <c r="K77" s="5"/>
      <c r="L77" s="5"/>
      <c r="M77" s="5"/>
      <c r="N77" s="5"/>
      <c r="O77" s="5"/>
      <c r="P77" s="5"/>
      <c r="Q77" s="5"/>
      <c r="R77" s="5"/>
      <c r="S77" s="46"/>
    </row>
    <row r="78" spans="1:19" s="7" customFormat="1" ht="15.75" x14ac:dyDescent="0.25">
      <c r="A78" s="15"/>
      <c r="B78" s="16"/>
      <c r="C78" s="108" t="s">
        <v>83</v>
      </c>
      <c r="D78" s="108" t="s">
        <v>84</v>
      </c>
      <c r="E78" s="109">
        <v>4</v>
      </c>
      <c r="F78" s="215"/>
      <c r="J78" s="5"/>
      <c r="K78" s="5"/>
      <c r="L78" s="5"/>
      <c r="M78" s="5"/>
      <c r="N78" s="5"/>
      <c r="O78" s="5"/>
      <c r="P78" s="5"/>
      <c r="Q78" s="5"/>
      <c r="R78" s="5"/>
      <c r="S78" s="46"/>
    </row>
    <row r="79" spans="1:19" s="7" customFormat="1" ht="15.75" x14ac:dyDescent="0.25">
      <c r="A79" s="15" t="str">
        <f>9&amp;$D$5</f>
        <v>9</v>
      </c>
      <c r="B79" s="16"/>
      <c r="C79" s="110"/>
      <c r="D79" s="110"/>
      <c r="E79" s="111"/>
      <c r="F79" s="216"/>
      <c r="M79" s="5"/>
      <c r="N79" s="5"/>
      <c r="O79" s="5"/>
      <c r="P79" s="5"/>
      <c r="Q79" s="5"/>
      <c r="R79" s="5"/>
      <c r="S79" s="46"/>
    </row>
    <row r="80" spans="1:19" s="7" customFormat="1" ht="15.75" x14ac:dyDescent="0.25">
      <c r="A80" s="15"/>
      <c r="B80" s="16"/>
      <c r="C80" s="108" t="s">
        <v>85</v>
      </c>
      <c r="D80" s="108"/>
      <c r="E80" s="109">
        <v>4</v>
      </c>
      <c r="F80" s="215"/>
      <c r="M80" s="5"/>
      <c r="N80" s="5"/>
      <c r="O80" s="5"/>
      <c r="P80" s="5"/>
      <c r="Q80" s="5"/>
      <c r="R80" s="5"/>
      <c r="S80" s="46"/>
    </row>
    <row r="81" spans="1:19" s="7" customFormat="1" ht="15.75" x14ac:dyDescent="0.25">
      <c r="A81" s="15"/>
      <c r="B81" s="16"/>
      <c r="C81" s="110"/>
      <c r="D81" s="110"/>
      <c r="E81" s="111"/>
      <c r="F81" s="216"/>
      <c r="M81" s="5"/>
      <c r="N81" s="5"/>
      <c r="O81" s="5"/>
      <c r="P81" s="5"/>
      <c r="Q81" s="5"/>
      <c r="R81" s="5"/>
      <c r="S81" s="46"/>
    </row>
    <row r="82" spans="1:19" s="7" customFormat="1" ht="15.75" x14ac:dyDescent="0.25">
      <c r="A82" s="15"/>
      <c r="B82" s="16"/>
      <c r="G82" s="6"/>
      <c r="H82" s="6"/>
      <c r="M82" s="5"/>
      <c r="N82" s="5"/>
      <c r="O82" s="5"/>
      <c r="P82" s="5"/>
      <c r="Q82" s="5"/>
      <c r="R82" s="5"/>
      <c r="S82" s="46"/>
    </row>
    <row r="83" spans="1:19" s="7" customFormat="1" ht="20.25" x14ac:dyDescent="0.25">
      <c r="A83" s="15"/>
      <c r="B83" s="16"/>
      <c r="C83" s="112" t="s">
        <v>37</v>
      </c>
      <c r="D83" s="6" t="s">
        <v>38</v>
      </c>
      <c r="E83" s="6" t="s">
        <v>39</v>
      </c>
      <c r="F83" s="6" t="s">
        <v>40</v>
      </c>
      <c r="G83" s="6"/>
      <c r="H83" s="6"/>
      <c r="M83" s="5"/>
      <c r="N83" s="5"/>
      <c r="O83" s="5"/>
      <c r="P83" s="5"/>
      <c r="Q83" s="5"/>
      <c r="R83" s="5"/>
      <c r="S83" s="46"/>
    </row>
    <row r="84" spans="1:19" s="7" customFormat="1" ht="15.75" x14ac:dyDescent="0.25">
      <c r="A84" s="15"/>
      <c r="B84" s="16"/>
      <c r="C84" s="6" t="s">
        <v>41</v>
      </c>
      <c r="D84" s="113" t="s">
        <v>42</v>
      </c>
      <c r="E84" s="113" t="s">
        <v>210</v>
      </c>
      <c r="F84" s="113">
        <v>4</v>
      </c>
      <c r="G84" s="6"/>
      <c r="H84" s="6"/>
      <c r="M84" s="5"/>
      <c r="N84" s="5"/>
      <c r="O84" s="5"/>
      <c r="P84" s="5"/>
      <c r="Q84" s="5"/>
      <c r="R84" s="5"/>
      <c r="S84" s="46"/>
    </row>
    <row r="85" spans="1:19" s="7" customFormat="1" ht="15.75" x14ac:dyDescent="0.25">
      <c r="A85" s="15"/>
      <c r="B85" s="16"/>
      <c r="C85" s="6"/>
      <c r="D85" s="113"/>
      <c r="E85" s="113"/>
      <c r="F85" s="113"/>
      <c r="G85" s="6"/>
      <c r="H85" s="6"/>
      <c r="M85" s="5"/>
      <c r="N85" s="5"/>
      <c r="O85" s="5"/>
      <c r="P85" s="5"/>
      <c r="Q85" s="5"/>
      <c r="R85" s="5"/>
      <c r="S85" s="46"/>
    </row>
    <row r="86" spans="1:19" s="7" customFormat="1" ht="15.75" x14ac:dyDescent="0.25">
      <c r="A86" s="15"/>
      <c r="B86" s="16"/>
      <c r="C86" s="6"/>
      <c r="D86" s="113"/>
      <c r="E86" s="113"/>
      <c r="F86" s="113"/>
      <c r="G86" s="6"/>
      <c r="H86" s="6"/>
      <c r="M86" s="46"/>
      <c r="N86" s="46"/>
      <c r="O86" s="46"/>
      <c r="P86" s="46"/>
      <c r="Q86" s="46"/>
      <c r="R86" s="46"/>
      <c r="S86" s="46"/>
    </row>
    <row r="87" spans="1:19" s="7" customFormat="1" ht="15.75" x14ac:dyDescent="0.25">
      <c r="A87" s="15"/>
      <c r="B87" s="16"/>
      <c r="C87" s="6"/>
      <c r="D87" s="113"/>
      <c r="E87" s="113"/>
      <c r="F87" s="113"/>
      <c r="G87" s="6"/>
      <c r="H87" s="6"/>
      <c r="M87" s="46"/>
      <c r="N87" s="46"/>
      <c r="O87" s="46"/>
      <c r="P87" s="46"/>
      <c r="Q87" s="46"/>
      <c r="R87" s="46"/>
      <c r="S87" s="46"/>
    </row>
    <row r="88" spans="1:19" s="7" customFormat="1" ht="15.75" x14ac:dyDescent="0.25">
      <c r="A88" s="15"/>
      <c r="B88" s="16"/>
      <c r="C88" s="114"/>
      <c r="D88" s="113"/>
      <c r="E88" s="113"/>
      <c r="F88" s="113"/>
      <c r="G88" s="6"/>
      <c r="H88" s="6"/>
    </row>
    <row r="89" spans="1:19" s="7" customFormat="1" ht="15.75" x14ac:dyDescent="0.25">
      <c r="A89" s="15"/>
      <c r="B89" s="16"/>
      <c r="C89" s="115"/>
      <c r="D89" s="113"/>
      <c r="E89" s="113"/>
      <c r="F89" s="113"/>
      <c r="G89" s="6"/>
      <c r="H89" s="6"/>
    </row>
    <row r="90" spans="1:19" s="7" customFormat="1" ht="15.75" x14ac:dyDescent="0.25">
      <c r="A90" s="15"/>
      <c r="B90" s="16"/>
      <c r="C90" s="6"/>
      <c r="D90" s="113"/>
      <c r="E90" s="113"/>
      <c r="F90" s="113"/>
      <c r="G90" s="6"/>
      <c r="H90" s="6"/>
    </row>
    <row r="91" spans="1:19" s="7" customFormat="1" ht="15.75" x14ac:dyDescent="0.25">
      <c r="A91" s="15"/>
      <c r="B91" s="116"/>
      <c r="C91" s="6"/>
      <c r="D91" s="113"/>
      <c r="E91" s="113"/>
      <c r="F91" s="113"/>
      <c r="G91" s="6"/>
      <c r="H91" s="6"/>
    </row>
    <row r="92" spans="1:19" s="7" customFormat="1" ht="15.75" x14ac:dyDescent="0.25">
      <c r="A92" s="15"/>
      <c r="B92" s="116"/>
      <c r="C92" s="6"/>
      <c r="D92" s="113"/>
      <c r="E92" s="113"/>
      <c r="F92" s="113"/>
      <c r="G92" s="6"/>
      <c r="H92" s="6"/>
    </row>
    <row r="93" spans="1:19" s="7" customFormat="1" ht="15.75" x14ac:dyDescent="0.25">
      <c r="A93" s="15"/>
      <c r="B93" s="116"/>
      <c r="C93" s="6"/>
      <c r="D93" s="6"/>
      <c r="E93" s="6"/>
      <c r="F93" s="6"/>
      <c r="G93" s="6"/>
      <c r="H93" s="6"/>
    </row>
    <row r="94" spans="1:19" s="7" customFormat="1" ht="20.25" x14ac:dyDescent="0.25">
      <c r="A94" s="15"/>
      <c r="B94" s="116"/>
      <c r="C94" s="112" t="s">
        <v>43</v>
      </c>
      <c r="D94" s="6" t="s">
        <v>44</v>
      </c>
      <c r="E94" s="6" t="s">
        <v>39</v>
      </c>
      <c r="F94" s="6" t="s">
        <v>40</v>
      </c>
      <c r="G94" s="6"/>
      <c r="H94" s="6"/>
    </row>
    <row r="95" spans="1:19" s="7" customFormat="1" ht="15.75" x14ac:dyDescent="0.25">
      <c r="A95" s="15"/>
      <c r="B95" s="116"/>
      <c r="C95" s="6" t="s">
        <v>45</v>
      </c>
      <c r="D95" s="113" t="s">
        <v>46</v>
      </c>
      <c r="E95" s="113" t="s">
        <v>47</v>
      </c>
      <c r="F95" s="113">
        <v>4</v>
      </c>
      <c r="G95" s="6"/>
      <c r="H95" s="6"/>
    </row>
    <row r="96" spans="1:19" s="7" customFormat="1" ht="15.75" x14ac:dyDescent="0.25">
      <c r="A96" s="15"/>
      <c r="B96" s="116"/>
      <c r="C96" s="6"/>
      <c r="D96" s="113"/>
      <c r="E96" s="113"/>
      <c r="F96" s="113"/>
      <c r="G96" s="6"/>
      <c r="H96" s="6"/>
    </row>
    <row r="97" spans="1:13" s="7" customFormat="1" ht="15.75" x14ac:dyDescent="0.25">
      <c r="A97" s="15"/>
      <c r="B97" s="116"/>
      <c r="C97" s="6"/>
      <c r="D97" s="113"/>
      <c r="E97" s="113"/>
      <c r="F97" s="113"/>
      <c r="G97" s="6"/>
      <c r="H97" s="6"/>
    </row>
    <row r="98" spans="1:13" s="7" customFormat="1" ht="15.75" x14ac:dyDescent="0.25">
      <c r="A98" s="15"/>
      <c r="B98" s="116"/>
      <c r="C98" s="6"/>
      <c r="D98" s="113"/>
      <c r="E98" s="113"/>
      <c r="F98" s="113"/>
      <c r="G98" s="6"/>
      <c r="H98" s="6"/>
    </row>
    <row r="99" spans="1:13" s="7" customFormat="1" ht="15.75" x14ac:dyDescent="0.25">
      <c r="A99" s="15"/>
      <c r="B99" s="116"/>
      <c r="C99" s="6"/>
      <c r="D99" s="113"/>
      <c r="E99" s="113"/>
      <c r="F99" s="113"/>
      <c r="G99" s="6"/>
      <c r="H99" s="6"/>
    </row>
    <row r="100" spans="1:13" s="7" customFormat="1" ht="15.75" x14ac:dyDescent="0.25">
      <c r="A100" s="15"/>
      <c r="B100" s="116"/>
      <c r="C100" s="6"/>
      <c r="D100" s="113"/>
      <c r="E100" s="113"/>
      <c r="F100" s="113"/>
      <c r="G100" s="6"/>
      <c r="H100" s="6"/>
    </row>
    <row r="101" spans="1:13" s="7" customFormat="1" ht="15.75" x14ac:dyDescent="0.25">
      <c r="A101" s="15"/>
      <c r="B101" s="116"/>
      <c r="C101" s="6"/>
      <c r="D101" s="113"/>
      <c r="E101" s="113"/>
      <c r="F101" s="113"/>
      <c r="G101" s="6"/>
      <c r="H101" s="6"/>
    </row>
    <row r="102" spans="1:13" s="7" customFormat="1" ht="15.75" x14ac:dyDescent="0.25">
      <c r="A102" s="15"/>
      <c r="B102" s="116"/>
      <c r="C102" s="6"/>
      <c r="D102" s="113"/>
      <c r="E102" s="113"/>
      <c r="F102" s="113"/>
      <c r="G102" s="6"/>
      <c r="H102" s="6"/>
    </row>
    <row r="103" spans="1:13" s="7" customFormat="1" ht="15.75" x14ac:dyDescent="0.25">
      <c r="A103" s="15"/>
      <c r="B103" s="116"/>
      <c r="C103" s="6"/>
      <c r="D103" s="113"/>
      <c r="E103" s="113"/>
      <c r="F103" s="113"/>
      <c r="G103" s="6"/>
      <c r="H103" s="6"/>
    </row>
    <row r="104" spans="1:13" s="7" customFormat="1" ht="15.75" x14ac:dyDescent="0.25">
      <c r="A104" s="15"/>
      <c r="B104" s="116"/>
      <c r="C104" s="6"/>
      <c r="D104" s="6"/>
      <c r="E104" s="6"/>
      <c r="F104" s="6"/>
      <c r="G104" s="6"/>
      <c r="H104" s="6"/>
    </row>
    <row r="105" spans="1:13" s="7" customFormat="1" ht="15.75" x14ac:dyDescent="0.25">
      <c r="A105" s="15"/>
      <c r="B105" s="116"/>
      <c r="C105" s="6"/>
      <c r="D105" s="6"/>
      <c r="E105" s="6"/>
      <c r="F105" s="6"/>
      <c r="G105" s="6"/>
      <c r="H105" s="6"/>
    </row>
    <row r="106" spans="1:13" s="7" customFormat="1" ht="15.75" x14ac:dyDescent="0.25">
      <c r="A106" s="15"/>
      <c r="B106" s="116"/>
      <c r="C106" s="6"/>
      <c r="D106" s="6"/>
      <c r="E106" s="6"/>
      <c r="F106" s="6"/>
      <c r="G106" s="6"/>
      <c r="H106" s="6"/>
    </row>
    <row r="107" spans="1:13" s="7" customFormat="1" ht="15.75" x14ac:dyDescent="0.25">
      <c r="A107" s="15"/>
      <c r="B107" s="116"/>
      <c r="C107" s="6"/>
      <c r="D107" s="6"/>
      <c r="E107" s="6"/>
      <c r="F107" s="6"/>
      <c r="G107" s="5"/>
      <c r="H107" s="5"/>
      <c r="K107" s="5"/>
      <c r="L107" s="5"/>
      <c r="M107" s="5"/>
    </row>
    <row r="108" spans="1:13" s="7" customFormat="1" ht="15.75" x14ac:dyDescent="0.25">
      <c r="A108" s="15"/>
      <c r="B108" s="116"/>
      <c r="C108" s="5"/>
      <c r="D108" s="5"/>
      <c r="E108" s="5"/>
      <c r="F108" s="5"/>
      <c r="G108" s="5"/>
      <c r="H108" s="5"/>
      <c r="K108" s="5"/>
      <c r="L108" s="5"/>
      <c r="M108" s="5"/>
    </row>
    <row r="109" spans="1:13" s="7" customFormat="1" ht="15.75" x14ac:dyDescent="0.25">
      <c r="A109" s="15"/>
      <c r="B109" s="116"/>
      <c r="C109" s="5"/>
      <c r="D109" s="5"/>
      <c r="E109" s="5"/>
      <c r="F109" s="5"/>
      <c r="G109" s="5"/>
      <c r="H109" s="5"/>
      <c r="K109" s="5"/>
      <c r="L109" s="5"/>
      <c r="M109" s="5"/>
    </row>
    <row r="110" spans="1:13" s="7" customFormat="1" ht="15.75" x14ac:dyDescent="0.25">
      <c r="A110" s="15"/>
      <c r="B110" s="116"/>
      <c r="C110" s="5"/>
      <c r="D110" s="5"/>
      <c r="E110" s="5"/>
      <c r="F110" s="5"/>
      <c r="G110" s="5"/>
      <c r="H110" s="5"/>
      <c r="K110" s="5"/>
      <c r="L110" s="5"/>
      <c r="M110" s="5"/>
    </row>
    <row r="111" spans="1:13" s="7" customFormat="1" ht="15.75" x14ac:dyDescent="0.25">
      <c r="A111" s="15"/>
      <c r="B111" s="116"/>
      <c r="C111" s="5"/>
      <c r="D111" s="5"/>
      <c r="E111" s="5"/>
      <c r="F111" s="5"/>
      <c r="G111" s="5"/>
      <c r="H111" s="5"/>
      <c r="K111" s="5"/>
      <c r="L111" s="5"/>
      <c r="M111" s="5"/>
    </row>
    <row r="112" spans="1:13" s="7" customFormat="1" ht="15.75" x14ac:dyDescent="0.25">
      <c r="A112" s="15"/>
      <c r="B112" s="116"/>
      <c r="C112" s="5"/>
      <c r="D112" s="5"/>
      <c r="E112" s="5"/>
      <c r="F112" s="5"/>
      <c r="G112" s="5"/>
      <c r="H112" s="5"/>
      <c r="K112" s="5"/>
      <c r="L112" s="5"/>
      <c r="M112" s="5"/>
    </row>
    <row r="113" spans="1:13" s="7" customFormat="1" ht="15.75" x14ac:dyDescent="0.25">
      <c r="A113" s="15"/>
      <c r="B113" s="116"/>
      <c r="C113" s="5"/>
      <c r="D113" s="5"/>
      <c r="E113" s="5"/>
      <c r="F113" s="5"/>
      <c r="G113" s="5"/>
      <c r="H113" s="5"/>
      <c r="K113" s="5"/>
      <c r="L113" s="5"/>
      <c r="M113" s="5"/>
    </row>
    <row r="114" spans="1:13" s="7" customFormat="1" ht="15.75" x14ac:dyDescent="0.25">
      <c r="A114" s="15"/>
      <c r="B114" s="116"/>
      <c r="C114" s="5"/>
      <c r="D114" s="5"/>
      <c r="E114" s="5"/>
      <c r="F114" s="5"/>
      <c r="G114" s="5"/>
      <c r="H114" s="5"/>
      <c r="K114" s="5"/>
      <c r="L114" s="5"/>
      <c r="M114" s="5"/>
    </row>
    <row r="115" spans="1:13" s="7" customFormat="1" ht="15.75" x14ac:dyDescent="0.25">
      <c r="A115" s="15"/>
      <c r="B115" s="116"/>
      <c r="C115" s="5"/>
      <c r="D115" s="5"/>
      <c r="E115" s="5"/>
      <c r="F115" s="5"/>
      <c r="G115" s="5"/>
      <c r="H115" s="5"/>
      <c r="K115" s="5"/>
      <c r="L115" s="5"/>
      <c r="M115" s="5"/>
    </row>
    <row r="116" spans="1:13" s="7" customFormat="1" ht="15.75" x14ac:dyDescent="0.25">
      <c r="A116" s="15"/>
      <c r="B116" s="116"/>
      <c r="C116" s="5"/>
      <c r="D116" s="5"/>
      <c r="E116" s="5"/>
      <c r="F116" s="5"/>
      <c r="G116" s="5"/>
      <c r="H116" s="5"/>
      <c r="K116" s="5"/>
      <c r="L116" s="5"/>
      <c r="M116" s="5"/>
    </row>
    <row r="117" spans="1:13" s="7" customFormat="1" ht="15.75" x14ac:dyDescent="0.25">
      <c r="A117" s="15"/>
      <c r="B117" s="116"/>
      <c r="C117" s="5"/>
      <c r="D117" s="5"/>
      <c r="E117" s="5"/>
      <c r="F117" s="5"/>
      <c r="K117" s="5"/>
      <c r="L117" s="5"/>
      <c r="M117" s="5"/>
    </row>
    <row r="118" spans="1:13" s="7" customFormat="1" ht="15.75" x14ac:dyDescent="0.25">
      <c r="A118" s="15"/>
      <c r="B118" s="116"/>
      <c r="K118" s="5"/>
      <c r="L118" s="5"/>
      <c r="M118" s="5"/>
    </row>
    <row r="119" spans="1:13" s="7" customFormat="1" ht="15.75" x14ac:dyDescent="0.25">
      <c r="A119" s="15"/>
      <c r="B119" s="116"/>
      <c r="K119" s="5"/>
      <c r="L119" s="5"/>
      <c r="M119" s="5"/>
    </row>
    <row r="120" spans="1:13" s="7" customFormat="1" ht="15.75" x14ac:dyDescent="0.25">
      <c r="A120" s="15"/>
      <c r="B120" s="116"/>
      <c r="K120" s="5"/>
      <c r="L120" s="5"/>
      <c r="M120" s="5"/>
    </row>
    <row r="121" spans="1:13" s="7" customFormat="1" ht="15.75" x14ac:dyDescent="0.25">
      <c r="A121" s="15"/>
      <c r="B121" s="116"/>
      <c r="K121" s="5"/>
      <c r="L121" s="5"/>
      <c r="M121" s="5"/>
    </row>
    <row r="122" spans="1:13" s="7" customFormat="1" ht="15.75" x14ac:dyDescent="0.25">
      <c r="A122" s="15"/>
      <c r="B122" s="116"/>
      <c r="K122" s="5"/>
      <c r="L122" s="5"/>
      <c r="M122" s="5"/>
    </row>
    <row r="123" spans="1:13" s="7" customFormat="1" ht="15.75" x14ac:dyDescent="0.25">
      <c r="A123" s="15"/>
      <c r="B123" s="116"/>
      <c r="K123" s="5"/>
      <c r="L123" s="5"/>
      <c r="M123" s="5"/>
    </row>
    <row r="124" spans="1:13" s="7" customFormat="1" ht="15.75" x14ac:dyDescent="0.25">
      <c r="A124" s="15"/>
      <c r="B124" s="116"/>
      <c r="K124" s="5"/>
      <c r="L124" s="5"/>
      <c r="M124" s="5"/>
    </row>
    <row r="125" spans="1:13" s="7" customFormat="1" ht="15.75" x14ac:dyDescent="0.25">
      <c r="A125" s="15"/>
      <c r="B125" s="116"/>
      <c r="K125" s="5"/>
      <c r="L125" s="5"/>
      <c r="M125" s="5"/>
    </row>
    <row r="126" spans="1:13" s="7" customFormat="1" ht="15.75" x14ac:dyDescent="0.25">
      <c r="A126" s="15"/>
      <c r="B126" s="116"/>
      <c r="K126" s="5"/>
      <c r="L126" s="5"/>
      <c r="M126" s="5"/>
    </row>
    <row r="127" spans="1:13" s="7" customFormat="1" ht="15.75" x14ac:dyDescent="0.25">
      <c r="A127" s="15"/>
      <c r="B127" s="116"/>
      <c r="K127" s="5"/>
      <c r="L127" s="5"/>
      <c r="M127" s="5"/>
    </row>
    <row r="128" spans="1:13" s="7" customFormat="1" ht="15.75" x14ac:dyDescent="0.25">
      <c r="A128" s="15"/>
      <c r="B128" s="116"/>
      <c r="K128" s="5"/>
      <c r="L128" s="5"/>
      <c r="M128" s="5"/>
    </row>
    <row r="129" spans="1:13" s="7" customFormat="1" ht="15.75" x14ac:dyDescent="0.25">
      <c r="A129" s="15"/>
      <c r="B129" s="116"/>
      <c r="K129" s="5"/>
      <c r="L129" s="5"/>
      <c r="M129" s="5"/>
    </row>
    <row r="130" spans="1:13" s="7" customFormat="1" ht="15.75" x14ac:dyDescent="0.25">
      <c r="A130" s="15"/>
      <c r="B130" s="116"/>
      <c r="K130" s="5"/>
      <c r="L130" s="5"/>
      <c r="M130" s="5"/>
    </row>
    <row r="131" spans="1:13" s="7" customFormat="1" ht="15.75" x14ac:dyDescent="0.25">
      <c r="A131" s="15"/>
      <c r="B131" s="116"/>
      <c r="K131" s="5"/>
      <c r="L131" s="5"/>
      <c r="M131" s="5"/>
    </row>
    <row r="132" spans="1:13" s="7" customFormat="1" ht="15.75" x14ac:dyDescent="0.25">
      <c r="A132" s="15"/>
      <c r="B132" s="116"/>
      <c r="K132" s="5"/>
      <c r="L132" s="5"/>
      <c r="M132" s="5"/>
    </row>
    <row r="133" spans="1:13" s="7" customFormat="1" ht="15.75" x14ac:dyDescent="0.25">
      <c r="A133" s="15"/>
      <c r="B133" s="116"/>
      <c r="K133" s="5"/>
      <c r="L133" s="5"/>
      <c r="M133" s="5"/>
    </row>
    <row r="134" spans="1:13" s="7" customFormat="1" ht="15.75" x14ac:dyDescent="0.25">
      <c r="A134" s="15"/>
      <c r="B134" s="116"/>
      <c r="K134" s="5"/>
      <c r="L134" s="5"/>
      <c r="M134" s="5"/>
    </row>
    <row r="135" spans="1:13" s="7" customFormat="1" ht="15.75" x14ac:dyDescent="0.25">
      <c r="A135" s="15"/>
      <c r="B135" s="116"/>
      <c r="J135" s="5"/>
      <c r="K135" s="5"/>
      <c r="L135" s="5"/>
      <c r="M135" s="5"/>
    </row>
    <row r="136" spans="1:13" s="7" customFormat="1" ht="15.75" x14ac:dyDescent="0.25">
      <c r="A136" s="15"/>
      <c r="B136" s="116"/>
      <c r="J136" s="5"/>
      <c r="K136" s="5"/>
      <c r="L136" s="5"/>
      <c r="M136" s="5"/>
    </row>
    <row r="137" spans="1:13" ht="15.75" x14ac:dyDescent="0.25">
      <c r="A137" s="15"/>
      <c r="B137" s="116"/>
      <c r="C137" s="7"/>
      <c r="D137" s="7"/>
      <c r="E137" s="7"/>
      <c r="F137" s="7"/>
    </row>
    <row r="138" spans="1:13" ht="15.75" x14ac:dyDescent="0.25">
      <c r="A138" s="15"/>
      <c r="B138" s="116"/>
      <c r="C138" s="7"/>
      <c r="D138" s="7"/>
      <c r="E138" s="7"/>
      <c r="F138" s="7"/>
    </row>
    <row r="139" spans="1:13" ht="15.75" x14ac:dyDescent="0.25">
      <c r="A139" s="15"/>
      <c r="B139" s="116"/>
      <c r="C139" s="7"/>
      <c r="D139" s="7"/>
      <c r="E139" s="7"/>
      <c r="F139" s="7"/>
    </row>
    <row r="140" spans="1:13" ht="15.75" x14ac:dyDescent="0.25">
      <c r="A140" s="15"/>
      <c r="B140" s="116"/>
      <c r="C140" s="7"/>
      <c r="D140" s="7"/>
      <c r="E140" s="7"/>
      <c r="F140" s="7"/>
    </row>
    <row r="141" spans="1:13" ht="15.75" x14ac:dyDescent="0.25">
      <c r="A141" s="15"/>
      <c r="B141" s="116"/>
      <c r="C141" s="7"/>
      <c r="D141" s="7"/>
      <c r="E141" s="7"/>
      <c r="F141" s="7"/>
    </row>
    <row r="142" spans="1:13" ht="15.75" x14ac:dyDescent="0.25">
      <c r="B142" s="116"/>
      <c r="C142" s="7"/>
      <c r="D142" s="7"/>
      <c r="E142" s="7"/>
      <c r="F142" s="7"/>
    </row>
    <row r="143" spans="1:13" ht="15.75" x14ac:dyDescent="0.25">
      <c r="B143" s="116"/>
      <c r="C143" s="7"/>
      <c r="D143" s="7"/>
      <c r="E143" s="7"/>
      <c r="F143" s="7"/>
    </row>
    <row r="144" spans="1:13" ht="15.75" x14ac:dyDescent="0.25">
      <c r="B144" s="116"/>
      <c r="C144" s="7"/>
      <c r="D144" s="7"/>
      <c r="E144" s="7"/>
      <c r="F144" s="7"/>
    </row>
    <row r="145" spans="2:6" ht="15.75" x14ac:dyDescent="0.25">
      <c r="B145" s="116"/>
      <c r="C145" s="7"/>
      <c r="D145" s="7"/>
      <c r="E145" s="7"/>
      <c r="F145" s="7"/>
    </row>
    <row r="146" spans="2:6" ht="15.75" x14ac:dyDescent="0.25">
      <c r="B146" s="116"/>
      <c r="C146" s="7"/>
      <c r="D146" s="7"/>
      <c r="E146" s="7"/>
      <c r="F146" s="7"/>
    </row>
    <row r="147" spans="2:6" ht="15.75" x14ac:dyDescent="0.25">
      <c r="B147" s="116"/>
      <c r="C147" s="7"/>
      <c r="D147" s="7"/>
      <c r="E147" s="7"/>
      <c r="F147" s="7"/>
    </row>
    <row r="148" spans="2:6" ht="15.75" x14ac:dyDescent="0.25">
      <c r="C148" s="7"/>
      <c r="D148" s="7"/>
      <c r="E148" s="7"/>
      <c r="F148" s="7"/>
    </row>
    <row r="149" spans="2:6" ht="15.75" x14ac:dyDescent="0.25">
      <c r="D149" s="7"/>
      <c r="E149" s="7"/>
    </row>
    <row r="150" spans="2:6" ht="15.75" x14ac:dyDescent="0.25">
      <c r="D150" s="7"/>
      <c r="E150" s="7"/>
    </row>
    <row r="151" spans="2:6" ht="15.75" x14ac:dyDescent="0.25">
      <c r="D151" s="7"/>
      <c r="E151" s="7"/>
    </row>
  </sheetData>
  <mergeCells count="47">
    <mergeCell ref="F43:F44"/>
    <mergeCell ref="M43:M44"/>
    <mergeCell ref="F64:F65"/>
    <mergeCell ref="F66:F67"/>
    <mergeCell ref="F53:F54"/>
    <mergeCell ref="F55:F56"/>
    <mergeCell ref="F57:F58"/>
    <mergeCell ref="F59:F60"/>
    <mergeCell ref="F61:F62"/>
    <mergeCell ref="F45:F46"/>
    <mergeCell ref="M46:M47"/>
    <mergeCell ref="F47:F48"/>
    <mergeCell ref="M48:M49"/>
    <mergeCell ref="F49:F50"/>
    <mergeCell ref="M50:M51"/>
    <mergeCell ref="F51:F52"/>
    <mergeCell ref="F22:F23"/>
    <mergeCell ref="F24:F25"/>
    <mergeCell ref="M24:M25"/>
    <mergeCell ref="F26:F27"/>
    <mergeCell ref="F28:F29"/>
    <mergeCell ref="F30:F31"/>
    <mergeCell ref="M31:M32"/>
    <mergeCell ref="F32:F33"/>
    <mergeCell ref="M33:M34"/>
    <mergeCell ref="F34:F35"/>
    <mergeCell ref="M35:M36"/>
    <mergeCell ref="F36:F37"/>
    <mergeCell ref="M37:M38"/>
    <mergeCell ref="F38:F40"/>
    <mergeCell ref="M39:M40"/>
    <mergeCell ref="C1:L1"/>
    <mergeCell ref="C11:D12"/>
    <mergeCell ref="F14:F15"/>
    <mergeCell ref="M15:M16"/>
    <mergeCell ref="F16:F17"/>
    <mergeCell ref="M17:M18"/>
    <mergeCell ref="F18:F19"/>
    <mergeCell ref="M19:M20"/>
    <mergeCell ref="F20:F21"/>
    <mergeCell ref="F78:F79"/>
    <mergeCell ref="F80:F81"/>
    <mergeCell ref="F68:F69"/>
    <mergeCell ref="F70:F71"/>
    <mergeCell ref="F72:F73"/>
    <mergeCell ref="F74:F75"/>
    <mergeCell ref="F76:F77"/>
  </mergeCells>
  <conditionalFormatting sqref="D8 D10">
    <cfRule type="containsText" dxfId="58" priority="42" operator="containsText" text="Undecided">
      <formula>NOT(ISERROR(SEARCH("Undecided",D8)))</formula>
    </cfRule>
    <cfRule type="expression" dxfId="57" priority="67">
      <formula>NOT(ISERROR(SEARCH("Undeclared",D8)))</formula>
    </cfRule>
  </conditionalFormatting>
  <conditionalFormatting sqref="B91 A13:B13 J89 N91:XFD91 E14:E15 K50:L50 D13:XFD13 N42:XFD56 H63:I63 N59:XFD62 M57:M58 G64:I74 J40:L49 G60:I62 F63 C37:C38 E36:E42 G43:I43 G44:H44 F42:I42 J51:L51 J52:J53 K53:L55 G56:K56 G55:H55 G45:I54 S63:XFD83 G58:G59">
    <cfRule type="expression" dxfId="56" priority="66">
      <formula>NOT(ISERROR(SEARCH("Currently Enrolled",A13)))</formula>
    </cfRule>
  </conditionalFormatting>
  <conditionalFormatting sqref="J50">
    <cfRule type="expression" dxfId="55" priority="65">
      <formula>NOT(ISERROR(SEARCH("Currently Enrolled",J50)))</formula>
    </cfRule>
  </conditionalFormatting>
  <conditionalFormatting sqref="A63">
    <cfRule type="expression" dxfId="54" priority="64">
      <formula>NOT(ISERROR(SEARCH("Currently Enrolled",A63)))</formula>
    </cfRule>
  </conditionalFormatting>
  <conditionalFormatting sqref="A65">
    <cfRule type="expression" dxfId="53" priority="63">
      <formula>NOT(ISERROR(SEARCH("Currently Enrolled",A65)))</formula>
    </cfRule>
  </conditionalFormatting>
  <conditionalFormatting sqref="A67">
    <cfRule type="expression" dxfId="52" priority="62">
      <formula>NOT(ISERROR(SEARCH("Currently Enrolled",A67)))</formula>
    </cfRule>
  </conditionalFormatting>
  <conditionalFormatting sqref="A69">
    <cfRule type="expression" dxfId="51" priority="61">
      <formula>NOT(ISERROR(SEARCH("Currently Enrolled",A69)))</formula>
    </cfRule>
  </conditionalFormatting>
  <conditionalFormatting sqref="A71">
    <cfRule type="expression" dxfId="50" priority="60">
      <formula>NOT(ISERROR(SEARCH("Currently Enrolled",A71)))</formula>
    </cfRule>
  </conditionalFormatting>
  <conditionalFormatting sqref="A73">
    <cfRule type="expression" dxfId="49" priority="59">
      <formula>NOT(ISERROR(SEARCH("Currently Enrolled",A73)))</formula>
    </cfRule>
  </conditionalFormatting>
  <conditionalFormatting sqref="L16">
    <cfRule type="expression" dxfId="48" priority="58">
      <formula>NOT(ISERROR(SEARCH("Currently Enrolled",L16)))</formula>
    </cfRule>
  </conditionalFormatting>
  <conditionalFormatting sqref="L18">
    <cfRule type="expression" dxfId="47" priority="57">
      <formula>NOT(ISERROR(SEARCH("Currently Enrolled",L18)))</formula>
    </cfRule>
  </conditionalFormatting>
  <conditionalFormatting sqref="L20">
    <cfRule type="expression" dxfId="46" priority="56">
      <formula>NOT(ISERROR(SEARCH("Currently Enrolled",L20)))</formula>
    </cfRule>
  </conditionalFormatting>
  <conditionalFormatting sqref="L25">
    <cfRule type="expression" dxfId="45" priority="55">
      <formula>NOT(ISERROR(SEARCH("Currently Enrolled",L25)))</formula>
    </cfRule>
  </conditionalFormatting>
  <conditionalFormatting sqref="L27">
    <cfRule type="expression" dxfId="44" priority="54">
      <formula>NOT(ISERROR(SEARCH("Currently Enrolled",L27)))</formula>
    </cfRule>
  </conditionalFormatting>
  <conditionalFormatting sqref="L32">
    <cfRule type="expression" dxfId="43" priority="53">
      <formula>NOT(ISERROR(SEARCH("Currently Enrolled",L32)))</formula>
    </cfRule>
  </conditionalFormatting>
  <conditionalFormatting sqref="L34">
    <cfRule type="expression" dxfId="42" priority="52">
      <formula>NOT(ISERROR(SEARCH("Currently Enrolled",L34)))</formula>
    </cfRule>
  </conditionalFormatting>
  <conditionalFormatting sqref="L36">
    <cfRule type="expression" dxfId="41" priority="51">
      <formula>NOT(ISERROR(SEARCH("Currently Enrolled",L36)))</formula>
    </cfRule>
  </conditionalFormatting>
  <conditionalFormatting sqref="C13">
    <cfRule type="containsText" dxfId="40" priority="50" operator="containsText" text="Currently Enrolled">
      <formula>NOT(ISERROR(SEARCH("Currently Enrolled",C13)))</formula>
    </cfRule>
  </conditionalFormatting>
  <conditionalFormatting sqref="C63">
    <cfRule type="containsText" dxfId="39" priority="49" operator="containsText" text="Currently Enrolled">
      <formula>NOT(ISERROR(SEARCH("Currently Enrolled",C63)))</formula>
    </cfRule>
  </conditionalFormatting>
  <conditionalFormatting sqref="A14 A22:A39 A16 A20 A18 C14 C43 C41 E16:E33 C16 C18 C20 C22 C24 C26 C28 C30 C32 C34 C36 C45">
    <cfRule type="expression" dxfId="38" priority="48">
      <formula>NOT(ISERROR(SEARCH("Currently Enrolled",A14)))</formula>
    </cfRule>
  </conditionalFormatting>
  <conditionalFormatting sqref="E43:E44">
    <cfRule type="expression" dxfId="37" priority="47">
      <formula>NOT(ISERROR(SEARCH("Currently Enrolled",E43)))</formula>
    </cfRule>
  </conditionalFormatting>
  <conditionalFormatting sqref="C52 C54 C56 C58 C60 C62">
    <cfRule type="expression" dxfId="36" priority="46">
      <formula>NOT(ISERROR(SEARCH("Currently Enrolled",C52)))</formula>
    </cfRule>
  </conditionalFormatting>
  <conditionalFormatting sqref="A75">
    <cfRule type="expression" dxfId="35" priority="45">
      <formula>NOT(ISERROR(SEARCH("Currently Enrolled",A75)))</formula>
    </cfRule>
  </conditionalFormatting>
  <conditionalFormatting sqref="A77">
    <cfRule type="expression" dxfId="34" priority="44">
      <formula>NOT(ISERROR(SEARCH("Currently Enrolled",A77)))</formula>
    </cfRule>
  </conditionalFormatting>
  <conditionalFormatting sqref="A79">
    <cfRule type="expression" dxfId="33" priority="43">
      <formula>NOT(ISERROR(SEARCH("Currently Enrolled",A79)))</formula>
    </cfRule>
  </conditionalFormatting>
  <conditionalFormatting sqref="C46">
    <cfRule type="expression" dxfId="32" priority="41">
      <formula>NOT(ISERROR(SEARCH("Currently Enrolled",C46)))</formula>
    </cfRule>
  </conditionalFormatting>
  <conditionalFormatting sqref="C44">
    <cfRule type="expression" dxfId="31" priority="40">
      <formula>NOT(ISERROR(SEARCH("Currently Enrolled",C44)))</formula>
    </cfRule>
  </conditionalFormatting>
  <conditionalFormatting sqref="C42">
    <cfRule type="expression" dxfId="30" priority="39">
      <formula>NOT(ISERROR(SEARCH("Currently Enrolled",C42)))</formula>
    </cfRule>
  </conditionalFormatting>
  <conditionalFormatting sqref="C15 C17 C19 C21 C23 C25 C27 C29 C31 C33 C35 C42 C44 C46 C48">
    <cfRule type="expression" dxfId="29" priority="38">
      <formula>NOT(ISERROR(SEARCH("Currently Enrolled",C15)))</formula>
    </cfRule>
  </conditionalFormatting>
  <conditionalFormatting sqref="E34:E35">
    <cfRule type="expression" dxfId="28" priority="37">
      <formula>NOT(ISERROR(SEARCH("Currently Enrolled",E34)))</formula>
    </cfRule>
  </conditionalFormatting>
  <conditionalFormatting sqref="C50 A48:A49 E49:E50">
    <cfRule type="expression" dxfId="27" priority="36">
      <formula>NOT(ISERROR(SEARCH("Currently Enrolled",A48)))</formula>
    </cfRule>
  </conditionalFormatting>
  <conditionalFormatting sqref="C50">
    <cfRule type="expression" dxfId="26" priority="35">
      <formula>NOT(ISERROR(SEARCH("Currently Enrolled",C50)))</formula>
    </cfRule>
  </conditionalFormatting>
  <conditionalFormatting sqref="F63">
    <cfRule type="cellIs" dxfId="25" priority="34" operator="equal">
      <formula>0</formula>
    </cfRule>
  </conditionalFormatting>
  <conditionalFormatting sqref="F63">
    <cfRule type="cellIs" dxfId="24" priority="33" operator="equal">
      <formula>0</formula>
    </cfRule>
  </conditionalFormatting>
  <conditionalFormatting sqref="F63">
    <cfRule type="cellIs" dxfId="23" priority="32" operator="equal">
      <formula>0</formula>
    </cfRule>
  </conditionalFormatting>
  <conditionalFormatting sqref="F63">
    <cfRule type="cellIs" dxfId="22" priority="31" operator="equal">
      <formula>0</formula>
    </cfRule>
  </conditionalFormatting>
  <conditionalFormatting sqref="C41:E41 C42:F42">
    <cfRule type="expression" dxfId="21" priority="68">
      <formula>OR($D$5="2013-2015",$D$5="2015-2017",$D$5="2017-2019")</formula>
    </cfRule>
  </conditionalFormatting>
  <conditionalFormatting sqref="C58:E58 D57:E57 C60:E60 D59:E59 C62:E62 D61:E61">
    <cfRule type="expression" dxfId="20" priority="69">
      <formula>OR($D$5="Unknown",$D$5="2009-2011",$D$5="2011-2013")</formula>
    </cfRule>
  </conditionalFormatting>
  <conditionalFormatting sqref="M53">
    <cfRule type="expression" dxfId="19" priority="24">
      <formula>NOT(ISERROR(SEARCH("Currently Enrolled",M53)))</formula>
    </cfRule>
  </conditionalFormatting>
  <conditionalFormatting sqref="M14">
    <cfRule type="expression" dxfId="18" priority="28">
      <formula>NOT(ISERROR(SEARCH("Currently Enrolled",M14)))</formula>
    </cfRule>
  </conditionalFormatting>
  <conditionalFormatting sqref="M22">
    <cfRule type="expression" dxfId="17" priority="27">
      <formula>NOT(ISERROR(SEARCH("Currently Enrolled",M22)))</formula>
    </cfRule>
  </conditionalFormatting>
  <conditionalFormatting sqref="M30">
    <cfRule type="expression" dxfId="16" priority="26">
      <formula>NOT(ISERROR(SEARCH("Currently Enrolled",M30)))</formula>
    </cfRule>
  </conditionalFormatting>
  <conditionalFormatting sqref="M42">
    <cfRule type="expression" dxfId="15" priority="25">
      <formula>NOT(ISERROR(SEARCH("Currently Enrolled",M42)))</formula>
    </cfRule>
  </conditionalFormatting>
  <conditionalFormatting sqref="F41">
    <cfRule type="expression" dxfId="14" priority="22">
      <formula>NOT(ISERROR(SEARCH("Currently Enrolled",F41)))</formula>
    </cfRule>
  </conditionalFormatting>
  <conditionalFormatting sqref="F41">
    <cfRule type="expression" dxfId="13" priority="23">
      <formula>OR($D$5="2013-2015",$D$5="2015-2017",$D$5="2017-2019")</formula>
    </cfRule>
  </conditionalFormatting>
  <conditionalFormatting sqref="C92 C103">
    <cfRule type="expression" dxfId="12" priority="21">
      <formula>NOT(ISERROR(SEARCH("Currently Enrolled",C92)))</formula>
    </cfRule>
  </conditionalFormatting>
  <conditionalFormatting sqref="C39">
    <cfRule type="expression" dxfId="11" priority="12">
      <formula>NOT(ISERROR(SEARCH("Currently Enrolled",C39)))</formula>
    </cfRule>
  </conditionalFormatting>
  <conditionalFormatting sqref="C40">
    <cfRule type="expression" dxfId="10" priority="11">
      <formula>NOT(ISERROR(SEARCH("Currently Enrolled",C40)))</formula>
    </cfRule>
  </conditionalFormatting>
  <conditionalFormatting sqref="E65">
    <cfRule type="expression" dxfId="9" priority="10">
      <formula>NOT(ISERROR(SEARCH("Currently Enrolled",E65)))</formula>
    </cfRule>
  </conditionalFormatting>
  <conditionalFormatting sqref="E67 E69 E71 E73 E75 E77 E79 E81">
    <cfRule type="expression" dxfId="8" priority="9">
      <formula>NOT(ISERROR(SEARCH("Currently Enrolled",E67)))</formula>
    </cfRule>
  </conditionalFormatting>
  <conditionalFormatting sqref="C47">
    <cfRule type="expression" dxfId="7" priority="8">
      <formula>NOT(ISERROR(SEARCH("Currently Enrolled",C47)))</formula>
    </cfRule>
  </conditionalFormatting>
  <conditionalFormatting sqref="C49">
    <cfRule type="expression" dxfId="6" priority="7">
      <formula>NOT(ISERROR(SEARCH("Currently Enrolled",C49)))</formula>
    </cfRule>
  </conditionalFormatting>
  <conditionalFormatting sqref="C51">
    <cfRule type="expression" dxfId="5" priority="6">
      <formula>NOT(ISERROR(SEARCH("Currently Enrolled",C51)))</formula>
    </cfRule>
  </conditionalFormatting>
  <conditionalFormatting sqref="C53">
    <cfRule type="expression" dxfId="4" priority="5">
      <formula>NOT(ISERROR(SEARCH("Currently Enrolled",C53)))</formula>
    </cfRule>
  </conditionalFormatting>
  <conditionalFormatting sqref="C55">
    <cfRule type="expression" dxfId="3" priority="4">
      <formula>NOT(ISERROR(SEARCH("Currently Enrolled",C55)))</formula>
    </cfRule>
  </conditionalFormatting>
  <conditionalFormatting sqref="C61">
    <cfRule type="expression" dxfId="2" priority="1">
      <formula>NOT(ISERROR(SEARCH("Currently Enrolled",C61)))</formula>
    </cfRule>
  </conditionalFormatting>
  <conditionalFormatting sqref="C57">
    <cfRule type="expression" dxfId="1" priority="3">
      <formula>NOT(ISERROR(SEARCH("Currently Enrolled",C57)))</formula>
    </cfRule>
  </conditionalFormatting>
  <conditionalFormatting sqref="C59">
    <cfRule type="expression" dxfId="0" priority="2">
      <formula>NOT(ISERROR(SEARCH("Currently Enrolled",C59)))</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6">
        <x14:dataValidation type="list" showInputMessage="1" showErrorMessage="1">
          <x14:formula1>
            <xm:f>Inputs!$E$5:$E$7</xm:f>
          </x14:formula1>
          <xm:sqref>D8</xm:sqref>
        </x14:dataValidation>
        <x14:dataValidation type="list" allowBlank="1" showInputMessage="1" showErrorMessage="1">
          <x14:formula1>
            <xm:f>'Z:\1 - Work in Progress\Madi Boyd\4 Year Plan BUS 100 Stuff 2184\[last shot.xlsx]B2_B3_Yes_Currently'!#REF!</xm:f>
          </x14:formula1>
          <xm:sqref>M28</xm:sqref>
        </x14:dataValidation>
        <x14:dataValidation type="list" allowBlank="1" showInputMessage="1" showErrorMessage="1">
          <x14:formula1>
            <xm:f>'Z:\Digital Files\[ITPCurriculum.xlsm]Reference Sheet'!#REF!</xm:f>
          </x14:formula1>
          <xm:sqref>L49 L55 L51 L16 L18 L20 L25 L27 L32 L34 L36 L40 L44 L47</xm:sqref>
        </x14:dataValidation>
        <x14:dataValidation type="list" showInputMessage="1" showErrorMessage="1">
          <x14:formula1>
            <xm:f>'Z:\Digital Files\[ITPCurriculum.xlsm]Reference Sheet'!#REF!</xm:f>
          </x14:formula1>
          <xm:sqref>D10</xm:sqref>
        </x14:dataValidation>
        <x14:dataValidation type="list" allowBlank="1" showInputMessage="1" showErrorMessage="1">
          <x14:formula1>
            <xm:f>'Z:\Digital Files\[ITPCurriculum.xlsm]Reference Sheet'!#REF!</xm:f>
          </x14:formula1>
          <xm:sqref>P37:P39 K28</xm:sqref>
        </x14:dataValidation>
        <x14:dataValidation type="list" allowBlank="1" showInputMessage="1" showErrorMessage="1">
          <x14:formula1>
            <xm:f>Inputs!$C$5:$C$6</xm:f>
          </x14:formula1>
          <xm:sqref>F14:F40 F43:F62 F64:F81 M15:M20 M24:M25 M31:M40 M43:M44 M46:M51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AB55"/>
  <sheetViews>
    <sheetView showGridLines="0" zoomScale="50" zoomScaleNormal="50" zoomScaleSheetLayoutView="40" workbookViewId="0">
      <selection activeCell="D5" sqref="D5"/>
    </sheetView>
  </sheetViews>
  <sheetFormatPr defaultColWidth="8.85546875" defaultRowHeight="15" x14ac:dyDescent="0.25"/>
  <cols>
    <col min="1" max="1" width="3.7109375" customWidth="1"/>
    <col min="2" max="2" width="8.85546875" customWidth="1"/>
    <col min="3" max="3" width="11.7109375" bestFit="1" customWidth="1"/>
    <col min="4" max="4" width="48.28515625" bestFit="1" customWidth="1"/>
    <col min="5" max="5" width="18.85546875" customWidth="1"/>
    <col min="6" max="6" width="22.7109375" bestFit="1" customWidth="1"/>
    <col min="7" max="7" width="22.140625" customWidth="1"/>
    <col min="8" max="8" width="22" customWidth="1"/>
    <col min="9" max="9" width="21.85546875" customWidth="1"/>
    <col min="10" max="15" width="22" customWidth="1"/>
    <col min="16" max="16" width="26.28515625" customWidth="1"/>
    <col min="17" max="17" width="22" customWidth="1"/>
    <col min="18" max="18" width="25.85546875" bestFit="1" customWidth="1"/>
    <col min="19" max="21" width="22" customWidth="1"/>
    <col min="22" max="22" width="24.85546875" bestFit="1" customWidth="1"/>
    <col min="23" max="23" width="17" customWidth="1"/>
    <col min="28" max="28" width="12.42578125" customWidth="1"/>
  </cols>
  <sheetData>
    <row r="3" spans="2:28" ht="51" x14ac:dyDescent="0.75">
      <c r="B3" s="117" t="s">
        <v>48</v>
      </c>
      <c r="D3" s="118"/>
      <c r="G3" s="119"/>
    </row>
    <row r="4" spans="2:28" s="5" customFormat="1" ht="6" customHeight="1" x14ac:dyDescent="0.25">
      <c r="B4" s="120"/>
      <c r="D4" s="120"/>
    </row>
    <row r="5" spans="2:28" ht="15.75" customHeight="1" x14ac:dyDescent="0.25">
      <c r="B5" s="117" t="s">
        <v>49</v>
      </c>
      <c r="D5" s="118" t="s">
        <v>171</v>
      </c>
      <c r="E5" s="5"/>
      <c r="F5" s="5"/>
    </row>
    <row r="6" spans="2:28" s="5" customFormat="1" ht="5.0999999999999996" customHeight="1" x14ac:dyDescent="0.25">
      <c r="B6" s="120"/>
      <c r="D6" s="120"/>
    </row>
    <row r="7" spans="2:28" ht="15.75" x14ac:dyDescent="0.25">
      <c r="B7" s="117" t="s">
        <v>50</v>
      </c>
      <c r="D7" s="214" t="str">
        <f>'ITP Curriculum Sheet'!D8</f>
        <v xml:space="preserve">Industrial Technology </v>
      </c>
      <c r="E7" s="5"/>
      <c r="F7" s="5"/>
    </row>
    <row r="8" spans="2:28" s="5" customFormat="1" ht="15.75" x14ac:dyDescent="0.25">
      <c r="B8" s="120"/>
      <c r="D8" s="120"/>
      <c r="Y8"/>
      <c r="Z8"/>
      <c r="AA8"/>
      <c r="AB8"/>
    </row>
    <row r="9" spans="2:28" x14ac:dyDescent="0.25">
      <c r="C9" s="121"/>
      <c r="D9" s="121"/>
    </row>
    <row r="10" spans="2:28" ht="15.75" thickBot="1" x14ac:dyDescent="0.3"/>
    <row r="11" spans="2:28" ht="18.95" customHeight="1" thickBot="1" x14ac:dyDescent="0.45">
      <c r="C11" s="122"/>
      <c r="D11" s="229" t="s">
        <v>209</v>
      </c>
      <c r="E11" s="230"/>
      <c r="F11" s="231"/>
      <c r="G11" s="232" t="s">
        <v>51</v>
      </c>
      <c r="H11" s="233"/>
      <c r="I11" s="233"/>
      <c r="J11" s="234"/>
      <c r="K11" s="232" t="s">
        <v>52</v>
      </c>
      <c r="L11" s="233"/>
      <c r="M11" s="233"/>
      <c r="N11" s="234"/>
      <c r="O11" s="232" t="s">
        <v>53</v>
      </c>
      <c r="P11" s="233"/>
      <c r="Q11" s="233"/>
      <c r="R11" s="234"/>
      <c r="S11" s="232" t="s">
        <v>54</v>
      </c>
      <c r="T11" s="233"/>
      <c r="U11" s="233"/>
      <c r="V11" s="234"/>
    </row>
    <row r="12" spans="2:28" ht="77.25" customHeight="1" x14ac:dyDescent="0.25">
      <c r="C12" s="123"/>
      <c r="D12" s="124"/>
      <c r="E12" s="125"/>
      <c r="F12" s="126"/>
      <c r="G12" s="127" t="s">
        <v>55</v>
      </c>
      <c r="H12" s="128" t="s">
        <v>56</v>
      </c>
      <c r="I12" s="128" t="s">
        <v>57</v>
      </c>
      <c r="J12" s="129" t="s">
        <v>58</v>
      </c>
      <c r="K12" s="128" t="s">
        <v>55</v>
      </c>
      <c r="L12" s="128" t="s">
        <v>56</v>
      </c>
      <c r="M12" s="128" t="s">
        <v>57</v>
      </c>
      <c r="N12" s="129" t="s">
        <v>58</v>
      </c>
      <c r="O12" s="128" t="s">
        <v>55</v>
      </c>
      <c r="P12" s="128" t="s">
        <v>56</v>
      </c>
      <c r="Q12" s="128" t="s">
        <v>57</v>
      </c>
      <c r="R12" s="129" t="s">
        <v>58</v>
      </c>
      <c r="S12" s="130" t="s">
        <v>55</v>
      </c>
      <c r="T12" s="130" t="s">
        <v>56</v>
      </c>
      <c r="U12" s="130" t="s">
        <v>57</v>
      </c>
      <c r="V12" s="129" t="s">
        <v>58</v>
      </c>
    </row>
    <row r="13" spans="2:28" ht="77.25" customHeight="1" x14ac:dyDescent="1.1000000000000001">
      <c r="C13" s="131" t="s">
        <v>59</v>
      </c>
      <c r="D13" s="132"/>
      <c r="E13" s="133"/>
      <c r="F13" s="134"/>
      <c r="G13" s="135"/>
      <c r="H13" s="136"/>
      <c r="I13" s="136"/>
      <c r="J13" s="137"/>
      <c r="K13" s="135"/>
      <c r="L13" s="136"/>
      <c r="M13" s="136"/>
      <c r="N13" s="137"/>
      <c r="O13" s="135"/>
      <c r="P13" s="136"/>
      <c r="Q13" s="136"/>
      <c r="R13" s="137"/>
      <c r="S13" s="135"/>
      <c r="T13" s="136"/>
      <c r="U13" s="136"/>
      <c r="V13" s="137"/>
    </row>
    <row r="14" spans="2:28" ht="77.25" customHeight="1" x14ac:dyDescent="1.1000000000000001">
      <c r="C14" s="131" t="s">
        <v>60</v>
      </c>
      <c r="D14" s="132"/>
      <c r="E14" s="133"/>
      <c r="F14" s="134"/>
      <c r="G14" s="135"/>
      <c r="H14" s="136"/>
      <c r="I14" s="136"/>
      <c r="J14" s="137"/>
      <c r="K14" s="135"/>
      <c r="L14" s="136"/>
      <c r="M14" s="136"/>
      <c r="N14" s="137"/>
      <c r="O14" s="135"/>
      <c r="P14" s="136"/>
      <c r="Q14" s="136"/>
      <c r="R14" s="137"/>
      <c r="S14" s="135"/>
      <c r="T14" s="136"/>
      <c r="U14" s="136"/>
      <c r="V14" s="137"/>
    </row>
    <row r="15" spans="2:28" ht="77.25" customHeight="1" x14ac:dyDescent="1.1000000000000001">
      <c r="C15" s="131" t="s">
        <v>61</v>
      </c>
      <c r="D15" s="132"/>
      <c r="E15" s="133"/>
      <c r="F15" s="134"/>
      <c r="G15" s="135"/>
      <c r="H15" s="136"/>
      <c r="I15" s="136"/>
      <c r="J15" s="137"/>
      <c r="K15" s="138"/>
      <c r="L15" s="136"/>
      <c r="M15" s="136"/>
      <c r="N15" s="137"/>
      <c r="O15" s="138"/>
      <c r="P15" s="136"/>
      <c r="Q15" s="136"/>
      <c r="R15" s="137"/>
      <c r="S15" s="138"/>
      <c r="T15" s="136"/>
      <c r="U15" s="136"/>
      <c r="V15" s="137"/>
    </row>
    <row r="16" spans="2:28" ht="76.5" x14ac:dyDescent="1.1000000000000001">
      <c r="C16" s="131" t="s">
        <v>62</v>
      </c>
      <c r="D16" s="132"/>
      <c r="E16" s="133"/>
      <c r="F16" s="134"/>
      <c r="G16" s="135"/>
      <c r="H16" s="136"/>
      <c r="I16" s="136"/>
      <c r="J16" s="137"/>
      <c r="K16" s="138"/>
      <c r="L16" s="136"/>
      <c r="M16" s="136"/>
      <c r="N16" s="137"/>
      <c r="O16" s="138"/>
      <c r="P16" s="136"/>
      <c r="Q16" s="136"/>
      <c r="R16" s="137"/>
      <c r="S16" s="138"/>
      <c r="T16" s="136"/>
      <c r="U16" s="136"/>
      <c r="V16" s="137"/>
    </row>
    <row r="17" spans="2:28" ht="77.25" thickBot="1" x14ac:dyDescent="1.1499999999999999">
      <c r="C17" s="139" t="s">
        <v>63</v>
      </c>
      <c r="D17" s="140"/>
      <c r="E17" s="141"/>
      <c r="F17" s="142"/>
      <c r="G17" s="143"/>
      <c r="H17" s="144"/>
      <c r="I17" s="144"/>
      <c r="J17" s="145"/>
      <c r="K17" s="143"/>
      <c r="L17" s="144"/>
      <c r="M17" s="144"/>
      <c r="N17" s="145"/>
      <c r="O17" s="143"/>
      <c r="P17" s="144"/>
      <c r="Q17" s="144"/>
      <c r="R17" s="145"/>
      <c r="S17" s="143"/>
      <c r="T17" s="144"/>
      <c r="U17" s="144"/>
      <c r="V17" s="145"/>
    </row>
    <row r="19" spans="2:28" ht="39.75" customHeight="1" x14ac:dyDescent="0.5">
      <c r="B19" s="121"/>
      <c r="C19" s="121"/>
      <c r="D19" s="235" t="s">
        <v>64</v>
      </c>
      <c r="E19" s="236"/>
      <c r="G19" s="237" t="s">
        <v>65</v>
      </c>
      <c r="H19" s="238"/>
      <c r="I19" s="121"/>
      <c r="J19" s="235" t="s">
        <v>66</v>
      </c>
      <c r="K19" s="239"/>
      <c r="L19" s="239"/>
      <c r="M19" s="240"/>
      <c r="O19" s="241" t="s">
        <v>67</v>
      </c>
      <c r="P19" s="242"/>
      <c r="R19" s="203" t="s">
        <v>68</v>
      </c>
      <c r="T19" s="243" t="s">
        <v>69</v>
      </c>
      <c r="U19" s="244"/>
      <c r="W19" s="226" t="s">
        <v>206</v>
      </c>
      <c r="X19" s="227"/>
      <c r="Y19" s="227"/>
      <c r="Z19" s="227"/>
      <c r="AA19" s="227"/>
      <c r="AB19" s="228"/>
    </row>
    <row r="20" spans="2:28" ht="17.25" customHeight="1" x14ac:dyDescent="0.5">
      <c r="C20" s="121"/>
      <c r="D20" s="146"/>
      <c r="E20" s="147"/>
      <c r="G20" s="150"/>
      <c r="H20" s="151"/>
      <c r="I20" s="121"/>
      <c r="J20" s="148"/>
      <c r="K20" s="121"/>
      <c r="L20" s="149"/>
      <c r="M20" s="147"/>
      <c r="O20" s="150"/>
      <c r="P20" s="151"/>
      <c r="R20" s="204"/>
      <c r="T20" s="148"/>
      <c r="U20" s="147"/>
      <c r="W20" s="150"/>
      <c r="X20" s="153"/>
      <c r="Y20" s="153"/>
      <c r="Z20" s="153"/>
      <c r="AA20" s="153"/>
      <c r="AB20" s="151"/>
    </row>
    <row r="21" spans="2:28" x14ac:dyDescent="0.25">
      <c r="C21" s="121"/>
      <c r="D21" s="148"/>
      <c r="E21" s="147"/>
      <c r="G21" s="148"/>
      <c r="H21" s="147"/>
      <c r="I21" s="121"/>
      <c r="J21" s="148"/>
      <c r="K21" s="121"/>
      <c r="L21" s="121"/>
      <c r="M21" s="147"/>
      <c r="O21" s="148"/>
      <c r="P21" s="147"/>
      <c r="R21" s="152"/>
      <c r="T21" s="148"/>
      <c r="U21" s="147"/>
      <c r="W21" s="148"/>
      <c r="X21" s="121"/>
      <c r="Y21" s="121"/>
      <c r="Z21" s="121"/>
      <c r="AA21" s="121"/>
      <c r="AB21" s="147"/>
    </row>
    <row r="22" spans="2:28" x14ac:dyDescent="0.25">
      <c r="C22" s="121"/>
      <c r="D22" s="148"/>
      <c r="E22" s="154"/>
      <c r="G22" s="148"/>
      <c r="H22" s="147"/>
      <c r="I22" s="121"/>
      <c r="J22" s="148"/>
      <c r="K22" s="121"/>
      <c r="L22" s="121"/>
      <c r="M22" s="147"/>
      <c r="O22" s="148"/>
      <c r="P22" s="147"/>
      <c r="R22" s="152"/>
      <c r="T22" s="148"/>
      <c r="U22" s="147"/>
      <c r="W22" s="148"/>
      <c r="X22" s="121"/>
      <c r="Y22" s="121"/>
      <c r="Z22" s="121"/>
      <c r="AA22" s="121"/>
      <c r="AB22" s="147"/>
    </row>
    <row r="23" spans="2:28" x14ac:dyDescent="0.25">
      <c r="C23" s="121"/>
      <c r="D23" s="148"/>
      <c r="E23" s="147"/>
      <c r="G23" s="148"/>
      <c r="H23" s="147"/>
      <c r="I23" s="121"/>
      <c r="J23" s="148"/>
      <c r="K23" s="121"/>
      <c r="L23" s="121"/>
      <c r="M23" s="147"/>
      <c r="O23" s="148"/>
      <c r="P23" s="147"/>
      <c r="R23" s="152"/>
      <c r="T23" s="148"/>
      <c r="U23" s="147"/>
      <c r="W23" s="148"/>
      <c r="X23" s="121"/>
      <c r="Y23" s="121"/>
      <c r="Z23" s="121"/>
      <c r="AA23" s="121"/>
      <c r="AB23" s="147"/>
    </row>
    <row r="24" spans="2:28" x14ac:dyDescent="0.25">
      <c r="C24" s="121"/>
      <c r="D24" s="148"/>
      <c r="E24" s="147"/>
      <c r="G24" s="148"/>
      <c r="H24" s="147"/>
      <c r="I24" s="121"/>
      <c r="J24" s="148"/>
      <c r="K24" s="121"/>
      <c r="L24" s="121"/>
      <c r="M24" s="147"/>
      <c r="O24" s="148"/>
      <c r="P24" s="147"/>
      <c r="R24" s="152"/>
      <c r="T24" s="148"/>
      <c r="U24" s="147"/>
      <c r="W24" s="148"/>
      <c r="X24" s="121"/>
      <c r="Y24" s="121"/>
      <c r="Z24" s="121"/>
      <c r="AA24" s="121"/>
      <c r="AB24" s="147"/>
    </row>
    <row r="25" spans="2:28" x14ac:dyDescent="0.25">
      <c r="C25" s="121"/>
      <c r="D25" s="148"/>
      <c r="E25" s="147"/>
      <c r="G25" s="148"/>
      <c r="H25" s="147"/>
      <c r="I25" s="121"/>
      <c r="J25" s="148"/>
      <c r="K25" s="121"/>
      <c r="L25" s="121"/>
      <c r="M25" s="147"/>
      <c r="O25" s="148"/>
      <c r="P25" s="147"/>
      <c r="R25" s="152"/>
      <c r="T25" s="148"/>
      <c r="U25" s="147"/>
      <c r="W25" s="148"/>
      <c r="X25" s="121"/>
      <c r="Y25" s="121"/>
      <c r="Z25" s="121"/>
      <c r="AA25" s="121"/>
      <c r="AB25" s="147"/>
    </row>
    <row r="26" spans="2:28" x14ac:dyDescent="0.25">
      <c r="C26" s="121"/>
      <c r="D26" s="148"/>
      <c r="E26" s="147"/>
      <c r="G26" s="148"/>
      <c r="H26" s="147"/>
      <c r="I26" s="121"/>
      <c r="J26" s="148"/>
      <c r="K26" s="121"/>
      <c r="L26" s="121"/>
      <c r="M26" s="147"/>
      <c r="O26" s="148"/>
      <c r="P26" s="147"/>
      <c r="R26" s="155"/>
      <c r="T26" s="148"/>
      <c r="U26" s="147"/>
      <c r="W26" s="148"/>
      <c r="X26" s="121"/>
      <c r="Y26" s="121"/>
      <c r="Z26" s="121"/>
      <c r="AA26" s="121"/>
      <c r="AB26" s="147"/>
    </row>
    <row r="27" spans="2:28" x14ac:dyDescent="0.25">
      <c r="C27" s="121"/>
      <c r="D27" s="148"/>
      <c r="E27" s="147"/>
      <c r="G27" s="148"/>
      <c r="H27" s="147"/>
      <c r="I27" s="121"/>
      <c r="J27" s="148"/>
      <c r="K27" s="121"/>
      <c r="L27" s="121"/>
      <c r="M27" s="147"/>
      <c r="O27" s="148"/>
      <c r="P27" s="147"/>
      <c r="T27" s="148"/>
      <c r="U27" s="147"/>
      <c r="W27" s="148"/>
      <c r="X27" s="121"/>
      <c r="Y27" s="121"/>
      <c r="Z27" s="121"/>
      <c r="AA27" s="121"/>
      <c r="AB27" s="147"/>
    </row>
    <row r="28" spans="2:28" ht="18.95" customHeight="1" x14ac:dyDescent="0.25">
      <c r="C28" s="121"/>
      <c r="D28" s="148"/>
      <c r="E28" s="147"/>
      <c r="G28" s="148"/>
      <c r="H28" s="147"/>
      <c r="I28" s="121"/>
      <c r="J28" s="148"/>
      <c r="K28" s="121"/>
      <c r="L28" s="121"/>
      <c r="M28" s="147"/>
      <c r="O28" s="148"/>
      <c r="P28" s="147"/>
      <c r="T28" s="148"/>
      <c r="U28" s="147"/>
      <c r="W28" s="148"/>
      <c r="X28" s="121"/>
      <c r="Y28" s="121"/>
      <c r="Z28" s="121"/>
      <c r="AA28" s="121"/>
      <c r="AB28" s="147"/>
    </row>
    <row r="29" spans="2:28" x14ac:dyDescent="0.25">
      <c r="C29" s="121"/>
      <c r="D29" s="148"/>
      <c r="E29" s="147"/>
      <c r="G29" s="148"/>
      <c r="H29" s="147"/>
      <c r="I29" s="121"/>
      <c r="J29" s="148"/>
      <c r="K29" s="121"/>
      <c r="L29" s="121"/>
      <c r="M29" s="147"/>
      <c r="O29" s="148"/>
      <c r="P29" s="147"/>
      <c r="T29" s="148"/>
      <c r="U29" s="147"/>
      <c r="W29" s="148"/>
      <c r="X29" s="121"/>
      <c r="Y29" s="121"/>
      <c r="Z29" s="121"/>
      <c r="AA29" s="121"/>
      <c r="AB29" s="147"/>
    </row>
    <row r="30" spans="2:28" x14ac:dyDescent="0.25">
      <c r="C30" s="121"/>
      <c r="D30" s="148"/>
      <c r="E30" s="147"/>
      <c r="G30" s="148"/>
      <c r="H30" s="147"/>
      <c r="I30" s="121"/>
      <c r="J30" s="148"/>
      <c r="K30" s="121"/>
      <c r="L30" s="121"/>
      <c r="M30" s="147"/>
      <c r="O30" s="148"/>
      <c r="P30" s="147"/>
      <c r="T30" s="148"/>
      <c r="U30" s="147"/>
      <c r="W30" s="148"/>
      <c r="X30" s="121"/>
      <c r="Y30" s="121"/>
      <c r="Z30" s="121"/>
      <c r="AA30" s="121"/>
      <c r="AB30" s="147"/>
    </row>
    <row r="31" spans="2:28" x14ac:dyDescent="0.25">
      <c r="C31" s="121"/>
      <c r="D31" s="148"/>
      <c r="E31" s="147"/>
      <c r="G31" s="148"/>
      <c r="H31" s="147"/>
      <c r="I31" s="121"/>
      <c r="J31" s="148"/>
      <c r="K31" s="121"/>
      <c r="L31" s="121"/>
      <c r="M31" s="147"/>
      <c r="O31" s="148"/>
      <c r="P31" s="147"/>
      <c r="T31" s="148"/>
      <c r="U31" s="147"/>
      <c r="W31" s="148"/>
      <c r="X31" s="121"/>
      <c r="Y31" s="121"/>
      <c r="Z31" s="121"/>
      <c r="AA31" s="121"/>
      <c r="AB31" s="147"/>
    </row>
    <row r="32" spans="2:28" x14ac:dyDescent="0.25">
      <c r="C32" s="121"/>
      <c r="D32" s="148"/>
      <c r="E32" s="147"/>
      <c r="G32" s="148"/>
      <c r="H32" s="147"/>
      <c r="I32" s="121"/>
      <c r="J32" s="148"/>
      <c r="K32" s="121"/>
      <c r="L32" s="121"/>
      <c r="M32" s="147"/>
      <c r="O32" s="148"/>
      <c r="P32" s="147"/>
      <c r="T32" s="148"/>
      <c r="U32" s="147"/>
      <c r="W32" s="148"/>
      <c r="X32" s="121"/>
      <c r="Y32" s="121"/>
      <c r="Z32" s="121"/>
      <c r="AA32" s="121"/>
      <c r="AB32" s="147"/>
    </row>
    <row r="33" spans="3:28" ht="8.25" customHeight="1" x14ac:dyDescent="0.25">
      <c r="C33" s="121"/>
      <c r="D33" s="148"/>
      <c r="E33" s="147"/>
      <c r="G33" s="148"/>
      <c r="H33" s="147"/>
      <c r="I33" s="121"/>
      <c r="J33" s="148"/>
      <c r="K33" s="121"/>
      <c r="L33" s="121"/>
      <c r="M33" s="147"/>
      <c r="O33" s="148"/>
      <c r="P33" s="147"/>
      <c r="T33" s="148"/>
      <c r="U33" s="147"/>
      <c r="W33" s="148"/>
      <c r="X33" s="121"/>
      <c r="Y33" s="121"/>
      <c r="Z33" s="121"/>
      <c r="AA33" s="121"/>
      <c r="AB33" s="147"/>
    </row>
    <row r="34" spans="3:28" x14ac:dyDescent="0.25">
      <c r="C34" s="121"/>
      <c r="D34" s="148"/>
      <c r="E34" s="147"/>
      <c r="G34" s="148"/>
      <c r="H34" s="147"/>
      <c r="I34" s="121"/>
      <c r="J34" s="148"/>
      <c r="K34" s="121"/>
      <c r="L34" s="121"/>
      <c r="M34" s="147"/>
      <c r="O34" s="148"/>
      <c r="P34" s="147"/>
      <c r="T34" s="148"/>
      <c r="U34" s="147"/>
      <c r="W34" s="148"/>
      <c r="X34" s="121"/>
      <c r="Y34" s="121"/>
      <c r="Z34" s="121"/>
      <c r="AA34" s="121"/>
      <c r="AB34" s="147"/>
    </row>
    <row r="35" spans="3:28" x14ac:dyDescent="0.25">
      <c r="C35" s="121"/>
      <c r="D35" s="148"/>
      <c r="E35" s="147"/>
      <c r="G35" s="148"/>
      <c r="H35" s="147"/>
      <c r="I35" s="121"/>
      <c r="J35" s="148"/>
      <c r="K35" s="121"/>
      <c r="L35" s="121"/>
      <c r="M35" s="147"/>
      <c r="O35" s="148"/>
      <c r="P35" s="147"/>
      <c r="T35" s="148"/>
      <c r="U35" s="147"/>
      <c r="W35" s="148"/>
      <c r="X35" s="121"/>
      <c r="Y35" s="121"/>
      <c r="Z35" s="121"/>
      <c r="AA35" s="121"/>
      <c r="AB35" s="147"/>
    </row>
    <row r="36" spans="3:28" x14ac:dyDescent="0.25">
      <c r="C36" s="121"/>
      <c r="D36" s="148"/>
      <c r="E36" s="147"/>
      <c r="G36" s="148"/>
      <c r="H36" s="147"/>
      <c r="I36" s="121"/>
      <c r="J36" s="148"/>
      <c r="K36" s="121"/>
      <c r="L36" s="149"/>
      <c r="M36" s="147"/>
      <c r="O36" s="148"/>
      <c r="P36" s="147"/>
      <c r="T36" s="148"/>
      <c r="U36" s="147"/>
      <c r="W36" s="148"/>
      <c r="X36" s="121"/>
      <c r="Y36" s="121"/>
      <c r="Z36" s="121"/>
      <c r="AA36" s="121"/>
      <c r="AB36" s="147"/>
    </row>
    <row r="37" spans="3:28" x14ac:dyDescent="0.25">
      <c r="C37" s="121"/>
      <c r="D37" s="148"/>
      <c r="E37" s="147"/>
      <c r="G37" s="148"/>
      <c r="H37" s="147"/>
      <c r="I37" s="121"/>
      <c r="J37" s="148"/>
      <c r="K37" s="121"/>
      <c r="L37" s="121"/>
      <c r="M37" s="147"/>
      <c r="O37" s="148"/>
      <c r="P37" s="147"/>
      <c r="T37" s="148"/>
      <c r="U37" s="147"/>
      <c r="W37" s="148"/>
      <c r="X37" s="121"/>
      <c r="Y37" s="121"/>
      <c r="Z37" s="121"/>
      <c r="AA37" s="121"/>
      <c r="AB37" s="147"/>
    </row>
    <row r="38" spans="3:28" x14ac:dyDescent="0.25">
      <c r="C38" s="121"/>
      <c r="D38" s="148"/>
      <c r="E38" s="147"/>
      <c r="G38" s="148"/>
      <c r="H38" s="147"/>
      <c r="I38" s="121"/>
      <c r="J38" s="148"/>
      <c r="K38" s="121"/>
      <c r="L38" s="121"/>
      <c r="M38" s="147"/>
      <c r="N38" s="121"/>
      <c r="O38" s="148"/>
      <c r="P38" s="147"/>
      <c r="T38" s="148"/>
      <c r="U38" s="147"/>
      <c r="W38" s="148"/>
      <c r="X38" s="121"/>
      <c r="Y38" s="121"/>
      <c r="Z38" s="121"/>
      <c r="AA38" s="121"/>
      <c r="AB38" s="147"/>
    </row>
    <row r="39" spans="3:28" x14ac:dyDescent="0.25">
      <c r="C39" s="121"/>
      <c r="D39" s="148"/>
      <c r="E39" s="147"/>
      <c r="G39" s="148"/>
      <c r="H39" s="147"/>
      <c r="I39" s="121"/>
      <c r="J39" s="148"/>
      <c r="K39" s="121"/>
      <c r="L39" s="121"/>
      <c r="M39" s="147"/>
      <c r="N39" s="121"/>
      <c r="O39" s="148"/>
      <c r="P39" s="147"/>
      <c r="T39" s="148"/>
      <c r="U39" s="147"/>
      <c r="W39" s="148"/>
      <c r="X39" s="121"/>
      <c r="Y39" s="121"/>
      <c r="Z39" s="121"/>
      <c r="AA39" s="121"/>
      <c r="AB39" s="147"/>
    </row>
    <row r="40" spans="3:28" x14ac:dyDescent="0.25">
      <c r="C40" s="121"/>
      <c r="D40" s="148"/>
      <c r="E40" s="147"/>
      <c r="G40" s="148"/>
      <c r="H40" s="147"/>
      <c r="I40" s="121"/>
      <c r="J40" s="148"/>
      <c r="K40" s="121"/>
      <c r="L40" s="121"/>
      <c r="M40" s="147"/>
      <c r="N40" s="121"/>
      <c r="O40" s="148"/>
      <c r="P40" s="147"/>
      <c r="T40" s="148"/>
      <c r="U40" s="147"/>
      <c r="W40" s="148"/>
      <c r="X40" s="121"/>
      <c r="Y40" s="121"/>
      <c r="Z40" s="121"/>
      <c r="AA40" s="121"/>
      <c r="AB40" s="147"/>
    </row>
    <row r="41" spans="3:28" x14ac:dyDescent="0.25">
      <c r="C41" s="121"/>
      <c r="D41" s="148"/>
      <c r="E41" s="147"/>
      <c r="G41" s="148"/>
      <c r="H41" s="147"/>
      <c r="I41" s="121"/>
      <c r="J41" s="148"/>
      <c r="K41" s="121"/>
      <c r="L41" s="121"/>
      <c r="M41" s="147"/>
      <c r="N41" s="121"/>
      <c r="O41" s="148"/>
      <c r="P41" s="147"/>
      <c r="T41" s="148"/>
      <c r="U41" s="147"/>
      <c r="W41" s="148"/>
      <c r="X41" s="121"/>
      <c r="Y41" s="121"/>
      <c r="Z41" s="121"/>
      <c r="AA41" s="121"/>
      <c r="AB41" s="147"/>
    </row>
    <row r="42" spans="3:28" x14ac:dyDescent="0.25">
      <c r="C42" s="121"/>
      <c r="D42" s="148"/>
      <c r="E42" s="147"/>
      <c r="G42" s="148"/>
      <c r="H42" s="147"/>
      <c r="I42" s="121"/>
      <c r="J42" s="148"/>
      <c r="K42" s="121"/>
      <c r="L42" s="121"/>
      <c r="M42" s="147"/>
      <c r="N42" s="121"/>
      <c r="O42" s="148"/>
      <c r="P42" s="147"/>
      <c r="T42" s="148"/>
      <c r="U42" s="147"/>
      <c r="W42" s="148"/>
      <c r="X42" s="121"/>
      <c r="Y42" s="121"/>
      <c r="Z42" s="121"/>
      <c r="AA42" s="121"/>
      <c r="AB42" s="147"/>
    </row>
    <row r="43" spans="3:28" x14ac:dyDescent="0.25">
      <c r="C43" s="121"/>
      <c r="D43" s="148"/>
      <c r="E43" s="147"/>
      <c r="G43" s="148"/>
      <c r="H43" s="147"/>
      <c r="I43" s="121"/>
      <c r="J43" s="156"/>
      <c r="K43" s="157"/>
      <c r="L43" s="157"/>
      <c r="M43" s="158"/>
      <c r="O43" s="156"/>
      <c r="P43" s="158"/>
      <c r="T43" s="148"/>
      <c r="U43" s="147"/>
      <c r="W43" s="148"/>
      <c r="X43" s="121"/>
      <c r="Y43" s="121"/>
      <c r="Z43" s="121"/>
      <c r="AA43" s="121"/>
      <c r="AB43" s="147"/>
    </row>
    <row r="44" spans="3:28" x14ac:dyDescent="0.25">
      <c r="D44" s="148"/>
      <c r="E44" s="147"/>
      <c r="G44" s="148"/>
      <c r="H44" s="147"/>
      <c r="I44" s="121"/>
      <c r="J44" s="121"/>
      <c r="T44" s="148"/>
      <c r="U44" s="147"/>
      <c r="W44" s="148"/>
      <c r="X44" s="121"/>
      <c r="Y44" s="121"/>
      <c r="Z44" s="121"/>
      <c r="AA44" s="121"/>
      <c r="AB44" s="147"/>
    </row>
    <row r="45" spans="3:28" x14ac:dyDescent="0.25">
      <c r="D45" s="148"/>
      <c r="E45" s="147"/>
      <c r="G45" s="148"/>
      <c r="H45" s="147"/>
      <c r="I45" s="121"/>
      <c r="J45" s="121"/>
      <c r="T45" s="148"/>
      <c r="U45" s="147"/>
      <c r="W45" s="148"/>
      <c r="X45" s="121"/>
      <c r="Y45" s="121"/>
      <c r="Z45" s="121"/>
      <c r="AA45" s="121"/>
      <c r="AB45" s="147"/>
    </row>
    <row r="46" spans="3:28" x14ac:dyDescent="0.25">
      <c r="D46" s="148"/>
      <c r="E46" s="147"/>
      <c r="G46" s="148"/>
      <c r="H46" s="147"/>
      <c r="T46" s="148"/>
      <c r="U46" s="147"/>
      <c r="W46" s="148"/>
      <c r="X46" s="121"/>
      <c r="Y46" s="121"/>
      <c r="Z46" s="121"/>
      <c r="AA46" s="121"/>
      <c r="AB46" s="147"/>
    </row>
    <row r="47" spans="3:28" x14ac:dyDescent="0.25">
      <c r="D47" s="148"/>
      <c r="E47" s="147"/>
      <c r="G47" s="148"/>
      <c r="H47" s="147"/>
      <c r="T47" s="148"/>
      <c r="U47" s="147"/>
      <c r="W47" s="148"/>
      <c r="X47" s="121"/>
      <c r="Y47" s="121"/>
      <c r="Z47" s="121"/>
      <c r="AA47" s="121"/>
      <c r="AB47" s="147"/>
    </row>
    <row r="48" spans="3:28" x14ac:dyDescent="0.25">
      <c r="D48" s="148"/>
      <c r="E48" s="147"/>
      <c r="G48" s="148"/>
      <c r="H48" s="147"/>
      <c r="T48" s="148"/>
      <c r="U48" s="147"/>
      <c r="W48" s="148"/>
      <c r="X48" s="121"/>
      <c r="Y48" s="121"/>
      <c r="Z48" s="121"/>
      <c r="AA48" s="121"/>
      <c r="AB48" s="147"/>
    </row>
    <row r="49" spans="4:28" x14ac:dyDescent="0.25">
      <c r="D49" s="148"/>
      <c r="E49" s="147"/>
      <c r="G49" s="156"/>
      <c r="H49" s="158"/>
      <c r="T49" s="148"/>
      <c r="U49" s="147"/>
      <c r="W49" s="156"/>
      <c r="X49" s="157"/>
      <c r="Y49" s="157"/>
      <c r="Z49" s="157"/>
      <c r="AA49" s="157"/>
      <c r="AB49" s="158"/>
    </row>
    <row r="50" spans="4:28" x14ac:dyDescent="0.25">
      <c r="D50" s="156"/>
      <c r="E50" s="158"/>
      <c r="T50" s="148"/>
      <c r="U50" s="147"/>
    </row>
    <row r="51" spans="4:28" x14ac:dyDescent="0.25">
      <c r="T51" s="148"/>
      <c r="U51" s="147"/>
    </row>
    <row r="52" spans="4:28" x14ac:dyDescent="0.25">
      <c r="T52" s="148"/>
      <c r="U52" s="147"/>
    </row>
    <row r="53" spans="4:28" x14ac:dyDescent="0.25">
      <c r="T53" s="148"/>
      <c r="U53" s="147"/>
    </row>
    <row r="54" spans="4:28" x14ac:dyDescent="0.25">
      <c r="T54" s="148"/>
      <c r="U54" s="147"/>
    </row>
    <row r="55" spans="4:28" x14ac:dyDescent="0.25">
      <c r="T55" s="156"/>
      <c r="U55" s="158"/>
    </row>
  </sheetData>
  <mergeCells count="11">
    <mergeCell ref="W19:AB19"/>
    <mergeCell ref="D11:F11"/>
    <mergeCell ref="G11:J11"/>
    <mergeCell ref="K11:N11"/>
    <mergeCell ref="O11:R11"/>
    <mergeCell ref="S11:V11"/>
    <mergeCell ref="D19:E19"/>
    <mergeCell ref="G19:H19"/>
    <mergeCell ref="J19:M19"/>
    <mergeCell ref="O19:P19"/>
    <mergeCell ref="T19:U19"/>
  </mergeCells>
  <pageMargins left="0.7" right="0.7" top="0.75" bottom="0.75" header="0.3" footer="0.3"/>
  <pageSetup scale="5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9"/>
  <sheetViews>
    <sheetView zoomScale="70" zoomScaleNormal="70" workbookViewId="0">
      <selection activeCell="D33" sqref="D33"/>
    </sheetView>
  </sheetViews>
  <sheetFormatPr defaultRowHeight="15" x14ac:dyDescent="0.25"/>
  <cols>
    <col min="3" max="3" width="50.85546875" bestFit="1" customWidth="1"/>
    <col min="4" max="4" width="54.28515625" customWidth="1"/>
    <col min="5" max="5" width="53.140625" bestFit="1" customWidth="1"/>
    <col min="6" max="6" width="67.28515625" bestFit="1" customWidth="1"/>
    <col min="7" max="7" width="19.28515625" customWidth="1"/>
    <col min="8" max="8" width="39.5703125" bestFit="1" customWidth="1"/>
    <col min="9" max="9" width="33.140625" bestFit="1" customWidth="1"/>
    <col min="10" max="10" width="41.7109375" customWidth="1"/>
    <col min="11" max="11" width="22.5703125" bestFit="1" customWidth="1"/>
    <col min="12" max="12" width="42.42578125" bestFit="1" customWidth="1"/>
    <col min="13" max="13" width="20.28515625" bestFit="1" customWidth="1"/>
    <col min="14" max="14" width="36.85546875" bestFit="1" customWidth="1"/>
    <col min="15" max="15" width="41.7109375" bestFit="1" customWidth="1"/>
    <col min="16" max="16" width="27.85546875" bestFit="1" customWidth="1"/>
    <col min="17" max="17" width="28.28515625" bestFit="1" customWidth="1"/>
  </cols>
  <sheetData>
    <row r="1" spans="1:19" ht="15.75" thickBot="1" x14ac:dyDescent="0.3"/>
    <row r="2" spans="1:19" ht="39.75" thickBot="1" x14ac:dyDescent="0.65">
      <c r="C2" s="159" t="s">
        <v>86</v>
      </c>
    </row>
    <row r="4" spans="1:19" ht="19.5" x14ac:dyDescent="0.3">
      <c r="C4" s="160" t="s">
        <v>87</v>
      </c>
      <c r="E4" s="160" t="s">
        <v>158</v>
      </c>
    </row>
    <row r="5" spans="1:19" ht="15.75" x14ac:dyDescent="0.25">
      <c r="C5" s="161" t="s">
        <v>88</v>
      </c>
      <c r="E5" s="161" t="s">
        <v>113</v>
      </c>
    </row>
    <row r="6" spans="1:19" ht="15.75" x14ac:dyDescent="0.25">
      <c r="C6" s="162" t="s">
        <v>89</v>
      </c>
      <c r="E6" s="161" t="s">
        <v>119</v>
      </c>
    </row>
    <row r="7" spans="1:19" ht="15.75" x14ac:dyDescent="0.25">
      <c r="E7" s="162" t="s">
        <v>2</v>
      </c>
    </row>
    <row r="8" spans="1:19" ht="19.5" x14ac:dyDescent="0.3">
      <c r="C8" s="160" t="s">
        <v>90</v>
      </c>
    </row>
    <row r="9" spans="1:19" ht="15.75" x14ac:dyDescent="0.25">
      <c r="C9" s="161" t="s">
        <v>91</v>
      </c>
    </row>
    <row r="10" spans="1:19" ht="15.75" x14ac:dyDescent="0.25">
      <c r="C10" s="162" t="s">
        <v>92</v>
      </c>
    </row>
    <row r="11" spans="1:19" ht="15.75" thickBot="1" x14ac:dyDescent="0.3">
      <c r="A11" s="163"/>
      <c r="B11" s="163"/>
      <c r="C11" s="163"/>
      <c r="D11" s="163"/>
      <c r="E11" s="163"/>
      <c r="F11" s="163"/>
      <c r="G11" s="163"/>
      <c r="H11" s="163"/>
      <c r="I11" s="163"/>
      <c r="J11" s="163"/>
      <c r="K11" s="163"/>
      <c r="L11" s="163"/>
      <c r="M11" s="163"/>
      <c r="N11" s="163"/>
      <c r="O11" s="163"/>
      <c r="P11" s="163"/>
      <c r="Q11" s="163"/>
      <c r="R11" s="163"/>
      <c r="S11" s="163"/>
    </row>
    <row r="12" spans="1:19" ht="16.5" thickTop="1" thickBot="1" x14ac:dyDescent="0.3"/>
    <row r="13" spans="1:19" ht="39.75" thickBot="1" x14ac:dyDescent="0.65">
      <c r="C13" s="159" t="s">
        <v>93</v>
      </c>
    </row>
    <row r="15" spans="1:19" ht="19.5" x14ac:dyDescent="0.3">
      <c r="C15" s="164" t="s">
        <v>94</v>
      </c>
    </row>
    <row r="16" spans="1:19" ht="75" x14ac:dyDescent="0.25">
      <c r="C16" s="165" t="s">
        <v>95</v>
      </c>
      <c r="D16" s="166" t="s">
        <v>96</v>
      </c>
    </row>
    <row r="17" spans="1:19" x14ac:dyDescent="0.25">
      <c r="C17" s="148" t="s">
        <v>97</v>
      </c>
      <c r="D17" s="147" t="s">
        <v>98</v>
      </c>
    </row>
    <row r="18" spans="1:19" x14ac:dyDescent="0.25">
      <c r="C18" s="156" t="s">
        <v>99</v>
      </c>
      <c r="D18" s="158" t="s">
        <v>100</v>
      </c>
    </row>
    <row r="21" spans="1:19" x14ac:dyDescent="0.25">
      <c r="A21" s="121"/>
      <c r="B21" s="121"/>
      <c r="C21" s="121"/>
      <c r="D21" s="121"/>
      <c r="E21" s="121"/>
      <c r="F21" s="121"/>
      <c r="O21" s="121"/>
      <c r="P21" s="121"/>
      <c r="Q21" s="121"/>
      <c r="R21" s="121"/>
      <c r="S21" s="121"/>
    </row>
    <row r="22" spans="1:19" x14ac:dyDescent="0.25">
      <c r="A22" s="121"/>
      <c r="B22" s="121"/>
      <c r="C22" s="121"/>
      <c r="D22" s="121"/>
      <c r="E22" s="121"/>
      <c r="F22" s="121"/>
      <c r="O22" s="121"/>
      <c r="P22" s="121"/>
      <c r="Q22" s="121"/>
      <c r="R22" s="121"/>
      <c r="S22" s="121"/>
    </row>
    <row r="23" spans="1:19" ht="19.5" x14ac:dyDescent="0.3">
      <c r="C23" s="160" t="s">
        <v>101</v>
      </c>
    </row>
    <row r="24" spans="1:19" ht="15.75" x14ac:dyDescent="0.25">
      <c r="C24" s="167"/>
      <c r="D24" s="168" t="s">
        <v>102</v>
      </c>
      <c r="E24" s="168" t="s">
        <v>119</v>
      </c>
      <c r="F24" s="169" t="s">
        <v>2</v>
      </c>
    </row>
    <row r="25" spans="1:19" ht="52.5" customHeight="1" x14ac:dyDescent="0.25">
      <c r="C25" s="187">
        <v>1</v>
      </c>
      <c r="D25" s="188" t="s">
        <v>103</v>
      </c>
      <c r="E25" s="153" t="s">
        <v>192</v>
      </c>
      <c r="F25" s="151" t="s">
        <v>199</v>
      </c>
    </row>
    <row r="26" spans="1:19" ht="55.5" customHeight="1" x14ac:dyDescent="0.25">
      <c r="C26" s="189">
        <v>2</v>
      </c>
      <c r="D26" s="184" t="s">
        <v>103</v>
      </c>
      <c r="E26" s="202" t="s">
        <v>193</v>
      </c>
      <c r="F26" s="147" t="s">
        <v>200</v>
      </c>
    </row>
    <row r="27" spans="1:19" ht="15.75" x14ac:dyDescent="0.25">
      <c r="C27" s="189">
        <v>3</v>
      </c>
      <c r="D27" s="184" t="s">
        <v>103</v>
      </c>
      <c r="E27" s="202" t="s">
        <v>194</v>
      </c>
      <c r="F27" s="147" t="s">
        <v>201</v>
      </c>
    </row>
    <row r="28" spans="1:19" ht="15.75" x14ac:dyDescent="0.25">
      <c r="C28" s="189">
        <v>4</v>
      </c>
      <c r="D28" s="184" t="s">
        <v>103</v>
      </c>
      <c r="E28" s="202" t="s">
        <v>195</v>
      </c>
      <c r="F28" s="147" t="s">
        <v>202</v>
      </c>
    </row>
    <row r="29" spans="1:19" ht="15.75" x14ac:dyDescent="0.25">
      <c r="C29" s="189">
        <v>5</v>
      </c>
      <c r="D29" s="184" t="s">
        <v>103</v>
      </c>
      <c r="E29" s="202" t="s">
        <v>196</v>
      </c>
      <c r="F29" s="147" t="s">
        <v>203</v>
      </c>
    </row>
    <row r="30" spans="1:19" ht="15.75" x14ac:dyDescent="0.25">
      <c r="C30" s="189">
        <v>6</v>
      </c>
      <c r="D30" s="184" t="s">
        <v>103</v>
      </c>
      <c r="E30" s="202" t="s">
        <v>197</v>
      </c>
      <c r="F30" s="147" t="s">
        <v>204</v>
      </c>
    </row>
    <row r="31" spans="1:19" s="181" customFormat="1" ht="15.75" x14ac:dyDescent="0.25">
      <c r="C31" s="189">
        <v>7</v>
      </c>
      <c r="D31" s="184" t="s">
        <v>103</v>
      </c>
      <c r="E31" s="184" t="s">
        <v>198</v>
      </c>
      <c r="F31" s="185" t="s">
        <v>198</v>
      </c>
    </row>
    <row r="32" spans="1:19" s="181" customFormat="1" ht="15.75" x14ac:dyDescent="0.25">
      <c r="C32" s="189">
        <v>8</v>
      </c>
      <c r="D32" s="184" t="s">
        <v>103</v>
      </c>
      <c r="E32" s="184" t="s">
        <v>198</v>
      </c>
      <c r="F32" s="185" t="s">
        <v>198</v>
      </c>
    </row>
    <row r="33" spans="3:17" s="181" customFormat="1" ht="15.75" x14ac:dyDescent="0.25">
      <c r="C33" s="189">
        <v>9</v>
      </c>
      <c r="D33" s="184" t="s">
        <v>103</v>
      </c>
      <c r="E33" s="184" t="s">
        <v>198</v>
      </c>
      <c r="F33" s="185" t="s">
        <v>198</v>
      </c>
    </row>
    <row r="34" spans="3:17" ht="15.75" x14ac:dyDescent="0.25">
      <c r="C34" s="190">
        <v>10</v>
      </c>
      <c r="D34" s="183" t="s">
        <v>103</v>
      </c>
      <c r="E34" s="183" t="s">
        <v>198</v>
      </c>
      <c r="F34" s="186" t="s">
        <v>198</v>
      </c>
    </row>
    <row r="36" spans="3:17" ht="19.5" x14ac:dyDescent="0.3">
      <c r="C36" s="164" t="s">
        <v>104</v>
      </c>
    </row>
    <row r="37" spans="3:17" x14ac:dyDescent="0.25">
      <c r="C37" s="150"/>
      <c r="D37" s="151" t="str">
        <f>'ITP Curriculum Sheet'!D8</f>
        <v xml:space="preserve">Industrial Technology </v>
      </c>
    </row>
    <row r="38" spans="3:17" ht="15.75" x14ac:dyDescent="0.25">
      <c r="C38" s="170">
        <v>2</v>
      </c>
      <c r="D38" s="171" t="str">
        <f t="shared" ref="D38:D44" si="0">HLOOKUP(D37,E24:M34,2,)</f>
        <v>ITP 260 (CHEM 111/124/127)</v>
      </c>
    </row>
    <row r="39" spans="3:17" ht="15.75" x14ac:dyDescent="0.25">
      <c r="C39" s="170">
        <v>3</v>
      </c>
      <c r="D39" s="171" t="str">
        <f t="shared" si="0"/>
        <v>ITP 390 (ITP 233, ITP 260)</v>
      </c>
    </row>
    <row r="40" spans="3:17" ht="15.75" x14ac:dyDescent="0.25">
      <c r="C40" s="170">
        <v>4</v>
      </c>
      <c r="D40" s="171" t="str">
        <f t="shared" si="0"/>
        <v>ITP 403 (ITP 303)</v>
      </c>
    </row>
    <row r="41" spans="3:17" ht="15.75" x14ac:dyDescent="0.25">
      <c r="C41" s="170">
        <v>5</v>
      </c>
      <c r="D41" s="171" t="str">
        <f t="shared" si="0"/>
        <v>ITP 410 (BUS 391, ITP 303/371)</v>
      </c>
    </row>
    <row r="42" spans="3:17" ht="15.75" x14ac:dyDescent="0.25">
      <c r="C42" s="170">
        <v>6</v>
      </c>
      <c r="D42" s="171" t="str">
        <f t="shared" si="0"/>
        <v>ITP 428 (ITP 326/BUS 342/BUS 346 and BUS 212/214)</v>
      </c>
    </row>
    <row r="43" spans="3:17" ht="15.75" x14ac:dyDescent="0.25">
      <c r="C43" s="170">
        <v>7</v>
      </c>
      <c r="D43" s="171" t="str">
        <f t="shared" si="0"/>
        <v>ITP 467 (ITP 211, 233, 260, 326, and BUS 346)</v>
      </c>
    </row>
    <row r="44" spans="3:17" ht="15.75" x14ac:dyDescent="0.25">
      <c r="C44" s="172">
        <v>8</v>
      </c>
      <c r="D44" s="173" t="str">
        <f t="shared" si="0"/>
        <v xml:space="preserve">Approved Elective (see catalog) </v>
      </c>
    </row>
    <row r="46" spans="3:17" ht="19.5" x14ac:dyDescent="0.3">
      <c r="C46" s="164" t="s">
        <v>105</v>
      </c>
    </row>
    <row r="47" spans="3:17" ht="15.75" x14ac:dyDescent="0.25">
      <c r="C47" s="174" t="s">
        <v>171</v>
      </c>
      <c r="D47" s="178" t="s">
        <v>135</v>
      </c>
      <c r="E47" s="178" t="s">
        <v>136</v>
      </c>
      <c r="F47" s="178" t="s">
        <v>137</v>
      </c>
      <c r="G47" s="178" t="s">
        <v>138</v>
      </c>
      <c r="H47" s="178" t="s">
        <v>139</v>
      </c>
      <c r="I47" s="178" t="s">
        <v>140</v>
      </c>
      <c r="J47" s="178" t="s">
        <v>141</v>
      </c>
      <c r="K47" s="178" t="s">
        <v>142</v>
      </c>
      <c r="L47" s="178" t="s">
        <v>143</v>
      </c>
      <c r="M47" s="178" t="s">
        <v>144</v>
      </c>
      <c r="N47" s="178" t="s">
        <v>145</v>
      </c>
      <c r="O47" s="178" t="s">
        <v>146</v>
      </c>
      <c r="P47" s="178" t="s">
        <v>148</v>
      </c>
      <c r="Q47" s="179" t="s">
        <v>149</v>
      </c>
    </row>
    <row r="48" spans="3:17" x14ac:dyDescent="0.25">
      <c r="C48" s="175"/>
    </row>
    <row r="50" spans="1:19" ht="19.5" x14ac:dyDescent="0.3">
      <c r="C50" s="164" t="s">
        <v>106</v>
      </c>
    </row>
    <row r="51" spans="1:19" x14ac:dyDescent="0.25">
      <c r="C51" s="177" t="s">
        <v>205</v>
      </c>
      <c r="D51" s="178" t="s">
        <v>151</v>
      </c>
      <c r="E51" s="178" t="s">
        <v>152</v>
      </c>
      <c r="F51" s="178" t="s">
        <v>155</v>
      </c>
      <c r="G51" s="178" t="s">
        <v>150</v>
      </c>
      <c r="H51" s="178" t="s">
        <v>156</v>
      </c>
      <c r="I51" s="178" t="s">
        <v>153</v>
      </c>
      <c r="J51" s="178" t="s">
        <v>154</v>
      </c>
      <c r="K51" s="179" t="s">
        <v>157</v>
      </c>
    </row>
    <row r="53" spans="1:19" ht="19.5" x14ac:dyDescent="0.3">
      <c r="C53" s="164" t="s">
        <v>107</v>
      </c>
    </row>
    <row r="54" spans="1:19" ht="15.75" x14ac:dyDescent="0.25">
      <c r="C54" s="167" t="s">
        <v>9</v>
      </c>
      <c r="D54" s="168" t="s">
        <v>10</v>
      </c>
      <c r="E54" s="168" t="s">
        <v>11</v>
      </c>
      <c r="F54" s="168" t="s">
        <v>15</v>
      </c>
      <c r="G54" s="168" t="s">
        <v>21</v>
      </c>
      <c r="H54" s="168" t="s">
        <v>22</v>
      </c>
      <c r="I54" s="168" t="s">
        <v>23</v>
      </c>
      <c r="J54" s="168" t="s">
        <v>24</v>
      </c>
      <c r="K54" s="168" t="s">
        <v>108</v>
      </c>
      <c r="L54" s="168" t="s">
        <v>28</v>
      </c>
      <c r="M54" s="168" t="s">
        <v>30</v>
      </c>
      <c r="N54" s="168" t="s">
        <v>31</v>
      </c>
      <c r="O54" s="169" t="s">
        <v>109</v>
      </c>
    </row>
    <row r="56" spans="1:19" ht="15.75" thickBot="1" x14ac:dyDescent="0.3">
      <c r="A56" s="163"/>
      <c r="B56" s="163"/>
      <c r="C56" s="163"/>
      <c r="D56" s="163"/>
      <c r="E56" s="163"/>
      <c r="F56" s="163"/>
      <c r="G56" s="163"/>
      <c r="H56" s="163"/>
      <c r="I56" s="163"/>
      <c r="J56" s="163"/>
      <c r="K56" s="163"/>
      <c r="L56" s="163"/>
      <c r="M56" s="163"/>
      <c r="N56" s="163"/>
      <c r="O56" s="163"/>
      <c r="P56" s="163"/>
      <c r="Q56" s="163"/>
      <c r="R56" s="163"/>
      <c r="S56" s="163"/>
    </row>
    <row r="57" spans="1:19" ht="16.5" thickTop="1" thickBot="1" x14ac:dyDescent="0.3"/>
    <row r="58" spans="1:19" ht="39.75" thickBot="1" x14ac:dyDescent="0.65">
      <c r="C58" s="159" t="s">
        <v>110</v>
      </c>
    </row>
    <row r="60" spans="1:19" ht="19.5" x14ac:dyDescent="0.3">
      <c r="C60" s="245" t="s">
        <v>111</v>
      </c>
      <c r="D60" s="246"/>
      <c r="E60" s="148"/>
      <c r="F60" s="121"/>
      <c r="G60" s="121"/>
      <c r="H60" s="121"/>
      <c r="I60" s="121"/>
      <c r="J60" s="121"/>
    </row>
    <row r="61" spans="1:19" ht="19.5" x14ac:dyDescent="0.3">
      <c r="C61" s="193" t="s">
        <v>112</v>
      </c>
      <c r="D61" s="194"/>
      <c r="E61" s="148"/>
      <c r="F61" s="182"/>
      <c r="G61" s="182"/>
      <c r="H61" s="182"/>
      <c r="I61" s="182"/>
      <c r="J61" s="182"/>
    </row>
    <row r="62" spans="1:19" x14ac:dyDescent="0.25">
      <c r="C62" s="199" t="s">
        <v>113</v>
      </c>
      <c r="D62" s="153"/>
      <c r="E62" s="153"/>
      <c r="F62" s="153"/>
      <c r="G62" s="153"/>
      <c r="H62" s="153"/>
      <c r="I62" s="153"/>
      <c r="J62" s="153"/>
      <c r="K62" s="153"/>
      <c r="L62" s="153"/>
      <c r="M62" s="151"/>
    </row>
    <row r="63" spans="1:19" ht="15.75" x14ac:dyDescent="0.25">
      <c r="B63">
        <v>1</v>
      </c>
      <c r="C63" s="199" t="s">
        <v>119</v>
      </c>
      <c r="D63" s="205" t="s">
        <v>172</v>
      </c>
      <c r="E63" s="205" t="s">
        <v>173</v>
      </c>
      <c r="F63" s="205" t="s">
        <v>174</v>
      </c>
      <c r="G63" s="205" t="s">
        <v>175</v>
      </c>
      <c r="H63" s="205" t="s">
        <v>116</v>
      </c>
      <c r="I63" s="205" t="s">
        <v>176</v>
      </c>
      <c r="J63" s="188" t="s">
        <v>35</v>
      </c>
      <c r="K63" s="188" t="s">
        <v>35</v>
      </c>
      <c r="L63" s="188" t="s">
        <v>35</v>
      </c>
      <c r="M63" s="206" t="s">
        <v>35</v>
      </c>
    </row>
    <row r="64" spans="1:19" ht="15.75" x14ac:dyDescent="0.25">
      <c r="B64">
        <v>2</v>
      </c>
      <c r="C64" s="176" t="s">
        <v>2</v>
      </c>
      <c r="D64" s="200" t="s">
        <v>177</v>
      </c>
      <c r="E64" s="200" t="s">
        <v>115</v>
      </c>
      <c r="F64" s="200" t="s">
        <v>169</v>
      </c>
      <c r="G64" s="200" t="s">
        <v>170</v>
      </c>
      <c r="H64" s="200" t="s">
        <v>178</v>
      </c>
      <c r="I64" s="200" t="s">
        <v>179</v>
      </c>
      <c r="J64" s="183" t="s">
        <v>35</v>
      </c>
      <c r="K64" s="183" t="s">
        <v>35</v>
      </c>
      <c r="L64" s="183" t="s">
        <v>35</v>
      </c>
      <c r="M64" s="186" t="s">
        <v>35</v>
      </c>
    </row>
    <row r="65" spans="2:10" ht="15.75" x14ac:dyDescent="0.25">
      <c r="C65" s="195" t="s">
        <v>117</v>
      </c>
      <c r="D65" s="196"/>
      <c r="E65" s="197"/>
      <c r="F65" s="197"/>
      <c r="G65" s="197"/>
      <c r="H65" s="197"/>
      <c r="I65" s="197"/>
      <c r="J65" s="198"/>
    </row>
    <row r="66" spans="2:10" x14ac:dyDescent="0.25">
      <c r="B66">
        <v>1</v>
      </c>
      <c r="C66" s="199" t="s">
        <v>119</v>
      </c>
      <c r="D66" s="153" t="s">
        <v>180</v>
      </c>
      <c r="E66" s="153" t="s">
        <v>181</v>
      </c>
      <c r="F66" s="153" t="s">
        <v>182</v>
      </c>
      <c r="G66" s="153" t="s">
        <v>183</v>
      </c>
      <c r="H66" s="153" t="s">
        <v>184</v>
      </c>
      <c r="I66" s="151" t="s">
        <v>185</v>
      </c>
    </row>
    <row r="67" spans="2:10" x14ac:dyDescent="0.25">
      <c r="B67">
        <v>2</v>
      </c>
      <c r="C67" s="176" t="s">
        <v>2</v>
      </c>
      <c r="D67" s="157" t="s">
        <v>186</v>
      </c>
      <c r="E67" s="157" t="s">
        <v>187</v>
      </c>
      <c r="F67" s="157" t="s">
        <v>188</v>
      </c>
      <c r="G67" s="157" t="s">
        <v>189</v>
      </c>
      <c r="H67" s="157" t="s">
        <v>190</v>
      </c>
      <c r="I67" s="158" t="s">
        <v>191</v>
      </c>
    </row>
    <row r="68" spans="2:10" x14ac:dyDescent="0.25">
      <c r="C68" s="180"/>
    </row>
    <row r="69" spans="2:10" x14ac:dyDescent="0.25">
      <c r="C69" s="180"/>
    </row>
  </sheetData>
  <sheetProtection sheet="1" objects="1" scenarios="1"/>
  <mergeCells count="1">
    <mergeCell ref="C60:D6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ITP Curriculum Sheet</vt:lpstr>
      <vt:lpstr>Flow Chart </vt:lpstr>
      <vt:lpstr>Inputs</vt:lpstr>
      <vt:lpstr>'Flow Chart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cobadvis</dc:creator>
  <cp:lastModifiedBy>cobadvis</cp:lastModifiedBy>
  <dcterms:created xsi:type="dcterms:W3CDTF">2018-06-13T18:56:29Z</dcterms:created>
  <dcterms:modified xsi:type="dcterms:W3CDTF">2018-10-11T17:18:57Z</dcterms:modified>
</cp:coreProperties>
</file>