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lgo\Downloads\"/>
    </mc:Choice>
  </mc:AlternateContent>
  <xr:revisionPtr revIDLastSave="0" documentId="8_{7D8446B5-D169-4ACC-9235-2FBFE9B11542}" xr6:coauthVersionLast="47" xr6:coauthVersionMax="47" xr10:uidLastSave="{00000000-0000-0000-0000-000000000000}"/>
  <bookViews>
    <workbookView xWindow="-120" yWindow="-120" windowWidth="29040" windowHeight="15840" tabRatio="690" activeTab="3" xr2:uid="{00000000-000D-0000-FFFF-FFFF00000000}"/>
  </bookViews>
  <sheets>
    <sheet name="BA-Excel Exam" sheetId="14" r:id="rId1"/>
    <sheet name="Module1" sheetId="15" r:id="rId2"/>
    <sheet name="Module2" sheetId="12" r:id="rId3"/>
    <sheet name="Module3" sheetId="6" r:id="rId4"/>
  </sheets>
  <definedNames>
    <definedName name="_xlnm._FilterDatabase" localSheetId="3" hidden="1">Module3!$A$34:$E$49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6" l="1"/>
  <c r="G37" i="6"/>
  <c r="G38" i="6"/>
  <c r="G39" i="6"/>
  <c r="G35" i="6"/>
  <c r="I39" i="6"/>
  <c r="I36" i="6"/>
  <c r="I37" i="6"/>
  <c r="I38" i="6"/>
  <c r="I35" i="6"/>
  <c r="H36" i="6"/>
  <c r="H37" i="6"/>
  <c r="H38" i="6"/>
  <c r="H39" i="6"/>
  <c r="H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35" i="6"/>
  <c r="G17" i="6"/>
  <c r="G15" i="6"/>
  <c r="G13" i="6"/>
  <c r="G11" i="6"/>
  <c r="AO7" i="14"/>
  <c r="AR63" i="14"/>
  <c r="AN63" i="14" s="1"/>
  <c r="AR64" i="14"/>
  <c r="AN64" i="14" s="1"/>
  <c r="AR65" i="14"/>
  <c r="AN65" i="14" s="1"/>
  <c r="AR66" i="14"/>
  <c r="AN66" i="14" s="1"/>
  <c r="AR49" i="14"/>
  <c r="AR95" i="14"/>
  <c r="AN95" i="14" s="1"/>
  <c r="AR96" i="14"/>
  <c r="AN96" i="14" s="1"/>
  <c r="AR97" i="14"/>
  <c r="AN97" i="14" s="1"/>
  <c r="AR98" i="14"/>
  <c r="AN98" i="14" s="1"/>
  <c r="AR51" i="14"/>
  <c r="AN51" i="14" s="1"/>
  <c r="AR52" i="14"/>
  <c r="AN52" i="14" s="1"/>
  <c r="AR53" i="14"/>
  <c r="AN53" i="14" s="1"/>
  <c r="AR56" i="14"/>
  <c r="AR57" i="14"/>
  <c r="AN57" i="14" s="1"/>
  <c r="AR58" i="14"/>
  <c r="AN58" i="14" s="1"/>
  <c r="AR59" i="14"/>
  <c r="AN59" i="14" s="1"/>
  <c r="AR60" i="14"/>
  <c r="AN60" i="14" s="1"/>
  <c r="AR62" i="14"/>
  <c r="AR68" i="14"/>
  <c r="AR69" i="14"/>
  <c r="AN69" i="14" s="1"/>
  <c r="AR70" i="14"/>
  <c r="AN70" i="14" s="1"/>
  <c r="AR71" i="14"/>
  <c r="AN71" i="14" s="1"/>
  <c r="AR72" i="14"/>
  <c r="AN72" i="14" s="1"/>
  <c r="AR74" i="14"/>
  <c r="AR75" i="14"/>
  <c r="AN75" i="14" s="1"/>
  <c r="AR76" i="14"/>
  <c r="AN76" i="14" s="1"/>
  <c r="AR77" i="14"/>
  <c r="AN77" i="14" s="1"/>
  <c r="AR78" i="14"/>
  <c r="AN78" i="14" s="1"/>
  <c r="AR80" i="14"/>
  <c r="AR82" i="14"/>
  <c r="AN82" i="14" s="1"/>
  <c r="AR83" i="14"/>
  <c r="AN83" i="14" s="1"/>
  <c r="AR84" i="14"/>
  <c r="AN84" i="14" s="1"/>
  <c r="AR85" i="14"/>
  <c r="AN85" i="14" s="1"/>
  <c r="AR86" i="14"/>
  <c r="AN86" i="14" s="1"/>
  <c r="AR90" i="14"/>
  <c r="AR50" i="14"/>
  <c r="AN50" i="14" s="1"/>
  <c r="AK69" i="14" l="1"/>
  <c r="AK63" i="14"/>
  <c r="AK57" i="14"/>
  <c r="AK75" i="14"/>
  <c r="AK53" i="14"/>
  <c r="AK82" i="14"/>
  <c r="AK95" i="14"/>
  <c r="AO44" i="14"/>
  <c r="AQ44" i="14" s="1"/>
  <c r="AO46" i="14"/>
  <c r="AQ46" i="14" s="1"/>
  <c r="AO42" i="14"/>
  <c r="AQ42" i="14" s="1"/>
  <c r="AO37" i="14"/>
  <c r="AQ37" i="14" s="1"/>
  <c r="AO36" i="14"/>
  <c r="AQ36" i="14" s="1"/>
  <c r="AP43" i="14"/>
  <c r="AP44" i="14"/>
  <c r="AS44" i="14" s="1"/>
  <c r="AP45" i="14"/>
  <c r="AP46" i="14"/>
  <c r="AP42" i="14"/>
  <c r="AP38" i="14"/>
  <c r="AP39" i="14"/>
  <c r="AP40" i="14"/>
  <c r="AP41" i="14"/>
  <c r="AP37" i="14"/>
  <c r="AP33" i="14"/>
  <c r="AP34" i="14"/>
  <c r="AP35" i="14"/>
  <c r="AP36" i="14"/>
  <c r="AS36" i="14" s="1"/>
  <c r="AP32" i="14"/>
  <c r="AO43" i="14"/>
  <c r="AQ43" i="14" s="1"/>
  <c r="AO45" i="14"/>
  <c r="AQ45" i="14" s="1"/>
  <c r="AO38" i="14"/>
  <c r="AQ38" i="14" s="1"/>
  <c r="AO39" i="14"/>
  <c r="AQ39" i="14" s="1"/>
  <c r="AO40" i="14"/>
  <c r="AQ40" i="14" s="1"/>
  <c r="AO41" i="14"/>
  <c r="AQ41" i="14" s="1"/>
  <c r="AO33" i="14"/>
  <c r="AQ33" i="14" s="1"/>
  <c r="AO34" i="14"/>
  <c r="AQ34" i="14" s="1"/>
  <c r="AO35" i="14"/>
  <c r="AQ35" i="14" s="1"/>
  <c r="AO32" i="14"/>
  <c r="AQ32" i="14" s="1"/>
  <c r="AO30" i="14"/>
  <c r="AQ30" i="14" s="1"/>
  <c r="AO29" i="14"/>
  <c r="AQ29" i="14" s="1"/>
  <c r="AO28" i="14"/>
  <c r="AQ28" i="14" s="1"/>
  <c r="AO27" i="14"/>
  <c r="AQ27" i="14" s="1"/>
  <c r="AO26" i="14"/>
  <c r="AQ26" i="14" s="1"/>
  <c r="AO25" i="14"/>
  <c r="AQ25" i="14" s="1"/>
  <c r="AO24" i="14"/>
  <c r="AQ24" i="14" s="1"/>
  <c r="AO23" i="14"/>
  <c r="AQ23" i="14" s="1"/>
  <c r="AO22" i="14"/>
  <c r="AQ22" i="14" s="1"/>
  <c r="AO21" i="14"/>
  <c r="AQ21" i="14" s="1"/>
  <c r="AO20" i="14"/>
  <c r="AQ20" i="14" s="1"/>
  <c r="AO19" i="14"/>
  <c r="AQ19" i="14" s="1"/>
  <c r="AO18" i="14"/>
  <c r="AQ18" i="14" s="1"/>
  <c r="AO17" i="14"/>
  <c r="AQ17" i="14" s="1"/>
  <c r="AO16" i="14"/>
  <c r="AQ16" i="14" s="1"/>
  <c r="AP17" i="14"/>
  <c r="AP18" i="14"/>
  <c r="AP19" i="14"/>
  <c r="AP20" i="14"/>
  <c r="AP21" i="14"/>
  <c r="AP22" i="14"/>
  <c r="AS22" i="14" s="1"/>
  <c r="AP23" i="14"/>
  <c r="AP24" i="14"/>
  <c r="AP25" i="14"/>
  <c r="AP26" i="14"/>
  <c r="AP27" i="14"/>
  <c r="AP28" i="14"/>
  <c r="AP29" i="14"/>
  <c r="AP30" i="14"/>
  <c r="AP16" i="14"/>
  <c r="AS20" i="14" l="1"/>
  <c r="AS24" i="14"/>
  <c r="AS18" i="14"/>
  <c r="AS28" i="14"/>
  <c r="AF5" i="14"/>
  <c r="AS40" i="14"/>
  <c r="AS39" i="14"/>
  <c r="AS29" i="14"/>
  <c r="AS25" i="14"/>
  <c r="AS21" i="14"/>
  <c r="AS17" i="14"/>
  <c r="AS30" i="14"/>
  <c r="AS26" i="14"/>
  <c r="AS19" i="14"/>
  <c r="AS23" i="14"/>
  <c r="AS27" i="14"/>
  <c r="AS34" i="14"/>
  <c r="AS32" i="14"/>
  <c r="AS33" i="14"/>
  <c r="AS45" i="14"/>
  <c r="AS37" i="14"/>
  <c r="AS38" i="14"/>
  <c r="AS46" i="14"/>
  <c r="AS35" i="14"/>
  <c r="AS41" i="14"/>
  <c r="AS42" i="14"/>
  <c r="AS43" i="14"/>
  <c r="AS16" i="14"/>
  <c r="AP11" i="14"/>
  <c r="AP14" i="14"/>
  <c r="AP13" i="14"/>
  <c r="AP12" i="14"/>
  <c r="AO14" i="14"/>
  <c r="AQ14" i="14" s="1"/>
  <c r="AO13" i="14"/>
  <c r="AQ13" i="14" s="1"/>
  <c r="AO12" i="14"/>
  <c r="AQ12" i="14" s="1"/>
  <c r="AO11" i="14"/>
  <c r="AQ11" i="14" s="1"/>
  <c r="AP9" i="14"/>
  <c r="AR9" i="14" s="1"/>
  <c r="AO9" i="14"/>
  <c r="AQ9" i="14" s="1"/>
  <c r="AP8" i="14"/>
  <c r="AR8" i="14" s="1"/>
  <c r="AO8" i="14"/>
  <c r="AP7" i="14"/>
  <c r="AR7" i="14" s="1"/>
  <c r="AQ7" i="14"/>
  <c r="AP6" i="14"/>
  <c r="AR6" i="14" s="1"/>
  <c r="AO6" i="14"/>
  <c r="AQ6" i="14" s="1"/>
  <c r="AF10" i="14" l="1"/>
  <c r="AH10" i="14" s="1"/>
  <c r="AS11" i="14"/>
  <c r="AF11" i="14"/>
  <c r="AH11" i="14" s="1"/>
  <c r="AS13" i="14"/>
  <c r="AS12" i="14"/>
  <c r="AS14" i="14"/>
  <c r="AS9" i="14"/>
  <c r="AS7" i="14"/>
  <c r="AQ8" i="14"/>
  <c r="AF6" i="14" s="1"/>
  <c r="AH6" i="14" s="1"/>
  <c r="AS6" i="14"/>
  <c r="AF8" i="14" l="1"/>
  <c r="AH8" i="14" s="1"/>
  <c r="AH14" i="14" s="1"/>
  <c r="AI14" i="14" s="1"/>
  <c r="AS8" i="14"/>
</calcChain>
</file>

<file path=xl/sharedStrings.xml><?xml version="1.0" encoding="utf-8"?>
<sst xmlns="http://schemas.openxmlformats.org/spreadsheetml/2006/main" count="259" uniqueCount="155">
  <si>
    <t>PASS/FAIL</t>
  </si>
  <si>
    <t>Avocado</t>
  </si>
  <si>
    <t>Coconut</t>
  </si>
  <si>
    <t>Banana</t>
  </si>
  <si>
    <t>PASS</t>
  </si>
  <si>
    <t>Result</t>
  </si>
  <si>
    <t>Conditional Formatting</t>
  </si>
  <si>
    <t>Green Fill with Dark Green Text</t>
  </si>
  <si>
    <t>FAIL</t>
  </si>
  <si>
    <t>Light Red Fill with Dark Red Text</t>
  </si>
  <si>
    <t>Fruit</t>
  </si>
  <si>
    <t>Size</t>
  </si>
  <si>
    <t>Unit Sales</t>
  </si>
  <si>
    <t>Cherimoya</t>
  </si>
  <si>
    <t>Blueberry</t>
  </si>
  <si>
    <t>Grapes</t>
  </si>
  <si>
    <t>Apple</t>
  </si>
  <si>
    <t>Orange</t>
  </si>
  <si>
    <t>Jackfruit</t>
  </si>
  <si>
    <t>Raspberry</t>
  </si>
  <si>
    <t>Watermelon</t>
  </si>
  <si>
    <t>Strawberry</t>
  </si>
  <si>
    <t>Medium</t>
  </si>
  <si>
    <t>Large</t>
  </si>
  <si>
    <t>Small</t>
  </si>
  <si>
    <t>How many unit sales did we accumulate for medium-sized fruits?</t>
  </si>
  <si>
    <t>What fruit has the least number of unit sales?</t>
  </si>
  <si>
    <t>** All answers in yellow highlighted cells should be in formula **</t>
  </si>
  <si>
    <t>Product #</t>
  </si>
  <si>
    <t>Kiwi</t>
  </si>
  <si>
    <t>Cashew</t>
  </si>
  <si>
    <t>Dragon Fruit</t>
  </si>
  <si>
    <t>Pomegranate</t>
  </si>
  <si>
    <t>Pineapple</t>
  </si>
  <si>
    <t>Papaya</t>
  </si>
  <si>
    <t>PASSING UNIT SALE</t>
  </si>
  <si>
    <t>Fruit name</t>
  </si>
  <si>
    <t>Answer</t>
  </si>
  <si>
    <t>Dragon fruit</t>
  </si>
  <si>
    <t>------------------------------------------------------------------------------------------------------------------------------------------------------------------------------------</t>
  </si>
  <si>
    <t>Reimbursement Scenario</t>
  </si>
  <si>
    <t>Current Date:</t>
  </si>
  <si>
    <t>Order date</t>
  </si>
  <si>
    <t>Order ID</t>
  </si>
  <si>
    <t>Units Ordered</t>
  </si>
  <si>
    <t>Unit Part Number</t>
  </si>
  <si>
    <t>Refund date</t>
  </si>
  <si>
    <t>Refunded Qty</t>
  </si>
  <si>
    <t>Return date</t>
  </si>
  <si>
    <t>Returned Qty</t>
  </si>
  <si>
    <t>Order#A001</t>
  </si>
  <si>
    <t>PN-001</t>
  </si>
  <si>
    <t>Order#A002</t>
  </si>
  <si>
    <t>PN-002</t>
  </si>
  <si>
    <t>Order#A004</t>
  </si>
  <si>
    <t>PN-003</t>
  </si>
  <si>
    <t>REIMBURSEMENT CONDITIONS:</t>
  </si>
  <si>
    <t>QUESTION:</t>
  </si>
  <si>
    <t>b. Read each of the instructions carefully and strictly follow as to what is required.</t>
  </si>
  <si>
    <t>c. As much as possible, answers should be using structured formula in such a way that the formula will work even if there are thousands of rows involved.</t>
  </si>
  <si>
    <t>a. This exam focuses on your working knowledge on using Microsoft Excel features.</t>
  </si>
  <si>
    <t>What is the total unit sales of products that only sold less than 45 units?</t>
  </si>
  <si>
    <t xml:space="preserve"> This exam focuses on data interpretation skills suitable for resolving situations related to running an e-Commerce business.</t>
  </si>
  <si>
    <t>PART I.</t>
  </si>
  <si>
    <t>PART II.</t>
  </si>
  <si>
    <t>Unit Cost</t>
  </si>
  <si>
    <t>Brief Explanation of the Result</t>
  </si>
  <si>
    <r>
      <rPr>
        <b/>
        <sz val="11"/>
        <color theme="4"/>
        <rFont val="Calibri"/>
        <family val="2"/>
        <scheme val="minor"/>
      </rPr>
      <t>Special Note</t>
    </r>
    <r>
      <rPr>
        <b/>
        <sz val="11"/>
        <color theme="1"/>
        <rFont val="Calibri"/>
        <family val="2"/>
        <scheme val="minor"/>
      </rPr>
      <t>: All formula from this part of test should dynamically change should there be a change in the PASSING UNIT SALE (cell C28).</t>
    </r>
  </si>
  <si>
    <t>Module 2</t>
  </si>
  <si>
    <t>No</t>
  </si>
  <si>
    <t>Yes</t>
  </si>
  <si>
    <t>Part 1</t>
  </si>
  <si>
    <t>Q1</t>
  </si>
  <si>
    <t>Q2</t>
  </si>
  <si>
    <t>Q3</t>
  </si>
  <si>
    <t>Q4</t>
  </si>
  <si>
    <t>Total Points</t>
  </si>
  <si>
    <t>Weight</t>
  </si>
  <si>
    <t>Part 2</t>
  </si>
  <si>
    <t>TOTAL SCORE</t>
  </si>
  <si>
    <t>Score</t>
  </si>
  <si>
    <t>Section A</t>
  </si>
  <si>
    <t>Section B</t>
  </si>
  <si>
    <t>Fruit Name</t>
  </si>
  <si>
    <t>Subtotal Score</t>
  </si>
  <si>
    <t>Exam Part</t>
  </si>
  <si>
    <t>Answer Key</t>
  </si>
  <si>
    <t>Order#A003</t>
  </si>
  <si>
    <t>**strictly format your answer as "$XXX" (no spacing), -- do not leave as blank.</t>
  </si>
  <si>
    <t>Total $ Amount Paid by Customer</t>
  </si>
  <si>
    <t>Refunded $ Amount</t>
  </si>
  <si>
    <t>Applicant Answers</t>
  </si>
  <si>
    <t>Formula Check</t>
  </si>
  <si>
    <t>1. Customer purchases/unit that they request a $ refund on, are to be returned within 45 days from refund date by the customer. If not returned within 45 days, Amazon owes us (seller) a reimbursement.</t>
  </si>
  <si>
    <t>$ Amount for Additional Reimbursement**</t>
  </si>
  <si>
    <t>4. Reimbursements are done by cash ($).</t>
  </si>
  <si>
    <t>2. Related to Item#1 above and Item#3 below for ALL customer returns, we are NOT able to claim a reimbursement before the 45th day from the refund date. This allows the Amazon customer fair and sufficient time to return the unit.</t>
  </si>
  <si>
    <t>3. Related to Item#1 and Item#2 above, if the customer returns less units than they are refunded for, we qualify for reimbursement.</t>
  </si>
  <si>
    <t xml:space="preserve"> This module does not require any Excel formula. Candidates are required to evaluate every column of the table below as it plays a part in the final answer.</t>
  </si>
  <si>
    <t>How many large-sized products have 45 or more unit sales?</t>
  </si>
  <si>
    <r>
      <t>Write a formula in the yellow highlighted cells below (E35:E49) to determine if a product is a</t>
    </r>
    <r>
      <rPr>
        <b/>
        <sz val="11"/>
        <color theme="1"/>
        <rFont val="Calibri"/>
        <family val="2"/>
        <scheme val="minor"/>
      </rPr>
      <t xml:space="preserve"> "PASS"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theme="1"/>
        <rFont val="Calibri"/>
        <family val="2"/>
        <scheme val="minor"/>
      </rPr>
      <t xml:space="preserve">"FAIL" </t>
    </r>
    <r>
      <rPr>
        <sz val="11"/>
        <color theme="1"/>
        <rFont val="Calibri"/>
        <family val="2"/>
        <scheme val="minor"/>
      </rPr>
      <t xml:space="preserve">based on if the fruits has equal or more "Unit Sales" than the quantity specified in cell </t>
    </r>
    <r>
      <rPr>
        <b/>
        <sz val="11"/>
        <color rgb="FFFF0000"/>
        <rFont val="Calibri"/>
        <family val="2"/>
        <scheme val="minor"/>
      </rPr>
      <t>C28</t>
    </r>
    <r>
      <rPr>
        <sz val="11"/>
        <color theme="1"/>
        <rFont val="Calibri"/>
        <family val="2"/>
        <scheme val="minor"/>
      </rPr>
      <t xml:space="preserve">. After that, create a conditional formatting following the rules indicated in cell </t>
    </r>
    <r>
      <rPr>
        <b/>
        <sz val="11"/>
        <color rgb="FFFF0000"/>
        <rFont val="Calibri"/>
        <family val="2"/>
        <scheme val="minor"/>
      </rPr>
      <t>A30</t>
    </r>
    <r>
      <rPr>
        <sz val="11"/>
        <color theme="1"/>
        <rFont val="Calibri"/>
        <family val="2"/>
        <scheme val="minor"/>
      </rPr>
      <t xml:space="preserve">. The conditional formatting should highlight </t>
    </r>
    <r>
      <rPr>
        <b/>
        <u/>
        <sz val="11"/>
        <color theme="1"/>
        <rFont val="Calibri"/>
        <family val="2"/>
        <scheme val="minor"/>
      </rPr>
      <t>the whole row</t>
    </r>
    <r>
      <rPr>
        <sz val="11"/>
        <color theme="1"/>
        <rFont val="Calibri"/>
        <family val="2"/>
        <scheme val="minor"/>
      </rPr>
      <t xml:space="preserve"> in the given table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(A35:E49)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including Product #, Fruit, Size, Unit sales and PASS/FAIL. Ensure to answer all the yellow cells in Column G to J.</t>
    </r>
  </si>
  <si>
    <t xml:space="preserve">From these 4 orders, can we claim additional reimbursements now? If yes, what is the $ amount for additional reimbursement for each order? </t>
  </si>
  <si>
    <t>Notes to the Inspector:</t>
  </si>
  <si>
    <t>For Module 2:</t>
  </si>
  <si>
    <t>The explanation should be aligned with the provided answers on Col N and O.</t>
  </si>
  <si>
    <t>Part I</t>
  </si>
  <si>
    <t>Q1 - should use either SUMIF or SUMIFS</t>
  </si>
  <si>
    <t>Q2 - should use COUNTIF</t>
  </si>
  <si>
    <t>Q3 - should use either SUMIF or SUMIFS</t>
  </si>
  <si>
    <t xml:space="preserve">Q4 - should use INDEX-MATCH along with either MIN() or SMALL() formula. </t>
  </si>
  <si>
    <t>Part II</t>
  </si>
  <si>
    <t xml:space="preserve"> - should have conditional formatting that affects all the rows and columns of the table.</t>
  </si>
  <si>
    <t>Section B (Lookup table question)</t>
  </si>
  <si>
    <t xml:space="preserve"> - should use INDEX-MATCH formula</t>
  </si>
  <si>
    <t xml:space="preserve"> - should be using cell anchors ($) to lock the cells on the formula.</t>
  </si>
  <si>
    <t xml:space="preserve"> - conditional formatting should have the correct highlight formatting e.g. Green Fill with Dark Green Text.</t>
  </si>
  <si>
    <t xml:space="preserve"> - should use the correct conditional formatting rules/formula.</t>
  </si>
  <si>
    <t>If the applicant used unstructured formula, the answer will be disqualified.</t>
  </si>
  <si>
    <t>Follow the guidelines below:</t>
  </si>
  <si>
    <t xml:space="preserve">Check the explanations provided on Col P (from cell P22) under "Brief Explanation of the Result". </t>
  </si>
  <si>
    <t>Inspect the formula used to answer the yellow cells.</t>
  </si>
  <si>
    <r>
      <t xml:space="preserve">If score is </t>
    </r>
    <r>
      <rPr>
        <b/>
        <sz val="11"/>
        <color theme="1"/>
        <rFont val="Calibri"/>
        <family val="2"/>
        <scheme val="minor"/>
      </rPr>
      <t>PASS (Total Score&gt;=65%)</t>
    </r>
    <r>
      <rPr>
        <sz val="11"/>
        <color theme="1"/>
        <rFont val="Calibri"/>
        <family val="2"/>
        <scheme val="minor"/>
      </rPr>
      <t>, examine the answers on the following sections of the exam:</t>
    </r>
  </si>
  <si>
    <t xml:space="preserve"> - used the correct "IF" formula (referencing cell C28) on determining PASS/FAIL</t>
  </si>
  <si>
    <t>Section A (PASS/FAIL, Conditional Formatting question)</t>
  </si>
  <si>
    <t>N/A</t>
  </si>
  <si>
    <t>Reimbursed $ Amount Already Received</t>
  </si>
  <si>
    <t>Module 3</t>
  </si>
  <si>
    <t>For Module 3:</t>
  </si>
  <si>
    <r>
      <t xml:space="preserve">Business Analyst Examination Module 2 </t>
    </r>
    <r>
      <rPr>
        <b/>
        <u/>
        <sz val="14"/>
        <color rgb="FFFF0000"/>
        <rFont val="Calibri"/>
        <family val="2"/>
        <scheme val="minor"/>
      </rPr>
      <t xml:space="preserve">(ESTIMATED TIME 30 MINUTES): </t>
    </r>
  </si>
  <si>
    <r>
      <t xml:space="preserve">Business Analyst Examination Module 3 </t>
    </r>
    <r>
      <rPr>
        <b/>
        <u/>
        <sz val="14"/>
        <color rgb="FFFF0000"/>
        <rFont val="Calibri"/>
        <family val="2"/>
        <scheme val="minor"/>
      </rPr>
      <t>(ESTIMATED TIME 40 MINUTES):</t>
    </r>
  </si>
  <si>
    <r>
      <t xml:space="preserve">Business Analyst Examination MODULE 1: ATTENTION-TO-DETAIL TEST </t>
    </r>
    <r>
      <rPr>
        <b/>
        <u/>
        <sz val="15"/>
        <color rgb="FFFF0000"/>
        <rFont val="Calibri"/>
        <family val="2"/>
        <scheme val="minor"/>
      </rPr>
      <t>(ESTIMATED TIME 5 MINUTES)</t>
    </r>
  </si>
  <si>
    <t>Module 1</t>
  </si>
  <si>
    <t>Correct</t>
  </si>
  <si>
    <t>Question 1 - Pick the correct one by choosing "correct" in the drop down menu on Column A</t>
  </si>
  <si>
    <t>Question 2 - Pick the correct one by choosing "correct" in the drop down menu on Column A</t>
  </si>
  <si>
    <t>Question 3 - Pick the correct one by choosing "correct" in the drop down menu on Column A</t>
  </si>
  <si>
    <t>Question 4 - Pick the correct one by choosing "correct" in the drop down menu on Column A</t>
  </si>
  <si>
    <t>Question 5 - Pick the correct one by choosing "correct" in the drop down menu on Column A</t>
  </si>
  <si>
    <t>Question 6 - The "F" test: Count the number of f's in the sentence. Pick the correct one by choosing "correct" in the drop down menu on Column A</t>
  </si>
  <si>
    <t>Question 7 - Find the identical string to the following below. Pick the correct one by choosing "correct" in the drop down menu on Column A</t>
  </si>
  <si>
    <t>NOTE: This is a time-limited exam. Finish the exam as early as you can. See email you received for total time you are allowed for all 3 modules.</t>
  </si>
  <si>
    <t>MODULE 1</t>
  </si>
  <si>
    <t>CORRECT ANSWERS</t>
  </si>
  <si>
    <t>APPLICANT'S ANSWERS</t>
  </si>
  <si>
    <t>Did Applicant Answer this question correctly (all options selected right, YES =1, NO=0)</t>
  </si>
  <si>
    <t>APPLICANT'S ANSWER MATCH CORRECT ANSWER? (Yes = 1, NO =0)</t>
  </si>
  <si>
    <t>*This module stands by itself and does not affect TOTAL SCORE</t>
  </si>
  <si>
    <t>3 or 4</t>
  </si>
  <si>
    <t>Can we claim additional reimbursement now?</t>
  </si>
  <si>
    <t>d. No creation/duplication of data is to be done in other cells other than the yellow highlighted cells.</t>
  </si>
  <si>
    <t>5. Reimbursed $ amount from Amazon for a unit should be 70% of the "unit cost". If not, we can request and claim for additional reimbursement.</t>
  </si>
  <si>
    <r>
      <t xml:space="preserve">Explain briefly why </t>
    </r>
    <r>
      <rPr>
        <b/>
        <u/>
        <sz val="11"/>
        <color theme="1"/>
        <rFont val="Calibri"/>
        <family val="2"/>
        <scheme val="minor"/>
      </rPr>
      <t>(mandatory explanation is required)</t>
    </r>
    <r>
      <rPr>
        <sz val="11"/>
        <color theme="1"/>
        <rFont val="Calibri"/>
        <family val="2"/>
        <scheme val="minor"/>
      </rPr>
      <t>. Provide the answers on Columns M, N, O.</t>
    </r>
  </si>
  <si>
    <t>Updated 08OCT21</t>
  </si>
  <si>
    <t>not qualifiy Reimbursement</t>
  </si>
  <si>
    <t>qualifiy Reimbursement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</si>
</sst>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0.0"/>
    <numFmt numFmtId="165" formatCode="#,###\ &quot;unit sales&quot;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5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Protection="1"/>
    <xf numFmtId="0" fontId="7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  <xf numFmtId="1" fontId="0" fillId="0" borderId="1" xfId="0" applyNumberFormat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5" fillId="2" borderId="1" xfId="0" applyFont="1" applyFill="1" applyBorder="1" applyAlignment="1" applyProtection="1">
      <alignment horizontal="right" vertical="center"/>
    </xf>
    <xf numFmtId="0" fontId="0" fillId="0" borderId="1" xfId="0" applyBorder="1" applyProtection="1"/>
    <xf numFmtId="0" fontId="6" fillId="0" borderId="1" xfId="0" applyFont="1" applyBorder="1" applyAlignment="1" applyProtection="1">
      <alignment horizontal="right" vertical="center"/>
    </xf>
    <xf numFmtId="0" fontId="0" fillId="0" borderId="1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164" fontId="0" fillId="0" borderId="1" xfId="0" applyNumberFormat="1" applyFill="1" applyBorder="1" applyAlignment="1" applyProtection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/>
    </xf>
    <xf numFmtId="165" fontId="0" fillId="0" borderId="1" xfId="0" applyNumberFormat="1" applyBorder="1" applyProtection="1"/>
    <xf numFmtId="0" fontId="3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left" vertical="top" wrapText="1"/>
    </xf>
    <xf numFmtId="0" fontId="3" fillId="0" borderId="0" xfId="0" applyFont="1"/>
    <xf numFmtId="0" fontId="8" fillId="3" borderId="0" xfId="0" applyFont="1" applyFill="1" applyProtection="1"/>
    <xf numFmtId="0" fontId="0" fillId="3" borderId="0" xfId="0" applyFill="1" applyProtection="1"/>
    <xf numFmtId="0" fontId="11" fillId="0" borderId="0" xfId="0" applyFont="1"/>
    <xf numFmtId="0" fontId="0" fillId="0" borderId="0" xfId="0" quotePrefix="1"/>
    <xf numFmtId="0" fontId="0" fillId="0" borderId="0" xfId="0" applyAlignment="1">
      <alignment horizontal="left" vertical="center" wrapText="1"/>
    </xf>
    <xf numFmtId="15" fontId="0" fillId="0" borderId="0" xfId="0" applyNumberFormat="1" applyAlignment="1">
      <alignment horizontal="left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15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6" fontId="0" fillId="0" borderId="8" xfId="0" applyNumberFormat="1" applyBorder="1" applyAlignment="1">
      <alignment horizontal="center" wrapText="1"/>
    </xf>
    <xf numFmtId="15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6" fontId="0" fillId="0" borderId="11" xfId="0" applyNumberFormat="1" applyBorder="1" applyAlignment="1">
      <alignment horizontal="center" wrapText="1"/>
    </xf>
    <xf numFmtId="6" fontId="0" fillId="0" borderId="0" xfId="0" applyNumberFormat="1" applyAlignment="1">
      <alignment horizontal="left" vertical="center" wrapText="1"/>
    </xf>
    <xf numFmtId="0" fontId="3" fillId="3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Border="1" applyAlignment="1">
      <alignment horizontal="center"/>
    </xf>
    <xf numFmtId="164" fontId="0" fillId="0" borderId="0" xfId="0" applyNumberFormat="1" applyProtection="1"/>
    <xf numFmtId="0" fontId="3" fillId="6" borderId="12" xfId="0" applyFont="1" applyFill="1" applyBorder="1" applyAlignment="1">
      <alignment horizontal="center" vertical="center" wrapText="1"/>
    </xf>
    <xf numFmtId="6" fontId="0" fillId="0" borderId="2" xfId="0" applyNumberFormat="1" applyBorder="1" applyAlignment="1">
      <alignment horizontal="center" wrapText="1"/>
    </xf>
    <xf numFmtId="6" fontId="0" fillId="0" borderId="13" xfId="0" applyNumberFormat="1" applyBorder="1" applyAlignment="1">
      <alignment horizont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8" borderId="7" xfId="0" applyFill="1" applyBorder="1"/>
    <xf numFmtId="0" fontId="0" fillId="8" borderId="9" xfId="0" applyFill="1" applyBorder="1"/>
    <xf numFmtId="0" fontId="3" fillId="0" borderId="0" xfId="0" applyFont="1" applyProtection="1"/>
    <xf numFmtId="0" fontId="0" fillId="3" borderId="1" xfId="0" applyFill="1" applyBorder="1" applyAlignment="1" applyProtection="1">
      <alignment horizontal="center"/>
    </xf>
    <xf numFmtId="0" fontId="0" fillId="8" borderId="8" xfId="0" applyFill="1" applyBorder="1" applyAlignment="1">
      <alignment wrapText="1"/>
    </xf>
    <xf numFmtId="0" fontId="0" fillId="8" borderId="11" xfId="0" applyFill="1" applyBorder="1" applyAlignment="1">
      <alignment wrapText="1"/>
    </xf>
    <xf numFmtId="6" fontId="0" fillId="8" borderId="1" xfId="0" applyNumberFormat="1" applyFill="1" applyBorder="1"/>
    <xf numFmtId="0" fontId="0" fillId="0" borderId="0" xfId="0" applyAlignment="1" applyProtection="1">
      <alignment horizontal="center"/>
    </xf>
    <xf numFmtId="6" fontId="0" fillId="8" borderId="10" xfId="0" applyNumberFormat="1" applyFill="1" applyBorder="1"/>
    <xf numFmtId="0" fontId="3" fillId="0" borderId="1" xfId="0" applyFont="1" applyBorder="1" applyProtection="1"/>
    <xf numFmtId="0" fontId="3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horizontal="left" indent="1"/>
    </xf>
    <xf numFmtId="0" fontId="0" fillId="0" borderId="1" xfId="0" applyBorder="1" applyAlignment="1" applyProtection="1">
      <alignment horizontal="left" indent="2"/>
    </xf>
    <xf numFmtId="9" fontId="3" fillId="0" borderId="1" xfId="3" applyFont="1" applyBorder="1" applyAlignment="1" applyProtection="1">
      <alignment horizontal="center"/>
    </xf>
    <xf numFmtId="0" fontId="15" fillId="0" borderId="0" xfId="0" applyFont="1"/>
    <xf numFmtId="0" fontId="16" fillId="0" borderId="0" xfId="0" applyFont="1" applyAlignment="1">
      <alignment horizontal="left"/>
    </xf>
    <xf numFmtId="15" fontId="0" fillId="0" borderId="0" xfId="0" applyNumberFormat="1"/>
    <xf numFmtId="166" fontId="0" fillId="3" borderId="1" xfId="2" applyNumberFormat="1" applyFont="1" applyFill="1" applyBorder="1" applyAlignment="1" applyProtection="1">
      <alignment vertical="top"/>
    </xf>
    <xf numFmtId="0" fontId="18" fillId="0" borderId="0" xfId="0" applyFont="1" applyProtection="1"/>
    <xf numFmtId="0" fontId="17" fillId="0" borderId="0" xfId="0" applyFont="1" applyProtection="1"/>
    <xf numFmtId="0" fontId="19" fillId="0" borderId="0" xfId="0" applyFont="1" applyFill="1" applyBorder="1" applyProtection="1"/>
    <xf numFmtId="15" fontId="9" fillId="0" borderId="0" xfId="0" applyNumberFormat="1" applyFont="1" applyAlignment="1">
      <alignment horizontal="center"/>
    </xf>
    <xf numFmtId="0" fontId="0" fillId="0" borderId="2" xfId="0" applyBorder="1" applyAlignment="1" applyProtection="1"/>
    <xf numFmtId="0" fontId="1" fillId="2" borderId="1" xfId="0" applyFont="1" applyFill="1" applyBorder="1" applyAlignment="1" applyProtection="1">
      <alignment vertical="center"/>
    </xf>
    <xf numFmtId="11" fontId="0" fillId="0" borderId="0" xfId="0" applyNumberFormat="1"/>
    <xf numFmtId="0" fontId="21" fillId="0" borderId="0" xfId="0" applyFont="1"/>
    <xf numFmtId="0" fontId="23" fillId="0" borderId="0" xfId="0" applyFont="1"/>
    <xf numFmtId="0" fontId="0" fillId="0" borderId="1" xfId="0" applyBorder="1"/>
    <xf numFmtId="0" fontId="0" fillId="0" borderId="1" xfId="0" applyFont="1" applyBorder="1" applyProtection="1"/>
    <xf numFmtId="0" fontId="11" fillId="0" borderId="0" xfId="0" applyFont="1" applyProtection="1"/>
    <xf numFmtId="0" fontId="18" fillId="0" borderId="0" xfId="0" applyFont="1" applyAlignment="1" applyProtection="1">
      <alignment horizontal="right"/>
    </xf>
    <xf numFmtId="0" fontId="0" fillId="0" borderId="1" xfId="0" applyFont="1" applyBorder="1" applyAlignment="1" applyProtection="1">
      <alignment horizontal="center"/>
    </xf>
    <xf numFmtId="0" fontId="0" fillId="0" borderId="14" xfId="0" applyFont="1" applyFill="1" applyBorder="1" applyAlignment="1" applyProtection="1">
      <alignment horizontal="left"/>
    </xf>
    <xf numFmtId="0" fontId="0" fillId="0" borderId="1" xfId="0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0" fillId="0" borderId="1" xfId="0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/>
    </xf>
    <xf numFmtId="0" fontId="0" fillId="0" borderId="0" xfId="0" applyAlignment="1" applyProtection="1">
      <alignment horizontal="left" vertical="top" wrapText="1"/>
    </xf>
    <xf numFmtId="166" fontId="18" fillId="3" borderId="1" xfId="2" applyNumberFormat="1" applyFont="1" applyFill="1" applyBorder="1" applyAlignment="1" applyProtection="1">
      <alignment vertical="top"/>
    </xf>
    <xf numFmtId="166" fontId="0" fillId="3" borderId="1" xfId="2" applyNumberFormat="1" applyFont="1" applyFill="1" applyBorder="1" applyAlignment="1" applyProtection="1">
      <alignment horizontal="left" vertical="top" indent="2"/>
    </xf>
  </cellXfs>
  <cellStyles count="4">
    <cellStyle name="Comma" xfId="2" builtinId="3"/>
    <cellStyle name="Normal" xfId="0" builtinId="0"/>
    <cellStyle name="Normal 2" xfId="1" xr:uid="{00000000-0005-0000-0000-000002000000}"/>
    <cellStyle name="Percent" xfId="3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2</xdr:row>
      <xdr:rowOff>175260</xdr:rowOff>
    </xdr:from>
    <xdr:to>
      <xdr:col>4</xdr:col>
      <xdr:colOff>105481</xdr:colOff>
      <xdr:row>11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3E3B33-5FB2-4F9E-9043-346257BC7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541020"/>
          <a:ext cx="2010481" cy="1516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36</xdr:row>
      <xdr:rowOff>69850</xdr:rowOff>
    </xdr:from>
    <xdr:to>
      <xdr:col>7</xdr:col>
      <xdr:colOff>580023</xdr:colOff>
      <xdr:row>43</xdr:row>
      <xdr:rowOff>88643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600" y="6750050"/>
          <a:ext cx="3602623" cy="130784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</xdr:row>
      <xdr:rowOff>0</xdr:rowOff>
    </xdr:from>
    <xdr:to>
      <xdr:col>4</xdr:col>
      <xdr:colOff>190501</xdr:colOff>
      <xdr:row>49</xdr:row>
      <xdr:rowOff>100114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8521700"/>
          <a:ext cx="2628900" cy="6525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1</xdr:rowOff>
    </xdr:from>
    <xdr:to>
      <xdr:col>6</xdr:col>
      <xdr:colOff>130066</xdr:colOff>
      <xdr:row>9</xdr:row>
      <xdr:rowOff>44451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35051"/>
          <a:ext cx="3178066" cy="7810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12</xdr:row>
      <xdr:rowOff>25400</xdr:rowOff>
    </xdr:from>
    <xdr:to>
      <xdr:col>6</xdr:col>
      <xdr:colOff>323851</xdr:colOff>
      <xdr:row>16</xdr:row>
      <xdr:rowOff>22482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1" y="2349500"/>
          <a:ext cx="3333750" cy="733682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</xdr:colOff>
      <xdr:row>18</xdr:row>
      <xdr:rowOff>63500</xdr:rowOff>
    </xdr:from>
    <xdr:to>
      <xdr:col>8</xdr:col>
      <xdr:colOff>425450</xdr:colOff>
      <xdr:row>21</xdr:row>
      <xdr:rowOff>176761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4050" y="3492500"/>
          <a:ext cx="4648200" cy="66571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24</xdr:row>
      <xdr:rowOff>0</xdr:rowOff>
    </xdr:from>
    <xdr:to>
      <xdr:col>7</xdr:col>
      <xdr:colOff>44451</xdr:colOff>
      <xdr:row>28</xdr:row>
      <xdr:rowOff>39960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1" y="4533900"/>
          <a:ext cx="3702050" cy="7765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30</xdr:row>
      <xdr:rowOff>0</xdr:rowOff>
    </xdr:from>
    <xdr:to>
      <xdr:col>6</xdr:col>
      <xdr:colOff>558801</xdr:colOff>
      <xdr:row>34</xdr:row>
      <xdr:rowOff>14036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1" y="5638800"/>
          <a:ext cx="3568700" cy="750636"/>
        </a:xfrm>
        <a:prstGeom prst="rect">
          <a:avLst/>
        </a:prstGeom>
      </xdr:spPr>
    </xdr:pic>
    <xdr:clientData/>
  </xdr:twoCellAnchor>
  <xdr:twoCellAnchor editAs="oneCell">
    <xdr:from>
      <xdr:col>0</xdr:col>
      <xdr:colOff>584638</xdr:colOff>
      <xdr:row>50</xdr:row>
      <xdr:rowOff>6569</xdr:rowOff>
    </xdr:from>
    <xdr:to>
      <xdr:col>2</xdr:col>
      <xdr:colOff>239087</xdr:colOff>
      <xdr:row>54</xdr:row>
      <xdr:rowOff>25619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4638" y="9636672"/>
          <a:ext cx="876277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8</xdr:row>
      <xdr:rowOff>81174</xdr:rowOff>
    </xdr:from>
    <xdr:to>
      <xdr:col>9</xdr:col>
      <xdr:colOff>312420</xdr:colOff>
      <xdr:row>8</xdr:row>
      <xdr:rowOff>1661160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257264-0212-4DD9-8603-7196649FAF05}"/>
            </a:ext>
          </a:extLst>
        </xdr:cNvPr>
        <xdr:cNvSpPr txBox="1"/>
      </xdr:nvSpPr>
      <xdr:spPr>
        <a:xfrm>
          <a:off x="1028700" y="1772814"/>
          <a:ext cx="6477000" cy="157998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050" b="1" i="1" u="sng">
              <a:solidFill>
                <a:srgbClr val="FF0000"/>
              </a:solidFill>
            </a:rPr>
            <a:t>DEFINITION</a:t>
          </a:r>
          <a:r>
            <a:rPr lang="en-PH" sz="1050" b="1" i="1" u="sng" baseline="0">
              <a:solidFill>
                <a:srgbClr val="FF0000"/>
              </a:solidFill>
            </a:rPr>
            <a:t> OF TERMS: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PH" sz="1050" b="1" u="none"/>
            <a:t>Refund</a:t>
          </a:r>
          <a:r>
            <a:rPr lang="en-PH" sz="1050" u="none" baseline="0"/>
            <a:t> </a:t>
          </a:r>
          <a:r>
            <a:rPr lang="en-PH" sz="1050" b="1" u="none" baseline="0"/>
            <a:t>($-related)</a:t>
          </a:r>
          <a:r>
            <a:rPr lang="en-PH" sz="1050" u="none" baseline="0"/>
            <a:t> - Amazon customers (upon their request) are credited back $ amount based on their purchase, at the same time requiring them to return back the purchased unit involved. The $ amount credited back to the Amazon customer is deducted from our Amazon Seller Account.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PH" sz="1050" b="1" u="none" baseline="0"/>
            <a:t>Return (Inventory-related) </a:t>
          </a:r>
          <a:r>
            <a:rPr lang="en-PH" sz="1050" b="0" u="none" baseline="0"/>
            <a:t>-</a:t>
          </a:r>
          <a:r>
            <a:rPr lang="en-PH" sz="1050" b="1" u="none" baseline="0"/>
            <a:t> </a:t>
          </a:r>
          <a:r>
            <a:rPr lang="en-PH" sz="1050" b="0" u="none" baseline="0"/>
            <a:t>Amazon customers send back the purchased unit, normally after being refunded $ amount based on their purchase.</a:t>
          </a:r>
          <a:endParaRPr lang="en-PH" sz="1050" b="1" u="none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PH" sz="1050" b="1" u="none" baseline="0"/>
            <a:t>Reimbursement</a:t>
          </a:r>
          <a:r>
            <a:rPr lang="en-PH" sz="1050" u="none" baseline="0"/>
            <a:t> - we, as a seller in Amazon, get back $ amount from Amazon, if the conditions are met - usually related to a customer return. </a:t>
          </a:r>
          <a:r>
            <a:rPr lang="en-PH" sz="1050" b="0" u="sng" baseline="0"/>
            <a:t>Additional reimbursement</a:t>
          </a:r>
          <a:r>
            <a:rPr lang="en-PH" sz="1050" u="none" baseline="0"/>
            <a:t> means that the the initial reimbursed $ amount is not enough, thus requiring further action on our part.</a:t>
          </a:r>
          <a:endParaRPr lang="en-PH" sz="1100" u="none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27</xdr:row>
      <xdr:rowOff>30480</xdr:rowOff>
    </xdr:from>
    <xdr:to>
      <xdr:col>10</xdr:col>
      <xdr:colOff>76200</xdr:colOff>
      <xdr:row>31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AABC89-3985-48B1-A831-854052848147}"/>
            </a:ext>
          </a:extLst>
        </xdr:cNvPr>
        <xdr:cNvSpPr txBox="1"/>
      </xdr:nvSpPr>
      <xdr:spPr>
        <a:xfrm>
          <a:off x="4236720" y="5334000"/>
          <a:ext cx="4373880" cy="79248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USE</a:t>
          </a:r>
          <a:r>
            <a:rPr lang="en-PH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PROPER FORMULA THAT PICKS UP FROM THE TABLE LIST</a:t>
          </a:r>
          <a:endParaRPr lang="en-PH">
            <a:solidFill>
              <a:srgbClr val="FF0000"/>
            </a:solidFill>
            <a:effectLst/>
          </a:endParaRPr>
        </a:p>
        <a:p>
          <a:r>
            <a:rPr lang="en-PH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Improperly structured formula </a:t>
          </a:r>
          <a:r>
            <a:rPr lang="en-PH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e.g. "=A1", "A1+A2+A3=S4", etc. </a:t>
          </a:r>
          <a:r>
            <a:rPr lang="en-PH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will not be considered</a:t>
          </a:r>
          <a:r>
            <a:rPr lang="en-PH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PH">
            <a:effectLst/>
          </a:endParaRPr>
        </a:p>
      </xdr:txBody>
    </xdr:sp>
    <xdr:clientData/>
  </xdr:twoCellAnchor>
  <xdr:twoCellAnchor>
    <xdr:from>
      <xdr:col>9</xdr:col>
      <xdr:colOff>257175</xdr:colOff>
      <xdr:row>4</xdr:row>
      <xdr:rowOff>100965</xdr:rowOff>
    </xdr:from>
    <xdr:to>
      <xdr:col>13</xdr:col>
      <xdr:colOff>1057275</xdr:colOff>
      <xdr:row>8</xdr:row>
      <xdr:rowOff>32385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BCE27F-00B2-4B82-950D-642DBC9C0669}"/>
            </a:ext>
          </a:extLst>
        </xdr:cNvPr>
        <xdr:cNvSpPr txBox="1"/>
      </xdr:nvSpPr>
      <xdr:spPr>
        <a:xfrm>
          <a:off x="7848600" y="1053465"/>
          <a:ext cx="4286250" cy="864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1">
              <a:solidFill>
                <a:srgbClr val="FF0000"/>
              </a:solidFill>
            </a:rPr>
            <a:t>USE</a:t>
          </a:r>
          <a:r>
            <a:rPr lang="en-PH" sz="1100" b="1" baseline="0">
              <a:solidFill>
                <a:srgbClr val="FF0000"/>
              </a:solidFill>
            </a:rPr>
            <a:t> PROPER FORMULA THAT PICKS UP FROM THE TABLE LIST</a:t>
          </a:r>
        </a:p>
        <a:p>
          <a:r>
            <a:rPr lang="en-PH" sz="1100" b="0" u="sng" baseline="0">
              <a:solidFill>
                <a:sysClr val="windowText" lastClr="000000"/>
              </a:solidFill>
            </a:rPr>
            <a:t>Improperly structured formula </a:t>
          </a:r>
          <a:r>
            <a:rPr lang="en-PH" sz="1100" b="0" baseline="0"/>
            <a:t>e.g. "=A1", "A1+A2+A3=S4", etc. </a:t>
          </a:r>
          <a:r>
            <a:rPr lang="en-PH" sz="1100" b="1" u="sng" baseline="0"/>
            <a:t>will not be considered</a:t>
          </a:r>
          <a:r>
            <a:rPr lang="en-PH" sz="1100" b="0" baseline="0"/>
            <a:t>.</a:t>
          </a:r>
          <a:endParaRPr lang="en-PH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Z108"/>
  <sheetViews>
    <sheetView showGridLines="0" zoomScaleNormal="100" workbookViewId="0">
      <selection activeCell="B17" sqref="B17"/>
    </sheetView>
  </sheetViews>
  <sheetFormatPr defaultColWidth="8.85546875" defaultRowHeight="15" x14ac:dyDescent="0.25"/>
  <cols>
    <col min="1" max="6" width="8.85546875" style="1"/>
    <col min="7" max="7" width="8.85546875" style="1" customWidth="1"/>
    <col min="8" max="8" width="13.28515625" style="1" customWidth="1"/>
    <col min="9" max="11" width="13.28515625" style="64" customWidth="1"/>
    <col min="12" max="12" width="8.85546875" style="1" customWidth="1"/>
    <col min="13" max="13" width="8.85546875" style="1" customWidth="1" collapsed="1"/>
    <col min="14" max="17" width="8.85546875" style="1" customWidth="1"/>
    <col min="18" max="19" width="8.85546875" style="64" customWidth="1"/>
    <col min="20" max="21" width="8.85546875" style="1" customWidth="1"/>
    <col min="22" max="22" width="11" style="1" customWidth="1"/>
    <col min="23" max="25" width="8.85546875" style="1" customWidth="1"/>
    <col min="26" max="27" width="8.85546875" style="1"/>
    <col min="28" max="29" width="8.85546875" style="1" customWidth="1"/>
    <col min="30" max="52" width="8.85546875" style="1" hidden="1" customWidth="1"/>
    <col min="53" max="53" width="8.85546875" style="1" customWidth="1"/>
    <col min="54" max="16384" width="8.85546875" style="1"/>
  </cols>
  <sheetData>
    <row r="1" spans="2:47" x14ac:dyDescent="0.25">
      <c r="AF1" s="64"/>
      <c r="AG1" s="64"/>
      <c r="AH1" s="64"/>
      <c r="AO1" s="64"/>
      <c r="AP1" s="64"/>
    </row>
    <row r="2" spans="2:47" x14ac:dyDescent="0.25">
      <c r="AF2" s="64"/>
      <c r="AG2" s="64"/>
      <c r="AH2" s="64"/>
      <c r="AO2" s="64"/>
      <c r="AP2" s="64"/>
    </row>
    <row r="3" spans="2:47" x14ac:dyDescent="0.25">
      <c r="AF3" s="64"/>
      <c r="AG3" s="64"/>
      <c r="AH3" s="64"/>
      <c r="AO3" s="64"/>
      <c r="AP3" s="64"/>
    </row>
    <row r="4" spans="2:47" x14ac:dyDescent="0.25">
      <c r="AE4" s="66" t="s">
        <v>85</v>
      </c>
      <c r="AF4" s="67" t="s">
        <v>80</v>
      </c>
      <c r="AG4" s="67" t="s">
        <v>77</v>
      </c>
      <c r="AH4" s="67" t="s">
        <v>84</v>
      </c>
      <c r="AO4" s="64" t="s">
        <v>91</v>
      </c>
      <c r="AP4" s="64"/>
      <c r="AS4" s="1" t="s">
        <v>76</v>
      </c>
      <c r="AT4" s="1" t="s">
        <v>86</v>
      </c>
    </row>
    <row r="5" spans="2:47" x14ac:dyDescent="0.25">
      <c r="AE5" s="86" t="s">
        <v>131</v>
      </c>
      <c r="AF5" s="89" t="str">
        <f>SUM(AK53:AK99)&amp;"/7"</f>
        <v>6/7</v>
      </c>
      <c r="AG5" s="89" t="s">
        <v>124</v>
      </c>
      <c r="AH5" s="89" t="s">
        <v>124</v>
      </c>
      <c r="AI5" s="90" t="s">
        <v>146</v>
      </c>
      <c r="AO5" s="64"/>
      <c r="AP5" s="64"/>
    </row>
    <row r="6" spans="2:47" x14ac:dyDescent="0.25">
      <c r="AE6" s="7" t="s">
        <v>68</v>
      </c>
      <c r="AF6" s="68">
        <f>SUM(AQ6:AR9)</f>
        <v>5</v>
      </c>
      <c r="AG6" s="68">
        <v>5</v>
      </c>
      <c r="AH6" s="68">
        <f>AF6*AG6</f>
        <v>25</v>
      </c>
      <c r="AM6" s="1" t="s">
        <v>68</v>
      </c>
      <c r="AN6" s="1" t="s">
        <v>72</v>
      </c>
      <c r="AO6" s="64" t="str">
        <f>IF(Module2!M23="","",Module2!M23)</f>
        <v>No</v>
      </c>
      <c r="AP6" s="64">
        <f>IF(Module2!N23="","",Module2!N23)</f>
        <v>0</v>
      </c>
      <c r="AQ6" s="1">
        <f>IF(AO6=AT6,1.5,0)</f>
        <v>1.5</v>
      </c>
      <c r="AR6" s="1">
        <f>IF(AP6=0,1,0)</f>
        <v>1</v>
      </c>
      <c r="AS6" s="1">
        <f>SUM(AQ6:AR6)</f>
        <v>2.5</v>
      </c>
      <c r="AT6" s="1" t="s">
        <v>69</v>
      </c>
      <c r="AU6" s="1">
        <v>0</v>
      </c>
    </row>
    <row r="7" spans="2:47" x14ac:dyDescent="0.25">
      <c r="AE7" s="7" t="s">
        <v>126</v>
      </c>
      <c r="AF7" s="68"/>
      <c r="AG7" s="68"/>
      <c r="AH7" s="68"/>
      <c r="AN7" s="1" t="s">
        <v>73</v>
      </c>
      <c r="AO7" s="64" t="str">
        <f>IF(Module2!M24="","",Module2!M24)</f>
        <v>Yes</v>
      </c>
      <c r="AP7" s="64">
        <f>IF(Module2!N24="","",Module2!N24)</f>
        <v>10</v>
      </c>
      <c r="AQ7" s="1">
        <f t="shared" ref="AQ7:AQ9" si="0">IF(AO7=AT7,1.5,0)</f>
        <v>1.5</v>
      </c>
      <c r="AR7" s="1">
        <f>IF(AP7=10,1,0)</f>
        <v>1</v>
      </c>
      <c r="AS7" s="1">
        <f t="shared" ref="AS7:AS9" si="1">SUM(AQ7:AR7)</f>
        <v>2.5</v>
      </c>
      <c r="AT7" s="1" t="s">
        <v>70</v>
      </c>
      <c r="AU7" s="1">
        <v>10</v>
      </c>
    </row>
    <row r="8" spans="2:47" x14ac:dyDescent="0.25">
      <c r="AE8" s="69" t="s">
        <v>71</v>
      </c>
      <c r="AF8" s="68">
        <f>SUM(AS11:AS14)</f>
        <v>4</v>
      </c>
      <c r="AG8" s="68">
        <v>5</v>
      </c>
      <c r="AH8" s="68">
        <f>AF8*AG8</f>
        <v>20</v>
      </c>
      <c r="AN8" s="1" t="s">
        <v>74</v>
      </c>
      <c r="AO8" s="64" t="str">
        <f>IF(Module2!M25="","",Module2!M25)</f>
        <v>Yes</v>
      </c>
      <c r="AP8" s="64">
        <f>IF(Module2!N25="","",Module2!N25)</f>
        <v>105</v>
      </c>
      <c r="AQ8" s="1">
        <f t="shared" si="0"/>
        <v>0</v>
      </c>
      <c r="AR8" s="1">
        <f t="shared" ref="AR8" si="2">IF(AP8=0,1,0)</f>
        <v>0</v>
      </c>
      <c r="AS8" s="1">
        <f t="shared" si="1"/>
        <v>0</v>
      </c>
      <c r="AT8" s="1" t="s">
        <v>69</v>
      </c>
      <c r="AU8" s="1">
        <v>0</v>
      </c>
    </row>
    <row r="9" spans="2:47" x14ac:dyDescent="0.25">
      <c r="AE9" s="69" t="s">
        <v>78</v>
      </c>
      <c r="AF9" s="68"/>
      <c r="AG9" s="68"/>
      <c r="AH9" s="68"/>
      <c r="AN9" s="1" t="s">
        <v>75</v>
      </c>
      <c r="AO9" s="64" t="str">
        <f>IF(Module2!M26="","",Module2!M26)</f>
        <v>Yes</v>
      </c>
      <c r="AP9" s="64">
        <f>IF(Module2!N26="","",Module2!N26)</f>
        <v>80</v>
      </c>
      <c r="AQ9" s="1">
        <f t="shared" si="0"/>
        <v>0</v>
      </c>
      <c r="AR9" s="1">
        <f>IF(AP9=0,1,0)</f>
        <v>0</v>
      </c>
      <c r="AS9" s="1">
        <f t="shared" si="1"/>
        <v>0</v>
      </c>
      <c r="AT9" s="1" t="s">
        <v>69</v>
      </c>
      <c r="AU9" s="1">
        <v>0</v>
      </c>
    </row>
    <row r="10" spans="2:47" x14ac:dyDescent="0.25">
      <c r="AE10" s="70" t="s">
        <v>81</v>
      </c>
      <c r="AF10" s="68">
        <f>SUM(AS16:AS30)</f>
        <v>4.9999999999999991</v>
      </c>
      <c r="AG10" s="68">
        <v>3</v>
      </c>
      <c r="AH10" s="68">
        <f t="shared" ref="AH10:AH11" si="3">AF10*AG10</f>
        <v>14.999999999999996</v>
      </c>
      <c r="AM10" s="1" t="s">
        <v>126</v>
      </c>
      <c r="AO10" s="64" t="s">
        <v>91</v>
      </c>
      <c r="AP10" s="64" t="s">
        <v>92</v>
      </c>
    </row>
    <row r="11" spans="2:47" x14ac:dyDescent="0.25">
      <c r="AE11" s="70" t="s">
        <v>82</v>
      </c>
      <c r="AF11" s="68">
        <f>SUM($AS$32:$AS$46)</f>
        <v>4.9999999999999991</v>
      </c>
      <c r="AG11" s="68">
        <v>3</v>
      </c>
      <c r="AH11" s="68">
        <f t="shared" si="3"/>
        <v>14.999999999999996</v>
      </c>
      <c r="AM11" s="1" t="s">
        <v>71</v>
      </c>
      <c r="AN11" s="1" t="s">
        <v>72</v>
      </c>
      <c r="AO11" s="64">
        <f>IF(Module3!G11="","",Module3!G11)</f>
        <v>108</v>
      </c>
      <c r="AP11" s="64" t="b">
        <f>_xlfn.ISFORMULA(Module3!G11)</f>
        <v>1</v>
      </c>
      <c r="AQ11" s="1">
        <f>IF(AO11=AT11,1,0)</f>
        <v>1</v>
      </c>
      <c r="AS11" s="1">
        <f>IF(AP11=FALSE,0,SUM(AQ11:AR11))</f>
        <v>1</v>
      </c>
      <c r="AT11" s="1">
        <v>108</v>
      </c>
    </row>
    <row r="12" spans="2:47" x14ac:dyDescent="0.25">
      <c r="AF12" s="64"/>
      <c r="AG12" s="64"/>
      <c r="AH12" s="64"/>
      <c r="AN12" s="1" t="s">
        <v>73</v>
      </c>
      <c r="AO12" s="64">
        <f>IF(Module3!G13="","",Module3!G13)</f>
        <v>3</v>
      </c>
      <c r="AP12" s="64" t="b">
        <f>_xlfn.ISFORMULA(Module3!G13)</f>
        <v>1</v>
      </c>
      <c r="AQ12" s="1">
        <f t="shared" ref="AQ12:AQ13" si="4">IF(AO12=AT12,1,0)</f>
        <v>1</v>
      </c>
      <c r="AS12" s="1">
        <f t="shared" ref="AS12:AS46" si="5">IF(AP12=FALSE,0,SUM(AQ12:AR12))</f>
        <v>1</v>
      </c>
      <c r="AT12" s="1">
        <v>3</v>
      </c>
    </row>
    <row r="13" spans="2:47" x14ac:dyDescent="0.25">
      <c r="B13" s="92" t="s">
        <v>152</v>
      </c>
      <c r="C13" s="92"/>
      <c r="D13" s="92"/>
      <c r="AF13" s="64"/>
      <c r="AG13" s="64"/>
      <c r="AH13" s="64"/>
      <c r="AN13" s="1" t="s">
        <v>74</v>
      </c>
      <c r="AO13" s="64">
        <f>IF(Module3!G15="","",Module3!G15)</f>
        <v>141</v>
      </c>
      <c r="AP13" s="64" t="b">
        <f>_xlfn.ISFORMULA(Module3!G15)</f>
        <v>1</v>
      </c>
      <c r="AQ13" s="1">
        <f t="shared" si="4"/>
        <v>1</v>
      </c>
      <c r="AS13" s="1">
        <f t="shared" si="5"/>
        <v>1</v>
      </c>
      <c r="AT13" s="1">
        <v>141</v>
      </c>
    </row>
    <row r="14" spans="2:47" x14ac:dyDescent="0.25">
      <c r="AE14" s="66" t="s">
        <v>79</v>
      </c>
      <c r="AF14" s="67"/>
      <c r="AG14" s="67"/>
      <c r="AH14" s="71">
        <f>SUM(AH6:AH11)/100</f>
        <v>0.75</v>
      </c>
      <c r="AI14" s="68" t="str">
        <f>IF(AH14&lt;65%,"FAIL","PASS")</f>
        <v>PASS</v>
      </c>
      <c r="AN14" s="1" t="s">
        <v>75</v>
      </c>
      <c r="AO14" s="64" t="str">
        <f>IF(Module3!G17="","",Module3!G17)</f>
        <v>Orange</v>
      </c>
      <c r="AP14" s="64" t="b">
        <f>_xlfn.ISFORMULA(Module3!G17)</f>
        <v>1</v>
      </c>
      <c r="AQ14" s="1">
        <f>IF(AO14=AT14,1,0)</f>
        <v>1</v>
      </c>
      <c r="AS14" s="1">
        <f>IF(AP14=FALSE,0,SUM(AQ14:AR14))</f>
        <v>1</v>
      </c>
      <c r="AT14" s="1" t="s">
        <v>17</v>
      </c>
    </row>
    <row r="15" spans="2:47" x14ac:dyDescent="0.25">
      <c r="AF15" s="64"/>
      <c r="AG15" s="64"/>
      <c r="AH15" s="64"/>
      <c r="AO15" s="64"/>
      <c r="AP15" s="64"/>
    </row>
    <row r="16" spans="2:47" x14ac:dyDescent="0.25">
      <c r="AE16" s="59" t="s">
        <v>102</v>
      </c>
      <c r="AF16" s="64"/>
      <c r="AG16" s="64"/>
      <c r="AH16" s="64"/>
      <c r="AM16" s="1" t="s">
        <v>78</v>
      </c>
      <c r="AN16" s="1" t="s">
        <v>81</v>
      </c>
      <c r="AO16" s="64" t="str">
        <f>IF(Module3!E35="","",Module3!E35)</f>
        <v>FAIL</v>
      </c>
      <c r="AP16" s="64" t="b">
        <f>_xlfn.ISFORMULA(Module3!E35)</f>
        <v>1</v>
      </c>
      <c r="AQ16" s="1">
        <f>IF(AO16=AT16,5*(1/15),0)</f>
        <v>0.33333333333333331</v>
      </c>
      <c r="AS16" s="1">
        <f t="shared" si="5"/>
        <v>0.33333333333333331</v>
      </c>
      <c r="AT16" s="1" t="s">
        <v>8</v>
      </c>
    </row>
    <row r="17" spans="31:46" x14ac:dyDescent="0.25">
      <c r="AE17" s="1" t="s">
        <v>121</v>
      </c>
      <c r="AF17" s="64"/>
      <c r="AG17" s="64"/>
      <c r="AH17" s="64"/>
      <c r="AO17" s="64" t="str">
        <f>IF(Module3!E36="","",Module3!E36)</f>
        <v>FAIL</v>
      </c>
      <c r="AP17" s="64" t="b">
        <f>_xlfn.ISFORMULA(Module3!E36)</f>
        <v>1</v>
      </c>
      <c r="AQ17" s="1">
        <f t="shared" ref="AQ17:AQ30" si="6">IF(AO17=AT17,5*(1/15),0)</f>
        <v>0.33333333333333331</v>
      </c>
      <c r="AS17" s="1">
        <f t="shared" si="5"/>
        <v>0.33333333333333331</v>
      </c>
      <c r="AT17" s="1" t="s">
        <v>8</v>
      </c>
    </row>
    <row r="18" spans="31:46" x14ac:dyDescent="0.25">
      <c r="AF18" s="64"/>
      <c r="AG18" s="64"/>
      <c r="AH18" s="64"/>
      <c r="AO18" s="64" t="str">
        <f>IF(Module3!E37="","",Module3!E37)</f>
        <v>FAIL</v>
      </c>
      <c r="AP18" s="64" t="b">
        <f>_xlfn.ISFORMULA(Module3!E37)</f>
        <v>1</v>
      </c>
      <c r="AQ18" s="1">
        <f t="shared" si="6"/>
        <v>0.33333333333333331</v>
      </c>
      <c r="AS18" s="1">
        <f t="shared" si="5"/>
        <v>0.33333333333333331</v>
      </c>
      <c r="AT18" s="1" t="s">
        <v>8</v>
      </c>
    </row>
    <row r="19" spans="31:46" x14ac:dyDescent="0.25">
      <c r="AE19" s="78" t="s">
        <v>103</v>
      </c>
      <c r="AF19" s="64"/>
      <c r="AG19" s="64"/>
      <c r="AH19" s="64"/>
      <c r="AO19" s="64" t="str">
        <f>IF(Module3!E38="","",Module3!E38)</f>
        <v>PASS</v>
      </c>
      <c r="AP19" s="64" t="b">
        <f>_xlfn.ISFORMULA(Module3!E38)</f>
        <v>1</v>
      </c>
      <c r="AQ19" s="1">
        <f t="shared" si="6"/>
        <v>0.33333333333333331</v>
      </c>
      <c r="AS19" s="1">
        <f t="shared" si="5"/>
        <v>0.33333333333333331</v>
      </c>
      <c r="AT19" s="1" t="s">
        <v>4</v>
      </c>
    </row>
    <row r="20" spans="31:46" x14ac:dyDescent="0.25">
      <c r="AE20" s="1" t="s">
        <v>119</v>
      </c>
      <c r="AF20" s="64"/>
      <c r="AG20" s="64"/>
      <c r="AH20" s="64"/>
      <c r="AO20" s="64" t="str">
        <f>IF(Module3!E39="","",Module3!E39)</f>
        <v>PASS</v>
      </c>
      <c r="AP20" s="64" t="b">
        <f>_xlfn.ISFORMULA(Module3!E39)</f>
        <v>1</v>
      </c>
      <c r="AQ20" s="1">
        <f t="shared" si="6"/>
        <v>0.33333333333333331</v>
      </c>
      <c r="AS20" s="1">
        <f t="shared" si="5"/>
        <v>0.33333333333333331</v>
      </c>
      <c r="AT20" s="1" t="s">
        <v>4</v>
      </c>
    </row>
    <row r="21" spans="31:46" x14ac:dyDescent="0.25">
      <c r="AE21" s="1" t="s">
        <v>104</v>
      </c>
      <c r="AF21" s="64"/>
      <c r="AG21" s="64"/>
      <c r="AH21" s="64"/>
      <c r="AO21" s="64" t="str">
        <f>IF(Module3!E40="","",Module3!E40)</f>
        <v>PASS</v>
      </c>
      <c r="AP21" s="64" t="b">
        <f>_xlfn.ISFORMULA(Module3!E40)</f>
        <v>1</v>
      </c>
      <c r="AQ21" s="1">
        <f t="shared" si="6"/>
        <v>0.33333333333333331</v>
      </c>
      <c r="AS21" s="1">
        <f t="shared" si="5"/>
        <v>0.33333333333333331</v>
      </c>
      <c r="AT21" s="1" t="s">
        <v>4</v>
      </c>
    </row>
    <row r="22" spans="31:46" x14ac:dyDescent="0.25">
      <c r="AE22" s="78" t="s">
        <v>127</v>
      </c>
      <c r="AF22" s="64"/>
      <c r="AG22" s="64"/>
      <c r="AH22" s="64"/>
      <c r="AO22" s="64" t="str">
        <f>IF(Module3!E41="","",Module3!E41)</f>
        <v>PASS</v>
      </c>
      <c r="AP22" s="64" t="b">
        <f>_xlfn.ISFORMULA(Module3!E41)</f>
        <v>1</v>
      </c>
      <c r="AQ22" s="1">
        <f t="shared" si="6"/>
        <v>0.33333333333333331</v>
      </c>
      <c r="AS22" s="1">
        <f t="shared" si="5"/>
        <v>0.33333333333333331</v>
      </c>
      <c r="AT22" s="1" t="s">
        <v>4</v>
      </c>
    </row>
    <row r="23" spans="31:46" x14ac:dyDescent="0.25">
      <c r="AE23" s="1" t="s">
        <v>120</v>
      </c>
      <c r="AF23" s="64"/>
      <c r="AG23" s="64"/>
      <c r="AH23" s="64"/>
      <c r="AO23" s="64" t="str">
        <f>IF(Module3!E42="","",Module3!E42)</f>
        <v>FAIL</v>
      </c>
      <c r="AP23" s="64" t="b">
        <f>_xlfn.ISFORMULA(Module3!E42)</f>
        <v>1</v>
      </c>
      <c r="AQ23" s="1">
        <f t="shared" si="6"/>
        <v>0.33333333333333331</v>
      </c>
      <c r="AS23" s="1">
        <f t="shared" si="5"/>
        <v>0.33333333333333331</v>
      </c>
      <c r="AT23" s="1" t="s">
        <v>8</v>
      </c>
    </row>
    <row r="24" spans="31:46" x14ac:dyDescent="0.25">
      <c r="AE24" s="1" t="s">
        <v>117</v>
      </c>
      <c r="AF24" s="64"/>
      <c r="AG24" s="64"/>
      <c r="AH24" s="64"/>
      <c r="AO24" s="64" t="str">
        <f>IF(Module3!E43="","",Module3!E43)</f>
        <v>PASS</v>
      </c>
      <c r="AP24" s="64" t="b">
        <f>_xlfn.ISFORMULA(Module3!E43)</f>
        <v>1</v>
      </c>
      <c r="AQ24" s="1">
        <f t="shared" si="6"/>
        <v>0.33333333333333331</v>
      </c>
      <c r="AS24" s="1">
        <f t="shared" si="5"/>
        <v>0.33333333333333331</v>
      </c>
      <c r="AT24" s="1" t="s">
        <v>4</v>
      </c>
    </row>
    <row r="25" spans="31:46" x14ac:dyDescent="0.25">
      <c r="AE25" s="76" t="s">
        <v>118</v>
      </c>
      <c r="AF25" s="64"/>
      <c r="AG25" s="64"/>
      <c r="AH25" s="64"/>
      <c r="AO25" s="64" t="str">
        <f>IF(Module3!E44="","",Module3!E44)</f>
        <v>FAIL</v>
      </c>
      <c r="AP25" s="64" t="b">
        <f>_xlfn.ISFORMULA(Module3!E44)</f>
        <v>1</v>
      </c>
      <c r="AQ25" s="1">
        <f t="shared" si="6"/>
        <v>0.33333333333333331</v>
      </c>
      <c r="AS25" s="1">
        <f t="shared" si="5"/>
        <v>0.33333333333333331</v>
      </c>
      <c r="AT25" s="1" t="s">
        <v>8</v>
      </c>
    </row>
    <row r="26" spans="31:46" x14ac:dyDescent="0.25">
      <c r="AE26" s="77" t="s">
        <v>105</v>
      </c>
      <c r="AF26" s="64"/>
      <c r="AG26" s="64"/>
      <c r="AH26" s="64"/>
      <c r="AO26" s="64" t="str">
        <f>IF(Module3!E45="","",Module3!E45)</f>
        <v>PASS</v>
      </c>
      <c r="AP26" s="64" t="b">
        <f>_xlfn.ISFORMULA(Module3!E45)</f>
        <v>1</v>
      </c>
      <c r="AQ26" s="1">
        <f t="shared" si="6"/>
        <v>0.33333333333333331</v>
      </c>
      <c r="AS26" s="1">
        <f t="shared" si="5"/>
        <v>0.33333333333333331</v>
      </c>
      <c r="AT26" s="1" t="s">
        <v>4</v>
      </c>
    </row>
    <row r="27" spans="31:46" x14ac:dyDescent="0.25">
      <c r="AE27" s="1" t="s">
        <v>106</v>
      </c>
      <c r="AF27" s="64"/>
      <c r="AG27" s="64"/>
      <c r="AH27" s="64"/>
      <c r="AO27" s="64" t="str">
        <f>IF(Module3!E46="","",Module3!E46)</f>
        <v>PASS</v>
      </c>
      <c r="AP27" s="64" t="b">
        <f>_xlfn.ISFORMULA(Module3!E46)</f>
        <v>1</v>
      </c>
      <c r="AQ27" s="1">
        <f t="shared" si="6"/>
        <v>0.33333333333333331</v>
      </c>
      <c r="AS27" s="1">
        <f t="shared" si="5"/>
        <v>0.33333333333333331</v>
      </c>
      <c r="AT27" s="1" t="s">
        <v>4</v>
      </c>
    </row>
    <row r="28" spans="31:46" x14ac:dyDescent="0.25">
      <c r="AE28" s="1" t="s">
        <v>107</v>
      </c>
      <c r="AF28" s="64"/>
      <c r="AG28" s="64"/>
      <c r="AH28" s="64"/>
      <c r="AO28" s="64" t="str">
        <f>IF(Module3!E47="","",Module3!E47)</f>
        <v>FAIL</v>
      </c>
      <c r="AP28" s="64" t="b">
        <f>_xlfn.ISFORMULA(Module3!E47)</f>
        <v>1</v>
      </c>
      <c r="AQ28" s="1">
        <f t="shared" si="6"/>
        <v>0.33333333333333331</v>
      </c>
      <c r="AS28" s="1">
        <f t="shared" si="5"/>
        <v>0.33333333333333331</v>
      </c>
      <c r="AT28" s="1" t="s">
        <v>8</v>
      </c>
    </row>
    <row r="29" spans="31:46" x14ac:dyDescent="0.25">
      <c r="AE29" s="1" t="s">
        <v>108</v>
      </c>
      <c r="AF29" s="64"/>
      <c r="AG29" s="64"/>
      <c r="AH29" s="64"/>
      <c r="AO29" s="64" t="str">
        <f>IF(Module3!E48="","",Module3!E48)</f>
        <v>PASS</v>
      </c>
      <c r="AP29" s="64" t="b">
        <f>_xlfn.ISFORMULA(Module3!E48)</f>
        <v>1</v>
      </c>
      <c r="AQ29" s="1">
        <f t="shared" si="6"/>
        <v>0.33333333333333331</v>
      </c>
      <c r="AS29" s="1">
        <f t="shared" si="5"/>
        <v>0.33333333333333331</v>
      </c>
      <c r="AT29" s="1" t="s">
        <v>4</v>
      </c>
    </row>
    <row r="30" spans="31:46" x14ac:dyDescent="0.25">
      <c r="AE30" s="1" t="s">
        <v>109</v>
      </c>
      <c r="AF30" s="64"/>
      <c r="AG30" s="64"/>
      <c r="AH30" s="64"/>
      <c r="AO30" s="64" t="str">
        <f>IF(Module3!E49="","",Module3!E49)</f>
        <v>PASS</v>
      </c>
      <c r="AP30" s="64" t="b">
        <f>_xlfn.ISFORMULA(Module3!E49)</f>
        <v>1</v>
      </c>
      <c r="AQ30" s="1">
        <f t="shared" si="6"/>
        <v>0.33333333333333331</v>
      </c>
      <c r="AS30" s="1">
        <f t="shared" si="5"/>
        <v>0.33333333333333331</v>
      </c>
      <c r="AT30" s="1" t="s">
        <v>4</v>
      </c>
    </row>
    <row r="31" spans="31:46" x14ac:dyDescent="0.25">
      <c r="AE31" s="77" t="s">
        <v>110</v>
      </c>
      <c r="AF31" s="64"/>
      <c r="AG31" s="64"/>
      <c r="AH31" s="64"/>
      <c r="AN31" s="1" t="s">
        <v>82</v>
      </c>
      <c r="AO31" s="64"/>
      <c r="AP31" s="64"/>
    </row>
    <row r="32" spans="31:46" x14ac:dyDescent="0.25">
      <c r="AE32" s="1" t="s">
        <v>123</v>
      </c>
      <c r="AF32" s="64"/>
      <c r="AG32" s="64"/>
      <c r="AH32" s="64"/>
      <c r="AN32" s="1" t="s">
        <v>28</v>
      </c>
      <c r="AO32" s="64">
        <f>IF(Module3!G35="","",Module3!G35)</f>
        <v>486650</v>
      </c>
      <c r="AP32" s="64" t="b">
        <f>_xlfn.ISFORMULA(Module3!G35)</f>
        <v>1</v>
      </c>
      <c r="AQ32" s="1">
        <f t="shared" ref="AQ32:AQ46" si="7">IF(AO32=AT32,5*(1/15),0)</f>
        <v>0.33333333333333331</v>
      </c>
      <c r="AS32" s="1">
        <f t="shared" si="5"/>
        <v>0.33333333333333331</v>
      </c>
      <c r="AT32" s="1">
        <v>486650</v>
      </c>
    </row>
    <row r="33" spans="31:46" x14ac:dyDescent="0.25">
      <c r="AE33" s="1" t="s">
        <v>122</v>
      </c>
      <c r="AF33" s="64"/>
      <c r="AG33" s="64"/>
      <c r="AH33" s="64"/>
      <c r="AO33" s="64">
        <f>IF(Module3!G36="","",Module3!G36)</f>
        <v>862303</v>
      </c>
      <c r="AP33" s="64" t="b">
        <f>_xlfn.ISFORMULA(Module3!G36)</f>
        <v>1</v>
      </c>
      <c r="AQ33" s="1">
        <f t="shared" si="7"/>
        <v>0.33333333333333331</v>
      </c>
      <c r="AS33" s="1">
        <f t="shared" si="5"/>
        <v>0.33333333333333331</v>
      </c>
      <c r="AT33" s="1">
        <v>862303</v>
      </c>
    </row>
    <row r="34" spans="31:46" x14ac:dyDescent="0.25">
      <c r="AE34" s="1" t="s">
        <v>111</v>
      </c>
      <c r="AF34" s="64"/>
      <c r="AG34" s="64"/>
      <c r="AH34" s="64"/>
      <c r="AO34" s="64">
        <f>IF(Module3!G37="","",Module3!G37)</f>
        <v>747289</v>
      </c>
      <c r="AP34" s="64" t="b">
        <f>_xlfn.ISFORMULA(Module3!G37)</f>
        <v>1</v>
      </c>
      <c r="AQ34" s="1">
        <f t="shared" si="7"/>
        <v>0.33333333333333331</v>
      </c>
      <c r="AS34" s="1">
        <f t="shared" si="5"/>
        <v>0.33333333333333331</v>
      </c>
      <c r="AT34" s="1">
        <v>747289</v>
      </c>
    </row>
    <row r="35" spans="31:46" x14ac:dyDescent="0.25">
      <c r="AE35" s="1" t="s">
        <v>116</v>
      </c>
      <c r="AF35" s="64"/>
      <c r="AG35" s="64"/>
      <c r="AH35" s="64"/>
      <c r="AO35" s="64">
        <f>IF(Module3!G38="","",Module3!G38)</f>
        <v>881175</v>
      </c>
      <c r="AP35" s="64" t="b">
        <f>_xlfn.ISFORMULA(Module3!G38)</f>
        <v>1</v>
      </c>
      <c r="AQ35" s="1">
        <f t="shared" si="7"/>
        <v>0.33333333333333331</v>
      </c>
      <c r="AS35" s="1">
        <f t="shared" si="5"/>
        <v>0.33333333333333331</v>
      </c>
      <c r="AT35" s="1">
        <v>881175</v>
      </c>
    </row>
    <row r="36" spans="31:46" x14ac:dyDescent="0.25">
      <c r="AE36" s="1" t="s">
        <v>115</v>
      </c>
      <c r="AF36" s="64"/>
      <c r="AG36" s="64"/>
      <c r="AH36" s="64"/>
      <c r="AO36" s="64">
        <f>IF(Module3!G39="","",Module3!G39)</f>
        <v>905869</v>
      </c>
      <c r="AP36" s="64" t="b">
        <f>_xlfn.ISFORMULA(Module3!G39)</f>
        <v>1</v>
      </c>
      <c r="AQ36" s="1">
        <f t="shared" si="7"/>
        <v>0.33333333333333331</v>
      </c>
      <c r="AS36" s="1">
        <f t="shared" si="5"/>
        <v>0.33333333333333331</v>
      </c>
      <c r="AT36" s="1">
        <v>905869</v>
      </c>
    </row>
    <row r="37" spans="31:46" x14ac:dyDescent="0.25">
      <c r="AE37" s="1" t="s">
        <v>112</v>
      </c>
      <c r="AF37" s="64"/>
      <c r="AG37" s="64"/>
      <c r="AH37" s="64"/>
      <c r="AN37" s="1" t="s">
        <v>83</v>
      </c>
      <c r="AO37" s="64" t="str">
        <f>IF(Module3!H35="","",Module3!H35)</f>
        <v>Papaya</v>
      </c>
      <c r="AP37" s="64" t="b">
        <f>_xlfn.ISFORMULA(Module3!H35)</f>
        <v>1</v>
      </c>
      <c r="AQ37" s="1">
        <f t="shared" si="7"/>
        <v>0.33333333333333331</v>
      </c>
      <c r="AS37" s="1">
        <f t="shared" si="5"/>
        <v>0.33333333333333331</v>
      </c>
      <c r="AT37" s="1" t="s">
        <v>34</v>
      </c>
    </row>
    <row r="38" spans="31:46" x14ac:dyDescent="0.25">
      <c r="AE38" s="1" t="s">
        <v>113</v>
      </c>
      <c r="AF38" s="64"/>
      <c r="AG38" s="64"/>
      <c r="AH38" s="64"/>
      <c r="AO38" s="64" t="str">
        <f>IF(Module3!H36="","",Module3!H36)</f>
        <v>Jackfruit</v>
      </c>
      <c r="AP38" s="64" t="b">
        <f>_xlfn.ISFORMULA(Module3!H36)</f>
        <v>1</v>
      </c>
      <c r="AQ38" s="1">
        <f t="shared" si="7"/>
        <v>0.33333333333333331</v>
      </c>
      <c r="AS38" s="1">
        <f t="shared" si="5"/>
        <v>0.33333333333333331</v>
      </c>
      <c r="AT38" s="1" t="s">
        <v>18</v>
      </c>
    </row>
    <row r="39" spans="31:46" x14ac:dyDescent="0.25">
      <c r="AE39" s="1" t="s">
        <v>114</v>
      </c>
      <c r="AF39" s="64"/>
      <c r="AG39" s="64"/>
      <c r="AH39" s="64"/>
      <c r="AO39" s="64" t="str">
        <f>IF(Module3!H37="","",Module3!H37)</f>
        <v>Grapes</v>
      </c>
      <c r="AP39" s="64" t="b">
        <f>_xlfn.ISFORMULA(Module3!H37)</f>
        <v>1</v>
      </c>
      <c r="AQ39" s="1">
        <f t="shared" si="7"/>
        <v>0.33333333333333331</v>
      </c>
      <c r="AS39" s="1">
        <f t="shared" si="5"/>
        <v>0.33333333333333331</v>
      </c>
      <c r="AT39" s="1" t="s">
        <v>15</v>
      </c>
    </row>
    <row r="40" spans="31:46" x14ac:dyDescent="0.25">
      <c r="AF40" s="64"/>
      <c r="AG40" s="64"/>
      <c r="AH40" s="64"/>
      <c r="AO40" s="64" t="str">
        <f>IF(Module3!H38="","",Module3!H38)</f>
        <v>Strawberry</v>
      </c>
      <c r="AP40" s="64" t="b">
        <f>_xlfn.ISFORMULA(Module3!H38)</f>
        <v>1</v>
      </c>
      <c r="AQ40" s="1">
        <f t="shared" si="7"/>
        <v>0.33333333333333331</v>
      </c>
      <c r="AS40" s="1">
        <f t="shared" si="5"/>
        <v>0.33333333333333331</v>
      </c>
      <c r="AT40" s="1" t="s">
        <v>21</v>
      </c>
    </row>
    <row r="41" spans="31:46" x14ac:dyDescent="0.25">
      <c r="AF41" s="64"/>
      <c r="AG41" s="64"/>
      <c r="AH41" s="64"/>
      <c r="AO41" s="64" t="str">
        <f>IF(Module3!H39="","",Module3!H39)</f>
        <v>Watermelon</v>
      </c>
      <c r="AP41" s="64" t="b">
        <f>_xlfn.ISFORMULA(Module3!H39)</f>
        <v>1</v>
      </c>
      <c r="AQ41" s="1">
        <f t="shared" si="7"/>
        <v>0.33333333333333331</v>
      </c>
      <c r="AS41" s="1">
        <f t="shared" si="5"/>
        <v>0.33333333333333331</v>
      </c>
      <c r="AT41" s="1" t="s">
        <v>20</v>
      </c>
    </row>
    <row r="42" spans="31:46" x14ac:dyDescent="0.25">
      <c r="AF42" s="64"/>
      <c r="AG42" s="64"/>
      <c r="AH42" s="64"/>
      <c r="AN42" s="1" t="s">
        <v>11</v>
      </c>
      <c r="AO42" s="64" t="str">
        <f>IF(Module3!I35="","",Module3!I35)</f>
        <v>Large</v>
      </c>
      <c r="AP42" s="64" t="b">
        <f>_xlfn.ISFORMULA(Module3!I35)</f>
        <v>1</v>
      </c>
      <c r="AQ42" s="1">
        <f t="shared" si="7"/>
        <v>0.33333333333333331</v>
      </c>
      <c r="AS42" s="1">
        <f t="shared" si="5"/>
        <v>0.33333333333333331</v>
      </c>
      <c r="AT42" s="1" t="s">
        <v>23</v>
      </c>
    </row>
    <row r="43" spans="31:46" x14ac:dyDescent="0.25">
      <c r="AF43" s="64"/>
      <c r="AG43" s="64"/>
      <c r="AH43" s="64"/>
      <c r="AO43" s="64" t="str">
        <f>IF(Module3!I36="","",Module3!I36)</f>
        <v>Large</v>
      </c>
      <c r="AP43" s="64" t="b">
        <f>_xlfn.ISFORMULA(Module3!I36)</f>
        <v>1</v>
      </c>
      <c r="AQ43" s="1">
        <f t="shared" si="7"/>
        <v>0.33333333333333331</v>
      </c>
      <c r="AS43" s="1">
        <f t="shared" si="5"/>
        <v>0.33333333333333331</v>
      </c>
      <c r="AT43" s="1" t="s">
        <v>23</v>
      </c>
    </row>
    <row r="44" spans="31:46" x14ac:dyDescent="0.25">
      <c r="AF44" s="64"/>
      <c r="AG44" s="64"/>
      <c r="AH44" s="64"/>
      <c r="AO44" s="64" t="str">
        <f>IF(Module3!I37="","",Module3!I37)</f>
        <v>Small</v>
      </c>
      <c r="AP44" s="64" t="b">
        <f>_xlfn.ISFORMULA(Module3!I37)</f>
        <v>1</v>
      </c>
      <c r="AQ44" s="1">
        <f t="shared" si="7"/>
        <v>0.33333333333333331</v>
      </c>
      <c r="AS44" s="1">
        <f t="shared" si="5"/>
        <v>0.33333333333333331</v>
      </c>
      <c r="AT44" s="1" t="s">
        <v>24</v>
      </c>
    </row>
    <row r="45" spans="31:46" x14ac:dyDescent="0.25">
      <c r="AF45" s="64"/>
      <c r="AG45" s="64"/>
      <c r="AH45" s="64"/>
      <c r="AO45" s="64" t="str">
        <f>IF(Module3!I38="","",Module3!I38)</f>
        <v>Small</v>
      </c>
      <c r="AP45" s="64" t="b">
        <f>_xlfn.ISFORMULA(Module3!I38)</f>
        <v>1</v>
      </c>
      <c r="AQ45" s="1">
        <f t="shared" si="7"/>
        <v>0.33333333333333331</v>
      </c>
      <c r="AS45" s="1">
        <f t="shared" si="5"/>
        <v>0.33333333333333331</v>
      </c>
      <c r="AT45" s="1" t="s">
        <v>24</v>
      </c>
    </row>
    <row r="46" spans="31:46" x14ac:dyDescent="0.25">
      <c r="AF46" s="64"/>
      <c r="AG46" s="64"/>
      <c r="AH46" s="64"/>
      <c r="AO46" s="64" t="str">
        <f>IF(Module3!I39="","",Module3!I39)</f>
        <v>Large</v>
      </c>
      <c r="AP46" s="64" t="b">
        <f>_xlfn.ISFORMULA(Module3!I39)</f>
        <v>1</v>
      </c>
      <c r="AQ46" s="1">
        <f t="shared" si="7"/>
        <v>0.33333333333333331</v>
      </c>
      <c r="AS46" s="1">
        <f t="shared" si="5"/>
        <v>0.33333333333333331</v>
      </c>
      <c r="AT46" s="1" t="s">
        <v>23</v>
      </c>
    </row>
    <row r="47" spans="31:46" x14ac:dyDescent="0.25">
      <c r="AF47" s="64"/>
      <c r="AG47" s="64"/>
      <c r="AH47" s="64"/>
      <c r="AO47" s="64"/>
      <c r="AP47" s="64"/>
    </row>
    <row r="48" spans="31:46" x14ac:dyDescent="0.25">
      <c r="AF48" s="64"/>
      <c r="AG48" s="64"/>
      <c r="AH48" s="64"/>
      <c r="AN48" s="87" t="s">
        <v>141</v>
      </c>
      <c r="AO48" s="64"/>
      <c r="AP48" s="64" t="s">
        <v>142</v>
      </c>
      <c r="AR48" s="1" t="s">
        <v>143</v>
      </c>
    </row>
    <row r="49" spans="32:44" x14ac:dyDescent="0.25">
      <c r="AF49" s="64"/>
      <c r="AG49" s="64"/>
      <c r="AH49" s="64"/>
      <c r="AN49" s="88" t="s">
        <v>145</v>
      </c>
      <c r="AO49" s="64"/>
      <c r="AP49" s="64"/>
      <c r="AR49" s="1" t="str">
        <f>Module1!A5</f>
        <v>Question 1 - Pick the correct one by choosing "correct" in the drop down menu on Column A</v>
      </c>
    </row>
    <row r="50" spans="32:44" x14ac:dyDescent="0.25">
      <c r="AF50" s="64"/>
      <c r="AG50" s="64"/>
      <c r="AH50" s="64"/>
      <c r="AN50" s="1">
        <f>IF(AP50=AR50,1,0)</f>
        <v>1</v>
      </c>
      <c r="AO50" s="64"/>
      <c r="AP50" s="64">
        <v>0</v>
      </c>
      <c r="AR50" s="22">
        <f>Module1!A6</f>
        <v>0</v>
      </c>
    </row>
    <row r="51" spans="32:44" x14ac:dyDescent="0.25">
      <c r="AF51" s="64"/>
      <c r="AG51" s="64"/>
      <c r="AH51" s="64"/>
      <c r="AN51" s="1">
        <f t="shared" ref="AN51:AN53" si="8">IF(AP51=AR51,1,0)</f>
        <v>1</v>
      </c>
      <c r="AO51" s="64"/>
      <c r="AP51" s="64">
        <v>0</v>
      </c>
      <c r="AR51" s="22">
        <f>Module1!A7</f>
        <v>0</v>
      </c>
    </row>
    <row r="52" spans="32:44" x14ac:dyDescent="0.25">
      <c r="AF52" s="64"/>
      <c r="AG52" s="64"/>
      <c r="AH52" s="64"/>
      <c r="AI52" s="64" t="s">
        <v>144</v>
      </c>
      <c r="AN52" s="1">
        <f t="shared" si="8"/>
        <v>1</v>
      </c>
      <c r="AO52" s="64"/>
      <c r="AP52" s="64" t="s">
        <v>132</v>
      </c>
      <c r="AR52" s="22" t="str">
        <f>Module1!A8</f>
        <v>Correct</v>
      </c>
    </row>
    <row r="53" spans="32:44" x14ac:dyDescent="0.25">
      <c r="AF53" s="64"/>
      <c r="AG53" s="64"/>
      <c r="AH53" s="64"/>
      <c r="AK53" s="1">
        <f>IF(SUM(AN50:AN53)=4,1,0)</f>
        <v>1</v>
      </c>
      <c r="AN53" s="1">
        <f t="shared" si="8"/>
        <v>1</v>
      </c>
      <c r="AO53" s="64"/>
      <c r="AP53" s="64">
        <v>0</v>
      </c>
      <c r="AR53" s="22">
        <f>Module1!A9</f>
        <v>0</v>
      </c>
    </row>
    <row r="54" spans="32:44" x14ac:dyDescent="0.25">
      <c r="AF54" s="64"/>
      <c r="AG54" s="64"/>
      <c r="AH54" s="64"/>
      <c r="AO54" s="64"/>
      <c r="AP54" s="64"/>
    </row>
    <row r="55" spans="32:44" x14ac:dyDescent="0.25">
      <c r="AF55" s="64"/>
      <c r="AG55" s="64"/>
      <c r="AH55" s="64"/>
      <c r="AO55" s="64"/>
      <c r="AP55" s="64"/>
    </row>
    <row r="56" spans="32:44" x14ac:dyDescent="0.25">
      <c r="AF56" s="64"/>
      <c r="AG56" s="64"/>
      <c r="AH56" s="64"/>
      <c r="AO56" s="64"/>
      <c r="AP56" s="64"/>
      <c r="AR56" s="1" t="str">
        <f>Module1!A12</f>
        <v>Question 2 - Pick the correct one by choosing "correct" in the drop down menu on Column A</v>
      </c>
    </row>
    <row r="57" spans="32:44" x14ac:dyDescent="0.25">
      <c r="AF57" s="64"/>
      <c r="AG57" s="64"/>
      <c r="AH57" s="64"/>
      <c r="AK57" s="1">
        <f>IF(SUM(AN57:AN60)=4,1,0)</f>
        <v>1</v>
      </c>
      <c r="AN57" s="1">
        <f>IF(AP57=AR57,1,0)</f>
        <v>1</v>
      </c>
      <c r="AO57" s="64"/>
      <c r="AP57" s="64" t="s">
        <v>132</v>
      </c>
      <c r="AR57" s="22" t="str">
        <f>Module1!A13</f>
        <v>Correct</v>
      </c>
    </row>
    <row r="58" spans="32:44" x14ac:dyDescent="0.25">
      <c r="AF58" s="64"/>
      <c r="AG58" s="64"/>
      <c r="AH58" s="64"/>
      <c r="AN58" s="1">
        <f t="shared" ref="AN58:AN60" si="9">IF(AP58=AR58,1,0)</f>
        <v>1</v>
      </c>
      <c r="AO58" s="64"/>
      <c r="AP58" s="64">
        <v>0</v>
      </c>
      <c r="AR58" s="22">
        <f>Module1!A14</f>
        <v>0</v>
      </c>
    </row>
    <row r="59" spans="32:44" x14ac:dyDescent="0.25">
      <c r="AF59" s="64"/>
      <c r="AG59" s="64"/>
      <c r="AH59" s="64"/>
      <c r="AN59" s="1">
        <f t="shared" si="9"/>
        <v>1</v>
      </c>
      <c r="AO59" s="64"/>
      <c r="AP59" s="64">
        <v>0</v>
      </c>
      <c r="AR59" s="22">
        <f>Module1!A15</f>
        <v>0</v>
      </c>
    </row>
    <row r="60" spans="32:44" x14ac:dyDescent="0.25">
      <c r="AF60" s="64"/>
      <c r="AG60" s="64"/>
      <c r="AH60" s="64"/>
      <c r="AN60" s="1">
        <f t="shared" si="9"/>
        <v>1</v>
      </c>
      <c r="AO60" s="64"/>
      <c r="AP60" s="64">
        <v>0</v>
      </c>
      <c r="AR60" s="22">
        <f>Module1!A16</f>
        <v>0</v>
      </c>
    </row>
    <row r="61" spans="32:44" x14ac:dyDescent="0.25">
      <c r="AF61" s="64"/>
      <c r="AG61" s="64"/>
      <c r="AH61" s="64"/>
      <c r="AO61" s="64"/>
      <c r="AP61" s="64"/>
    </row>
    <row r="62" spans="32:44" x14ac:dyDescent="0.25">
      <c r="AF62" s="64"/>
      <c r="AG62" s="64"/>
      <c r="AH62" s="64"/>
      <c r="AO62" s="64"/>
      <c r="AP62" s="64"/>
      <c r="AR62" s="1" t="str">
        <f>Module1!A18</f>
        <v>Question 3 - Pick the correct one by choosing "correct" in the drop down menu on Column A</v>
      </c>
    </row>
    <row r="63" spans="32:44" x14ac:dyDescent="0.25">
      <c r="AF63" s="64"/>
      <c r="AG63" s="64"/>
      <c r="AH63" s="64"/>
      <c r="AK63" s="1">
        <f>IF(SUM(AN63:AN66)=4,1,0)</f>
        <v>1</v>
      </c>
      <c r="AN63" s="1">
        <f>IF(AP63=AR63,1,0)</f>
        <v>1</v>
      </c>
      <c r="AO63" s="64"/>
      <c r="AP63" s="64">
        <v>0</v>
      </c>
      <c r="AR63" s="22">
        <f>Module1!A19</f>
        <v>0</v>
      </c>
    </row>
    <row r="64" spans="32:44" x14ac:dyDescent="0.25">
      <c r="AF64" s="64"/>
      <c r="AG64" s="64"/>
      <c r="AH64" s="64"/>
      <c r="AN64" s="1">
        <f t="shared" ref="AN64:AN66" si="10">IF(AP64=AR64,1,0)</f>
        <v>1</v>
      </c>
      <c r="AO64" s="64"/>
      <c r="AP64" s="64">
        <v>0</v>
      </c>
      <c r="AR64" s="22">
        <f>Module1!A20</f>
        <v>0</v>
      </c>
    </row>
    <row r="65" spans="32:44" x14ac:dyDescent="0.25">
      <c r="AF65" s="64"/>
      <c r="AG65" s="64"/>
      <c r="AH65" s="64"/>
      <c r="AN65" s="1">
        <f t="shared" si="10"/>
        <v>1</v>
      </c>
      <c r="AO65" s="64"/>
      <c r="AP65" s="64">
        <v>0</v>
      </c>
      <c r="AR65" s="22">
        <f>Module1!A21</f>
        <v>0</v>
      </c>
    </row>
    <row r="66" spans="32:44" x14ac:dyDescent="0.25">
      <c r="AF66" s="64"/>
      <c r="AG66" s="64"/>
      <c r="AH66" s="64"/>
      <c r="AN66" s="1">
        <f t="shared" si="10"/>
        <v>1</v>
      </c>
      <c r="AO66" s="64"/>
      <c r="AP66" s="64" t="s">
        <v>132</v>
      </c>
      <c r="AR66" s="22" t="str">
        <f>Module1!A22</f>
        <v>Correct</v>
      </c>
    </row>
    <row r="67" spans="32:44" x14ac:dyDescent="0.25">
      <c r="AF67" s="64"/>
      <c r="AG67" s="64"/>
      <c r="AH67" s="64"/>
      <c r="AO67" s="64"/>
      <c r="AP67" s="64"/>
    </row>
    <row r="68" spans="32:44" x14ac:dyDescent="0.25">
      <c r="AF68" s="64"/>
      <c r="AG68" s="64"/>
      <c r="AH68" s="64"/>
      <c r="AO68" s="64"/>
      <c r="AP68" s="64"/>
      <c r="AR68" s="1" t="str">
        <f>Module1!A24</f>
        <v>Question 4 - Pick the correct one by choosing "correct" in the drop down menu on Column A</v>
      </c>
    </row>
    <row r="69" spans="32:44" x14ac:dyDescent="0.25">
      <c r="AF69" s="64"/>
      <c r="AG69" s="64"/>
      <c r="AH69" s="64"/>
      <c r="AK69" s="1">
        <f>IF(SUM(AN69:AN72)=4,1,0)</f>
        <v>1</v>
      </c>
      <c r="AN69" s="1">
        <f>IF(AP69=AR69,1,0)</f>
        <v>1</v>
      </c>
      <c r="AO69" s="64"/>
      <c r="AP69" s="64" t="s">
        <v>132</v>
      </c>
      <c r="AR69" s="22" t="str">
        <f>Module1!A25</f>
        <v>Correct</v>
      </c>
    </row>
    <row r="70" spans="32:44" x14ac:dyDescent="0.25">
      <c r="AF70" s="64"/>
      <c r="AG70" s="64"/>
      <c r="AH70" s="64"/>
      <c r="AN70" s="1">
        <f t="shared" ref="AN70:AN72" si="11">IF(AP70=AR70,1,0)</f>
        <v>1</v>
      </c>
      <c r="AO70" s="64"/>
      <c r="AP70" s="64">
        <v>0</v>
      </c>
      <c r="AR70" s="22">
        <f>Module1!A26</f>
        <v>0</v>
      </c>
    </row>
    <row r="71" spans="32:44" x14ac:dyDescent="0.25">
      <c r="AF71" s="64"/>
      <c r="AG71" s="64"/>
      <c r="AH71" s="64"/>
      <c r="AN71" s="1">
        <f t="shared" si="11"/>
        <v>1</v>
      </c>
      <c r="AO71" s="64"/>
      <c r="AP71" s="64">
        <v>0</v>
      </c>
      <c r="AR71" s="22">
        <f>Module1!A27</f>
        <v>0</v>
      </c>
    </row>
    <row r="72" spans="32:44" x14ac:dyDescent="0.25">
      <c r="AF72" s="64"/>
      <c r="AG72" s="64"/>
      <c r="AH72" s="64"/>
      <c r="AN72" s="1">
        <f t="shared" si="11"/>
        <v>1</v>
      </c>
      <c r="AO72" s="64"/>
      <c r="AP72" s="64">
        <v>0</v>
      </c>
      <c r="AR72" s="22">
        <f>Module1!A28</f>
        <v>0</v>
      </c>
    </row>
    <row r="73" spans="32:44" x14ac:dyDescent="0.25">
      <c r="AF73" s="64"/>
      <c r="AG73" s="64"/>
      <c r="AH73" s="64"/>
      <c r="AO73" s="64"/>
      <c r="AP73" s="64"/>
    </row>
    <row r="74" spans="32:44" x14ac:dyDescent="0.25">
      <c r="AF74" s="64"/>
      <c r="AG74" s="64"/>
      <c r="AH74" s="64"/>
      <c r="AO74" s="64"/>
      <c r="AP74" s="64"/>
      <c r="AR74" s="1" t="str">
        <f>Module1!A30</f>
        <v>Question 5 - Pick the correct one by choosing "correct" in the drop down menu on Column A</v>
      </c>
    </row>
    <row r="75" spans="32:44" x14ac:dyDescent="0.25">
      <c r="AF75" s="64"/>
      <c r="AG75" s="64"/>
      <c r="AH75" s="64"/>
      <c r="AK75" s="1">
        <f>IF(SUM(AN75:AN78)=4,1,0)</f>
        <v>1</v>
      </c>
      <c r="AN75" s="1">
        <f>IF(AP75=AR75,1,0)</f>
        <v>1</v>
      </c>
      <c r="AO75" s="64"/>
      <c r="AP75" s="64">
        <v>0</v>
      </c>
      <c r="AR75" s="22">
        <f>Module1!A31</f>
        <v>0</v>
      </c>
    </row>
    <row r="76" spans="32:44" x14ac:dyDescent="0.25">
      <c r="AF76" s="64"/>
      <c r="AG76" s="64"/>
      <c r="AH76" s="64"/>
      <c r="AN76" s="1">
        <f t="shared" ref="AN76:AN78" si="12">IF(AP76=AR76,1,0)</f>
        <v>1</v>
      </c>
      <c r="AO76" s="64"/>
      <c r="AP76" s="64">
        <v>0</v>
      </c>
      <c r="AR76" s="22">
        <f>Module1!A32</f>
        <v>0</v>
      </c>
    </row>
    <row r="77" spans="32:44" x14ac:dyDescent="0.25">
      <c r="AF77" s="64"/>
      <c r="AG77" s="64"/>
      <c r="AH77" s="64"/>
      <c r="AN77" s="1">
        <f t="shared" si="12"/>
        <v>1</v>
      </c>
      <c r="AO77" s="64"/>
      <c r="AP77" s="64" t="s">
        <v>132</v>
      </c>
      <c r="AR77" s="22" t="str">
        <f>Module1!A33</f>
        <v>Correct</v>
      </c>
    </row>
    <row r="78" spans="32:44" x14ac:dyDescent="0.25">
      <c r="AF78" s="64"/>
      <c r="AG78" s="64"/>
      <c r="AH78" s="64"/>
      <c r="AN78" s="1">
        <f t="shared" si="12"/>
        <v>1</v>
      </c>
      <c r="AO78" s="64"/>
      <c r="AP78" s="64">
        <v>0</v>
      </c>
      <c r="AR78" s="22">
        <f>Module1!A34</f>
        <v>0</v>
      </c>
    </row>
    <row r="79" spans="32:44" x14ac:dyDescent="0.25">
      <c r="AF79" s="64"/>
      <c r="AG79" s="64"/>
      <c r="AH79" s="64"/>
      <c r="AO79" s="64"/>
      <c r="AP79" s="64"/>
    </row>
    <row r="80" spans="32:44" x14ac:dyDescent="0.25">
      <c r="AF80" s="64"/>
      <c r="AG80" s="64"/>
      <c r="AH80" s="64"/>
      <c r="AO80" s="64"/>
      <c r="AP80" s="64"/>
      <c r="AR80" s="1" t="str">
        <f>Module1!A36</f>
        <v>Question 6 - The "F" test: Count the number of f's in the sentence. Pick the correct one by choosing "correct" in the drop down menu on Column A</v>
      </c>
    </row>
    <row r="81" spans="32:44" x14ac:dyDescent="0.25">
      <c r="AF81" s="64"/>
      <c r="AG81" s="64"/>
      <c r="AH81" s="64"/>
      <c r="AO81" s="64"/>
      <c r="AP81" s="64"/>
    </row>
    <row r="82" spans="32:44" x14ac:dyDescent="0.25">
      <c r="AF82" s="64"/>
      <c r="AG82" s="64"/>
      <c r="AH82" s="64"/>
      <c r="AK82" s="1">
        <f>IF(SUM(AN82:AN86)=5,1,0)</f>
        <v>0</v>
      </c>
      <c r="AN82" s="1">
        <f>IF(AP82=AR82,1,0)</f>
        <v>1</v>
      </c>
      <c r="AO82" s="64"/>
      <c r="AP82" s="64">
        <v>0</v>
      </c>
      <c r="AR82" s="22">
        <f>Module1!A38</f>
        <v>0</v>
      </c>
    </row>
    <row r="83" spans="32:44" x14ac:dyDescent="0.25">
      <c r="AF83" s="64"/>
      <c r="AG83" s="64"/>
      <c r="AH83" s="64"/>
      <c r="AN83" s="1">
        <f t="shared" ref="AN83:AN85" si="13">IF(AP83=AR83,1,0)</f>
        <v>0</v>
      </c>
      <c r="AO83" s="64"/>
      <c r="AP83" s="64">
        <v>0</v>
      </c>
      <c r="AR83" s="22" t="str">
        <f>Module1!A39</f>
        <v>Correct</v>
      </c>
    </row>
    <row r="84" spans="32:44" x14ac:dyDescent="0.25">
      <c r="AF84" s="64"/>
      <c r="AG84" s="64"/>
      <c r="AH84" s="64"/>
      <c r="AN84" s="1">
        <f t="shared" si="13"/>
        <v>0</v>
      </c>
      <c r="AO84" s="64"/>
      <c r="AP84" s="64" t="s">
        <v>132</v>
      </c>
      <c r="AR84" s="22">
        <f>Module1!A40</f>
        <v>0</v>
      </c>
    </row>
    <row r="85" spans="32:44" x14ac:dyDescent="0.25">
      <c r="AF85" s="64"/>
      <c r="AG85" s="64"/>
      <c r="AH85" s="64"/>
      <c r="AN85" s="1">
        <f t="shared" si="13"/>
        <v>1</v>
      </c>
      <c r="AO85" s="64"/>
      <c r="AP85" s="64">
        <v>0</v>
      </c>
      <c r="AR85" s="22">
        <f>Module1!A41</f>
        <v>0</v>
      </c>
    </row>
    <row r="86" spans="32:44" x14ac:dyDescent="0.25">
      <c r="AF86" s="64"/>
      <c r="AG86" s="64"/>
      <c r="AH86" s="64"/>
      <c r="AN86" s="1">
        <f>IF(AP86=AR86,1,0)</f>
        <v>1</v>
      </c>
      <c r="AO86" s="64"/>
      <c r="AP86" s="64">
        <v>0</v>
      </c>
      <c r="AR86" s="22">
        <f>Module1!A42</f>
        <v>0</v>
      </c>
    </row>
    <row r="87" spans="32:44" x14ac:dyDescent="0.25">
      <c r="AF87" s="64"/>
      <c r="AG87" s="64"/>
      <c r="AH87" s="64"/>
      <c r="AO87" s="64"/>
      <c r="AP87" s="64"/>
    </row>
    <row r="88" spans="32:44" x14ac:dyDescent="0.25">
      <c r="AF88" s="64"/>
      <c r="AG88" s="64"/>
      <c r="AH88" s="64"/>
      <c r="AO88" s="64"/>
      <c r="AP88" s="64"/>
    </row>
    <row r="89" spans="32:44" x14ac:dyDescent="0.25">
      <c r="AF89" s="64"/>
      <c r="AG89" s="64"/>
      <c r="AH89" s="64"/>
      <c r="AO89" s="64"/>
      <c r="AP89" s="64"/>
    </row>
    <row r="90" spans="32:44" x14ac:dyDescent="0.25">
      <c r="AF90" s="64"/>
      <c r="AG90" s="64"/>
      <c r="AH90" s="64"/>
      <c r="AO90" s="64"/>
      <c r="AP90" s="64"/>
      <c r="AR90" s="1" t="str">
        <f>Module1!A46</f>
        <v>Question 7 - Find the identical string to the following below. Pick the correct one by choosing "correct" in the drop down menu on Column A</v>
      </c>
    </row>
    <row r="91" spans="32:44" x14ac:dyDescent="0.25">
      <c r="AF91" s="64"/>
      <c r="AG91" s="64"/>
      <c r="AH91" s="64"/>
      <c r="AO91" s="64"/>
      <c r="AP91" s="64"/>
    </row>
    <row r="92" spans="32:44" x14ac:dyDescent="0.25">
      <c r="AF92" s="64"/>
      <c r="AG92" s="64"/>
      <c r="AH92" s="64"/>
      <c r="AO92" s="64"/>
      <c r="AP92" s="64"/>
    </row>
    <row r="93" spans="32:44" x14ac:dyDescent="0.25">
      <c r="AF93" s="64"/>
      <c r="AG93" s="64"/>
      <c r="AH93" s="64"/>
      <c r="AO93" s="64"/>
      <c r="AP93" s="64"/>
    </row>
    <row r="94" spans="32:44" x14ac:dyDescent="0.25">
      <c r="AF94" s="64"/>
      <c r="AG94" s="64"/>
      <c r="AH94" s="64"/>
      <c r="AO94" s="64"/>
      <c r="AP94" s="64"/>
    </row>
    <row r="95" spans="32:44" x14ac:dyDescent="0.25">
      <c r="AF95" s="64"/>
      <c r="AG95" s="64"/>
      <c r="AH95" s="64"/>
      <c r="AK95" s="1">
        <f>IF(SUM(AN95:AN98)=4,1,0)</f>
        <v>1</v>
      </c>
      <c r="AN95" s="1">
        <f>IF(AP95=AR95,1,0)</f>
        <v>1</v>
      </c>
      <c r="AO95" s="64"/>
      <c r="AP95" s="64" t="s">
        <v>132</v>
      </c>
      <c r="AR95" s="22" t="str">
        <f>Module1!A51</f>
        <v>Correct</v>
      </c>
    </row>
    <row r="96" spans="32:44" x14ac:dyDescent="0.25">
      <c r="AF96" s="64"/>
      <c r="AG96" s="64"/>
      <c r="AH96" s="64"/>
      <c r="AN96" s="1">
        <f t="shared" ref="AN96:AN98" si="14">IF(AP96=AR96,1,0)</f>
        <v>1</v>
      </c>
      <c r="AO96" s="64"/>
      <c r="AP96" s="64">
        <v>0</v>
      </c>
      <c r="AR96" s="22">
        <f>Module1!A52</f>
        <v>0</v>
      </c>
    </row>
    <row r="97" spans="32:44" x14ac:dyDescent="0.25">
      <c r="AF97" s="64"/>
      <c r="AG97" s="64"/>
      <c r="AH97" s="64"/>
      <c r="AN97" s="1">
        <f t="shared" si="14"/>
        <v>1</v>
      </c>
      <c r="AO97" s="64"/>
      <c r="AP97" s="64">
        <v>0</v>
      </c>
      <c r="AR97" s="22">
        <f>Module1!A53</f>
        <v>0</v>
      </c>
    </row>
    <row r="98" spans="32:44" x14ac:dyDescent="0.25">
      <c r="AF98" s="64"/>
      <c r="AG98" s="64"/>
      <c r="AH98" s="64"/>
      <c r="AN98" s="1">
        <f t="shared" si="14"/>
        <v>1</v>
      </c>
      <c r="AO98" s="64"/>
      <c r="AP98" s="64">
        <v>0</v>
      </c>
      <c r="AR98" s="22">
        <f>Module1!A54</f>
        <v>0</v>
      </c>
    </row>
    <row r="99" spans="32:44" x14ac:dyDescent="0.25">
      <c r="AF99" s="64"/>
      <c r="AG99" s="64"/>
      <c r="AH99" s="64"/>
      <c r="AO99" s="64"/>
      <c r="AP99" s="64"/>
    </row>
    <row r="100" spans="32:44" x14ac:dyDescent="0.25">
      <c r="AF100" s="64"/>
      <c r="AG100" s="64"/>
      <c r="AH100" s="64"/>
      <c r="AO100" s="64"/>
      <c r="AP100" s="64"/>
    </row>
    <row r="101" spans="32:44" x14ac:dyDescent="0.25">
      <c r="AF101" s="64"/>
      <c r="AG101" s="64"/>
      <c r="AH101" s="64"/>
      <c r="AO101" s="64"/>
      <c r="AP101" s="64"/>
    </row>
    <row r="102" spans="32:44" x14ac:dyDescent="0.25">
      <c r="AF102" s="64"/>
      <c r="AG102" s="64"/>
      <c r="AH102" s="64"/>
      <c r="AO102" s="64"/>
      <c r="AP102" s="64"/>
    </row>
    <row r="103" spans="32:44" x14ac:dyDescent="0.25">
      <c r="AF103" s="64"/>
      <c r="AG103" s="64"/>
      <c r="AH103" s="64"/>
      <c r="AO103" s="64"/>
      <c r="AP103" s="64"/>
    </row>
    <row r="104" spans="32:44" x14ac:dyDescent="0.25">
      <c r="AF104" s="64"/>
      <c r="AG104" s="64"/>
      <c r="AH104" s="64"/>
      <c r="AO104" s="64"/>
      <c r="AP104" s="64"/>
    </row>
    <row r="105" spans="32:44" x14ac:dyDescent="0.25">
      <c r="AF105" s="64"/>
      <c r="AG105" s="64"/>
      <c r="AH105" s="64"/>
      <c r="AO105" s="64"/>
      <c r="AP105" s="64"/>
    </row>
    <row r="106" spans="32:44" x14ac:dyDescent="0.25">
      <c r="AF106" s="64"/>
      <c r="AG106" s="64"/>
      <c r="AH106" s="64"/>
      <c r="AO106" s="64"/>
      <c r="AP106" s="64"/>
    </row>
    <row r="107" spans="32:44" x14ac:dyDescent="0.25">
      <c r="AF107" s="64"/>
      <c r="AG107" s="64"/>
      <c r="AH107" s="64"/>
      <c r="AO107" s="64"/>
      <c r="AP107" s="64"/>
    </row>
    <row r="108" spans="32:44" x14ac:dyDescent="0.25">
      <c r="AF108" s="64"/>
      <c r="AG108" s="64"/>
      <c r="AH108" s="64"/>
      <c r="AO108" s="64"/>
      <c r="AP108" s="64"/>
    </row>
  </sheetData>
  <sheetProtection algorithmName="SHA-512" hashValue="o6b5lpPx+rxBgqFxmHVJgZtTk365zruxm7/pozhu5Hlcat3rzSmBg32088gk/qaAsBlOyA72DFoQrnz1rnJqqA==" saltValue="rfzhhS+BGvM6V9pES9KMRA==" spinCount="100000" sheet="1" objects="1" scenarios="1" selectLockedCells="1" selectUnlockedCells="1"/>
  <mergeCells count="1">
    <mergeCell ref="B13:D13"/>
  </mergeCells>
  <conditionalFormatting sqref="AI14">
    <cfRule type="cellIs" dxfId="10" priority="1" operator="equal">
      <formula>"FAIL"</formula>
    </cfRule>
    <cfRule type="cellIs" dxfId="9" priority="2" operator="equal">
      <formula>"PASS"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Q54"/>
  <sheetViews>
    <sheetView topLeftCell="A28" zoomScale="145" zoomScaleNormal="145" workbookViewId="0">
      <selection activeCell="D56" sqref="D56"/>
    </sheetView>
  </sheetViews>
  <sheetFormatPr defaultRowHeight="15" x14ac:dyDescent="0.25"/>
  <cols>
    <col min="17" max="17" width="0" hidden="1" customWidth="1"/>
  </cols>
  <sheetData>
    <row r="1" spans="1:1" ht="18.75" x14ac:dyDescent="0.3">
      <c r="A1" s="45" t="s">
        <v>140</v>
      </c>
    </row>
    <row r="3" spans="1:1" ht="19.5" x14ac:dyDescent="0.3">
      <c r="A3" s="83" t="s">
        <v>130</v>
      </c>
    </row>
    <row r="5" spans="1:1" x14ac:dyDescent="0.25">
      <c r="A5" s="84" t="s">
        <v>133</v>
      </c>
    </row>
    <row r="6" spans="1:1" x14ac:dyDescent="0.25">
      <c r="A6" s="85"/>
    </row>
    <row r="7" spans="1:1" x14ac:dyDescent="0.25">
      <c r="A7" s="85"/>
    </row>
    <row r="8" spans="1:1" x14ac:dyDescent="0.25">
      <c r="A8" s="85" t="s">
        <v>132</v>
      </c>
    </row>
    <row r="9" spans="1:1" x14ac:dyDescent="0.25">
      <c r="A9" s="85"/>
    </row>
    <row r="12" spans="1:1" x14ac:dyDescent="0.25">
      <c r="A12" s="84" t="s">
        <v>134</v>
      </c>
    </row>
    <row r="13" spans="1:1" x14ac:dyDescent="0.25">
      <c r="A13" s="85" t="s">
        <v>132</v>
      </c>
    </row>
    <row r="14" spans="1:1" x14ac:dyDescent="0.25">
      <c r="A14" s="85"/>
    </row>
    <row r="15" spans="1:1" x14ac:dyDescent="0.25">
      <c r="A15" s="85"/>
    </row>
    <row r="16" spans="1:1" x14ac:dyDescent="0.25">
      <c r="A16" s="85"/>
    </row>
    <row r="18" spans="1:17" x14ac:dyDescent="0.25">
      <c r="A18" s="84" t="s">
        <v>135</v>
      </c>
    </row>
    <row r="19" spans="1:17" x14ac:dyDescent="0.25">
      <c r="A19" s="85"/>
    </row>
    <row r="20" spans="1:17" x14ac:dyDescent="0.25">
      <c r="A20" s="85"/>
    </row>
    <row r="21" spans="1:17" x14ac:dyDescent="0.25">
      <c r="A21" s="85"/>
      <c r="Q21" t="s">
        <v>132</v>
      </c>
    </row>
    <row r="22" spans="1:17" x14ac:dyDescent="0.25">
      <c r="A22" s="85" t="s">
        <v>132</v>
      </c>
    </row>
    <row r="24" spans="1:17" x14ac:dyDescent="0.25">
      <c r="A24" s="84" t="s">
        <v>136</v>
      </c>
    </row>
    <row r="25" spans="1:17" x14ac:dyDescent="0.25">
      <c r="A25" s="85" t="s">
        <v>132</v>
      </c>
    </row>
    <row r="26" spans="1:17" x14ac:dyDescent="0.25">
      <c r="A26" s="85"/>
    </row>
    <row r="27" spans="1:17" x14ac:dyDescent="0.25">
      <c r="A27" s="85"/>
    </row>
    <row r="28" spans="1:17" x14ac:dyDescent="0.25">
      <c r="A28" s="85"/>
    </row>
    <row r="30" spans="1:17" x14ac:dyDescent="0.25">
      <c r="A30" s="84" t="s">
        <v>137</v>
      </c>
    </row>
    <row r="31" spans="1:17" x14ac:dyDescent="0.25">
      <c r="A31" s="85"/>
    </row>
    <row r="32" spans="1:17" x14ac:dyDescent="0.25">
      <c r="A32" s="85"/>
    </row>
    <row r="33" spans="1:2" x14ac:dyDescent="0.25">
      <c r="A33" s="85" t="s">
        <v>132</v>
      </c>
    </row>
    <row r="34" spans="1:2" x14ac:dyDescent="0.25">
      <c r="A34" s="85"/>
    </row>
    <row r="36" spans="1:2" x14ac:dyDescent="0.25">
      <c r="A36" s="84" t="s">
        <v>138</v>
      </c>
    </row>
    <row r="38" spans="1:2" x14ac:dyDescent="0.25">
      <c r="A38" s="85"/>
      <c r="B38" t="s">
        <v>147</v>
      </c>
    </row>
    <row r="39" spans="1:2" x14ac:dyDescent="0.25">
      <c r="A39" s="85" t="s">
        <v>132</v>
      </c>
      <c r="B39">
        <v>5</v>
      </c>
    </row>
    <row r="40" spans="1:2" x14ac:dyDescent="0.25">
      <c r="A40" s="85"/>
      <c r="B40">
        <v>6</v>
      </c>
    </row>
    <row r="41" spans="1:2" x14ac:dyDescent="0.25">
      <c r="A41" s="85"/>
      <c r="B41">
        <v>7</v>
      </c>
    </row>
    <row r="42" spans="1:2" x14ac:dyDescent="0.25">
      <c r="A42" s="85"/>
      <c r="B42">
        <v>8</v>
      </c>
    </row>
    <row r="46" spans="1:2" x14ac:dyDescent="0.25">
      <c r="A46" s="84" t="s">
        <v>139</v>
      </c>
    </row>
    <row r="51" spans="1:2" x14ac:dyDescent="0.25">
      <c r="A51" s="85" t="s">
        <v>132</v>
      </c>
    </row>
    <row r="52" spans="1:2" x14ac:dyDescent="0.25">
      <c r="A52" s="85"/>
    </row>
    <row r="53" spans="1:2" x14ac:dyDescent="0.25">
      <c r="A53" s="85"/>
      <c r="B53" s="82"/>
    </row>
    <row r="54" spans="1:2" x14ac:dyDescent="0.25">
      <c r="A54" s="85"/>
    </row>
  </sheetData>
  <dataValidations count="1">
    <dataValidation type="list" allowBlank="1" showInputMessage="1" showErrorMessage="1" sqref="A6:A9 A13:A16 A19:A22 A25:A28 A31:A34 A38:A42 A51:A54" xr:uid="{00000000-0002-0000-0100-000000000000}">
      <formula1>$Q$20:$Q$21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2:O28"/>
  <sheetViews>
    <sheetView showGridLines="0" topLeftCell="A13" zoomScale="130" zoomScaleNormal="130" workbookViewId="0">
      <selection activeCell="N26" sqref="N26"/>
    </sheetView>
  </sheetViews>
  <sheetFormatPr defaultColWidth="14.7109375" defaultRowHeight="15" x14ac:dyDescent="0.25"/>
  <cols>
    <col min="1" max="1" width="14.7109375" customWidth="1"/>
    <col min="2" max="2" width="13.7109375" customWidth="1"/>
    <col min="3" max="5" width="10.7109375" customWidth="1"/>
    <col min="6" max="6" width="11.5703125" customWidth="1"/>
    <col min="7" max="7" width="10.7109375" customWidth="1"/>
    <col min="8" max="8" width="10.28515625" customWidth="1"/>
    <col min="9" max="9" width="12" customWidth="1"/>
    <col min="10" max="10" width="13.140625" customWidth="1"/>
    <col min="11" max="11" width="10.28515625" customWidth="1"/>
    <col min="12" max="12" width="11.42578125" customWidth="1"/>
    <col min="13" max="13" width="15.5703125" customWidth="1"/>
    <col min="14" max="15" width="17" customWidth="1"/>
    <col min="16" max="16" width="15.140625" customWidth="1"/>
    <col min="17" max="17" width="52" customWidth="1"/>
  </cols>
  <sheetData>
    <row r="2" spans="1:13" ht="18.75" x14ac:dyDescent="0.3">
      <c r="A2" s="45" t="s">
        <v>140</v>
      </c>
    </row>
    <row r="3" spans="1:13" ht="18.75" x14ac:dyDescent="0.3">
      <c r="A3" s="45"/>
    </row>
    <row r="4" spans="1:13" ht="18.75" x14ac:dyDescent="0.3">
      <c r="A4" s="45" t="s">
        <v>128</v>
      </c>
    </row>
    <row r="5" spans="1:13" ht="18.75" x14ac:dyDescent="0.3">
      <c r="A5" s="46" t="s">
        <v>62</v>
      </c>
    </row>
    <row r="6" spans="1:13" ht="18.75" x14ac:dyDescent="0.3">
      <c r="A6" s="73" t="s">
        <v>98</v>
      </c>
    </row>
    <row r="7" spans="1:13" x14ac:dyDescent="0.25">
      <c r="A7" s="24" t="s">
        <v>39</v>
      </c>
    </row>
    <row r="8" spans="1:13" x14ac:dyDescent="0.25">
      <c r="A8" s="47" t="s">
        <v>63</v>
      </c>
      <c r="B8" s="23" t="s">
        <v>40</v>
      </c>
    </row>
    <row r="9" spans="1:13" ht="135.6" customHeight="1" x14ac:dyDescent="0.25">
      <c r="C9" s="25"/>
      <c r="D9" s="25"/>
      <c r="E9" s="25"/>
      <c r="F9" s="25"/>
      <c r="G9" s="25"/>
      <c r="H9" s="25"/>
      <c r="I9" s="26"/>
      <c r="J9" s="25"/>
      <c r="K9" s="25"/>
      <c r="L9" s="25"/>
      <c r="M9" s="25"/>
    </row>
    <row r="10" spans="1:13" x14ac:dyDescent="0.25">
      <c r="A10" s="20" t="s">
        <v>56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3" x14ac:dyDescent="0.25">
      <c r="A11" t="s">
        <v>93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3" x14ac:dyDescent="0.25">
      <c r="A12" t="s">
        <v>96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3" x14ac:dyDescent="0.25">
      <c r="A13" t="s">
        <v>97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x14ac:dyDescent="0.25">
      <c r="A14" t="s">
        <v>95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 spans="1:13" x14ac:dyDescent="0.25">
      <c r="A15" t="s">
        <v>150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43"/>
    </row>
    <row r="16" spans="1:13" x14ac:dyDescent="0.25"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5" x14ac:dyDescent="0.25">
      <c r="A17" s="44" t="s">
        <v>57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5" x14ac:dyDescent="0.25">
      <c r="A18" t="s">
        <v>101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5" x14ac:dyDescent="0.25">
      <c r="A19" t="s">
        <v>151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</row>
    <row r="20" spans="1:15" x14ac:dyDescent="0.25"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 spans="1:15" ht="15.75" thickBot="1" x14ac:dyDescent="0.3">
      <c r="A21" s="20" t="s">
        <v>41</v>
      </c>
      <c r="B21" s="79">
        <v>43718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72" t="s">
        <v>88</v>
      </c>
      <c r="N21" s="72"/>
    </row>
    <row r="22" spans="1:15" ht="60" x14ac:dyDescent="0.25">
      <c r="A22" s="27" t="s">
        <v>42</v>
      </c>
      <c r="B22" s="28" t="s">
        <v>43</v>
      </c>
      <c r="C22" s="29" t="s">
        <v>44</v>
      </c>
      <c r="D22" s="29" t="s">
        <v>45</v>
      </c>
      <c r="E22" s="50" t="s">
        <v>65</v>
      </c>
      <c r="F22" s="30" t="s">
        <v>89</v>
      </c>
      <c r="G22" s="31" t="s">
        <v>46</v>
      </c>
      <c r="H22" s="32" t="s">
        <v>47</v>
      </c>
      <c r="I22" s="33" t="s">
        <v>90</v>
      </c>
      <c r="J22" s="34" t="s">
        <v>48</v>
      </c>
      <c r="K22" s="35" t="s">
        <v>49</v>
      </c>
      <c r="L22" s="53" t="s">
        <v>125</v>
      </c>
      <c r="M22" s="54" t="s">
        <v>148</v>
      </c>
      <c r="N22" s="55" t="s">
        <v>94</v>
      </c>
      <c r="O22" s="56" t="s">
        <v>66</v>
      </c>
    </row>
    <row r="23" spans="1:15" ht="30" x14ac:dyDescent="0.25">
      <c r="A23" s="36">
        <v>43470</v>
      </c>
      <c r="B23" s="48" t="s">
        <v>50</v>
      </c>
      <c r="C23" s="37">
        <v>1</v>
      </c>
      <c r="D23" s="37" t="s">
        <v>51</v>
      </c>
      <c r="E23" s="51">
        <v>100</v>
      </c>
      <c r="F23" s="38">
        <v>100</v>
      </c>
      <c r="G23" s="36">
        <v>43472</v>
      </c>
      <c r="H23" s="37">
        <v>1</v>
      </c>
      <c r="I23" s="38">
        <v>100</v>
      </c>
      <c r="J23" s="36">
        <v>43485</v>
      </c>
      <c r="K23" s="37">
        <v>1</v>
      </c>
      <c r="L23" s="51">
        <v>0</v>
      </c>
      <c r="M23" s="57" t="s">
        <v>69</v>
      </c>
      <c r="N23" s="63">
        <v>0</v>
      </c>
      <c r="O23" s="61" t="s">
        <v>153</v>
      </c>
    </row>
    <row r="24" spans="1:15" ht="30" x14ac:dyDescent="0.25">
      <c r="A24" s="36">
        <v>43587</v>
      </c>
      <c r="B24" s="48" t="s">
        <v>52</v>
      </c>
      <c r="C24" s="37">
        <v>1</v>
      </c>
      <c r="D24" s="37" t="s">
        <v>51</v>
      </c>
      <c r="E24" s="51">
        <v>100</v>
      </c>
      <c r="F24" s="38">
        <v>100</v>
      </c>
      <c r="G24" s="36">
        <v>43605</v>
      </c>
      <c r="H24" s="37">
        <v>1</v>
      </c>
      <c r="I24" s="38">
        <v>100</v>
      </c>
      <c r="J24" s="36" t="s">
        <v>124</v>
      </c>
      <c r="K24" s="37">
        <v>0</v>
      </c>
      <c r="L24" s="51">
        <v>60</v>
      </c>
      <c r="M24" s="57" t="s">
        <v>70</v>
      </c>
      <c r="N24" s="63">
        <v>10</v>
      </c>
      <c r="O24" s="61" t="s">
        <v>154</v>
      </c>
    </row>
    <row r="25" spans="1:15" ht="30" x14ac:dyDescent="0.25">
      <c r="A25" s="36">
        <v>43689</v>
      </c>
      <c r="B25" s="48" t="s">
        <v>87</v>
      </c>
      <c r="C25" s="37">
        <v>1</v>
      </c>
      <c r="D25" s="37" t="s">
        <v>53</v>
      </c>
      <c r="E25" s="51">
        <v>150</v>
      </c>
      <c r="F25" s="38">
        <v>150</v>
      </c>
      <c r="G25" s="36">
        <v>43697</v>
      </c>
      <c r="H25" s="37">
        <v>1</v>
      </c>
      <c r="I25" s="38">
        <v>150</v>
      </c>
      <c r="J25" s="36" t="s">
        <v>124</v>
      </c>
      <c r="K25" s="37">
        <v>0</v>
      </c>
      <c r="L25" s="51">
        <v>0</v>
      </c>
      <c r="M25" s="57" t="s">
        <v>70</v>
      </c>
      <c r="N25" s="63">
        <v>105</v>
      </c>
      <c r="O25" s="61" t="s">
        <v>154</v>
      </c>
    </row>
    <row r="26" spans="1:15" ht="30.75" thickBot="1" x14ac:dyDescent="0.3">
      <c r="A26" s="39">
        <v>43710</v>
      </c>
      <c r="B26" s="40" t="s">
        <v>54</v>
      </c>
      <c r="C26" s="41">
        <v>3</v>
      </c>
      <c r="D26" s="41" t="s">
        <v>55</v>
      </c>
      <c r="E26" s="52">
        <v>200</v>
      </c>
      <c r="F26" s="42">
        <v>600</v>
      </c>
      <c r="G26" s="39">
        <v>43713</v>
      </c>
      <c r="H26" s="41">
        <v>2</v>
      </c>
      <c r="I26" s="42">
        <v>400</v>
      </c>
      <c r="J26" s="39">
        <v>43717</v>
      </c>
      <c r="K26" s="41">
        <v>1</v>
      </c>
      <c r="L26" s="52">
        <v>200</v>
      </c>
      <c r="M26" s="58" t="s">
        <v>70</v>
      </c>
      <c r="N26" s="65">
        <v>80</v>
      </c>
      <c r="O26" s="62" t="s">
        <v>154</v>
      </c>
    </row>
    <row r="27" spans="1:15" x14ac:dyDescent="0.25"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 spans="1:15" x14ac:dyDescent="0.25">
      <c r="G28" s="74"/>
    </row>
  </sheetData>
  <dataValidations count="1">
    <dataValidation type="list" allowBlank="1" showInputMessage="1" showErrorMessage="1" sqref="M23:M26" xr:uid="{00000000-0002-0000-0200-000000000000}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4" tint="-0.249977111117893"/>
  </sheetPr>
  <dimension ref="A1:N49"/>
  <sheetViews>
    <sheetView tabSelected="1" topLeftCell="A16" workbookViewId="0">
      <selection activeCell="N36" sqref="N36"/>
    </sheetView>
  </sheetViews>
  <sheetFormatPr defaultColWidth="9.140625" defaultRowHeight="15" x14ac:dyDescent="0.25"/>
  <cols>
    <col min="1" max="1" width="10.85546875" style="1" customWidth="1"/>
    <col min="2" max="2" width="13.42578125" style="1" customWidth="1"/>
    <col min="3" max="3" width="13.85546875" style="1" customWidth="1"/>
    <col min="4" max="4" width="9.7109375" style="1" bestFit="1" customWidth="1"/>
    <col min="5" max="5" width="13.85546875" style="1" customWidth="1"/>
    <col min="6" max="6" width="12" style="1" customWidth="1"/>
    <col min="7" max="7" width="10.7109375" style="1" customWidth="1"/>
    <col min="8" max="9" width="14.7109375" style="1" bestFit="1" customWidth="1"/>
    <col min="10" max="10" width="10.7109375" style="1" bestFit="1" customWidth="1"/>
    <col min="11" max="11" width="10.42578125" style="1" bestFit="1" customWidth="1"/>
    <col min="12" max="12" width="17" style="1" bestFit="1" customWidth="1"/>
    <col min="13" max="13" width="14.140625" style="1" customWidth="1"/>
    <col min="14" max="14" width="19.85546875" style="1" bestFit="1" customWidth="1"/>
    <col min="15" max="16384" width="9.140625" style="1"/>
  </cols>
  <sheetData>
    <row r="1" spans="1:13" ht="18.75" x14ac:dyDescent="0.3">
      <c r="A1" s="45" t="s">
        <v>129</v>
      </c>
    </row>
    <row r="2" spans="1:13" ht="18.75" x14ac:dyDescent="0.3">
      <c r="A2" s="46" t="s">
        <v>60</v>
      </c>
    </row>
    <row r="3" spans="1:13" ht="18.75" x14ac:dyDescent="0.3">
      <c r="A3" s="46" t="s">
        <v>58</v>
      </c>
    </row>
    <row r="4" spans="1:13" ht="18.75" x14ac:dyDescent="0.3">
      <c r="A4" s="46" t="s">
        <v>59</v>
      </c>
    </row>
    <row r="5" spans="1:13" ht="18.75" x14ac:dyDescent="0.3">
      <c r="A5" s="46" t="s">
        <v>149</v>
      </c>
    </row>
    <row r="6" spans="1:13" ht="21" x14ac:dyDescent="0.35">
      <c r="A6" s="21" t="s">
        <v>27</v>
      </c>
      <c r="B6" s="22"/>
      <c r="C6" s="22"/>
      <c r="D6" s="22"/>
      <c r="E6" s="22"/>
      <c r="F6" s="22"/>
    </row>
    <row r="7" spans="1:13" customFormat="1" x14ac:dyDescent="0.25"/>
    <row r="8" spans="1:13" ht="18.75" x14ac:dyDescent="0.3">
      <c r="A8" s="2" t="s">
        <v>63</v>
      </c>
    </row>
    <row r="10" spans="1:13" x14ac:dyDescent="0.25">
      <c r="A10" s="5" t="s">
        <v>11</v>
      </c>
      <c r="B10" s="81" t="s">
        <v>10</v>
      </c>
      <c r="C10" s="3" t="s">
        <v>12</v>
      </c>
      <c r="F10" s="6"/>
      <c r="G10" s="5" t="s">
        <v>25</v>
      </c>
      <c r="H10" s="5"/>
      <c r="I10" s="5"/>
      <c r="J10" s="5"/>
      <c r="K10" s="5"/>
      <c r="L10" s="5"/>
      <c r="M10" s="5"/>
    </row>
    <row r="11" spans="1:13" x14ac:dyDescent="0.25">
      <c r="A11" s="7" t="s">
        <v>22</v>
      </c>
      <c r="B11" s="80" t="s">
        <v>16</v>
      </c>
      <c r="C11" s="12">
        <v>33</v>
      </c>
      <c r="F11" s="8" t="s">
        <v>37</v>
      </c>
      <c r="G11" s="97">
        <f>SUM(C11,C12,C20)</f>
        <v>108</v>
      </c>
    </row>
    <row r="12" spans="1:13" x14ac:dyDescent="0.25">
      <c r="A12" s="7" t="s">
        <v>22</v>
      </c>
      <c r="B12" s="80" t="s">
        <v>17</v>
      </c>
      <c r="C12" s="12">
        <v>30</v>
      </c>
      <c r="F12" s="6"/>
      <c r="G12" s="5" t="s">
        <v>99</v>
      </c>
      <c r="H12" s="5"/>
      <c r="I12" s="5"/>
      <c r="J12" s="5"/>
      <c r="K12" s="5"/>
      <c r="L12" s="5"/>
      <c r="M12" s="5"/>
    </row>
    <row r="13" spans="1:13" x14ac:dyDescent="0.25">
      <c r="A13" s="7" t="s">
        <v>23</v>
      </c>
      <c r="B13" s="80" t="s">
        <v>18</v>
      </c>
      <c r="C13" s="12">
        <v>34</v>
      </c>
      <c r="F13" s="8" t="s">
        <v>37</v>
      </c>
      <c r="G13" s="75">
        <f>IF(C18&gt;=45, 3,IF(C15&gt;=45,3,IF(C14&gt;=45, 1)))</f>
        <v>3</v>
      </c>
    </row>
    <row r="14" spans="1:13" x14ac:dyDescent="0.25">
      <c r="A14" s="7" t="s">
        <v>23</v>
      </c>
      <c r="B14" s="80" t="s">
        <v>2</v>
      </c>
      <c r="C14" s="12">
        <v>49</v>
      </c>
      <c r="F14" s="6"/>
      <c r="G14" s="5" t="s">
        <v>61</v>
      </c>
      <c r="H14" s="5"/>
      <c r="I14" s="5"/>
      <c r="J14" s="5"/>
      <c r="K14" s="5"/>
      <c r="L14" s="5"/>
      <c r="M14" s="5"/>
    </row>
    <row r="15" spans="1:13" x14ac:dyDescent="0.25">
      <c r="A15" s="7" t="s">
        <v>23</v>
      </c>
      <c r="B15" s="80" t="s">
        <v>3</v>
      </c>
      <c r="C15" s="12">
        <v>80</v>
      </c>
      <c r="F15" s="8" t="s">
        <v>37</v>
      </c>
      <c r="G15" s="75">
        <f>SUM(C11,C12,C13,C19)</f>
        <v>141</v>
      </c>
    </row>
    <row r="16" spans="1:13" x14ac:dyDescent="0.25">
      <c r="A16" s="7" t="s">
        <v>24</v>
      </c>
      <c r="B16" s="80" t="s">
        <v>19</v>
      </c>
      <c r="C16" s="12">
        <v>46</v>
      </c>
      <c r="F16" s="6"/>
      <c r="G16" s="5" t="s">
        <v>26</v>
      </c>
      <c r="H16" s="5"/>
      <c r="I16" s="5"/>
      <c r="J16" s="5"/>
      <c r="K16" s="5"/>
      <c r="L16" s="5"/>
      <c r="M16" s="5"/>
    </row>
    <row r="17" spans="1:14" x14ac:dyDescent="0.25">
      <c r="A17" s="7" t="s">
        <v>24</v>
      </c>
      <c r="B17" s="80" t="s">
        <v>15</v>
      </c>
      <c r="C17" s="12">
        <v>55</v>
      </c>
      <c r="F17" s="8" t="s">
        <v>37</v>
      </c>
      <c r="G17" s="98" t="str">
        <f>IF(C12=30, "Orange")</f>
        <v>Orange</v>
      </c>
    </row>
    <row r="18" spans="1:14" x14ac:dyDescent="0.25">
      <c r="A18" s="7" t="s">
        <v>23</v>
      </c>
      <c r="B18" s="80" t="s">
        <v>20</v>
      </c>
      <c r="C18" s="12">
        <v>45</v>
      </c>
    </row>
    <row r="19" spans="1:14" x14ac:dyDescent="0.25">
      <c r="A19" s="7" t="s">
        <v>24</v>
      </c>
      <c r="B19" s="80" t="s">
        <v>21</v>
      </c>
      <c r="C19" s="12">
        <v>44</v>
      </c>
      <c r="N19" s="49"/>
    </row>
    <row r="20" spans="1:14" x14ac:dyDescent="0.25">
      <c r="A20" s="7" t="s">
        <v>22</v>
      </c>
      <c r="B20" s="80" t="s">
        <v>38</v>
      </c>
      <c r="C20" s="12">
        <v>45</v>
      </c>
      <c r="G20" s="49"/>
    </row>
    <row r="22" spans="1:14" ht="18.75" x14ac:dyDescent="0.3">
      <c r="A22" s="2" t="s">
        <v>64</v>
      </c>
    </row>
    <row r="23" spans="1:14" ht="15" customHeight="1" x14ac:dyDescent="0.25">
      <c r="A23" s="96" t="s">
        <v>100</v>
      </c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</row>
    <row r="24" spans="1:14" x14ac:dyDescent="0.25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</row>
    <row r="25" spans="1:14" x14ac:dyDescent="0.25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</row>
    <row r="26" spans="1:14" x14ac:dyDescent="0.25">
      <c r="A26" s="18" t="s">
        <v>67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8" spans="1:14" x14ac:dyDescent="0.25">
      <c r="A28" s="95" t="s">
        <v>35</v>
      </c>
      <c r="B28" s="95"/>
      <c r="C28" s="17">
        <v>35</v>
      </c>
    </row>
    <row r="30" spans="1:14" x14ac:dyDescent="0.25">
      <c r="A30" s="15" t="s">
        <v>5</v>
      </c>
      <c r="B30" s="94" t="s">
        <v>6</v>
      </c>
      <c r="C30" s="94"/>
      <c r="D30" s="94"/>
    </row>
    <row r="31" spans="1:14" x14ac:dyDescent="0.25">
      <c r="A31" s="9" t="s">
        <v>4</v>
      </c>
      <c r="B31" s="93" t="s">
        <v>7</v>
      </c>
      <c r="C31" s="93"/>
      <c r="D31" s="93"/>
    </row>
    <row r="32" spans="1:14" x14ac:dyDescent="0.25">
      <c r="A32" s="9" t="s">
        <v>8</v>
      </c>
      <c r="B32" s="93" t="s">
        <v>9</v>
      </c>
      <c r="C32" s="93"/>
      <c r="D32" s="93"/>
    </row>
    <row r="34" spans="1:10" x14ac:dyDescent="0.25">
      <c r="A34" s="3" t="s">
        <v>28</v>
      </c>
      <c r="B34" s="14" t="s">
        <v>36</v>
      </c>
      <c r="C34" s="3" t="s">
        <v>11</v>
      </c>
      <c r="D34" s="3" t="s">
        <v>12</v>
      </c>
      <c r="E34" s="3" t="s">
        <v>0</v>
      </c>
      <c r="G34" s="3" t="s">
        <v>28</v>
      </c>
      <c r="H34" s="14" t="s">
        <v>36</v>
      </c>
      <c r="I34" s="3" t="s">
        <v>11</v>
      </c>
      <c r="J34" s="3" t="s">
        <v>12</v>
      </c>
    </row>
    <row r="35" spans="1:10" x14ac:dyDescent="0.25">
      <c r="A35" s="9">
        <v>625150</v>
      </c>
      <c r="B35" s="7" t="s">
        <v>19</v>
      </c>
      <c r="C35" s="9" t="s">
        <v>24</v>
      </c>
      <c r="D35" s="4">
        <v>33</v>
      </c>
      <c r="E35" s="13" t="str">
        <f>IF(D35&gt;=35, "PASS","FAIL")</f>
        <v>FAIL</v>
      </c>
      <c r="G35" s="16">
        <f>INDEX($A$35:$A$49,MATCH(J35,$D$35:$D$49,0))</f>
        <v>486650</v>
      </c>
      <c r="H35" s="60" t="str">
        <f>INDEX($B$35:$B$49,MATCH(J35,$D$35:$D$49,0))</f>
        <v>Papaya</v>
      </c>
      <c r="I35" s="60" t="str">
        <f>INDEX($C$35:$C$49,MATCH(J35,$D$35:$D$49,0))</f>
        <v>Large</v>
      </c>
      <c r="J35" s="4">
        <v>61</v>
      </c>
    </row>
    <row r="36" spans="1:10" x14ac:dyDescent="0.25">
      <c r="A36" s="9">
        <v>837092</v>
      </c>
      <c r="B36" s="7" t="s">
        <v>29</v>
      </c>
      <c r="C36" s="9" t="s">
        <v>24</v>
      </c>
      <c r="D36" s="4">
        <v>30</v>
      </c>
      <c r="E36" s="13" t="str">
        <f>IF(D36&gt;=35, "PASS","FAIL")</f>
        <v>FAIL</v>
      </c>
      <c r="G36" s="60">
        <f t="shared" ref="G36:G39" si="0">INDEX($A$35:$A$49,MATCH(J36,$D$35:$D$49,0))</f>
        <v>862303</v>
      </c>
      <c r="H36" s="60" t="str">
        <f t="shared" ref="H36:H39" si="1">INDEX($B$35:$B$49,MATCH(J36,$D$35:$D$49,0))</f>
        <v>Jackfruit</v>
      </c>
      <c r="I36" s="60" t="str">
        <f t="shared" ref="I36:I39" si="2">INDEX($C$35:$C$49,MATCH(J36,$D$35:$D$49,0))</f>
        <v>Large</v>
      </c>
      <c r="J36" s="4">
        <v>35</v>
      </c>
    </row>
    <row r="37" spans="1:10" x14ac:dyDescent="0.25">
      <c r="A37" s="9">
        <v>881175</v>
      </c>
      <c r="B37" s="7" t="s">
        <v>21</v>
      </c>
      <c r="C37" s="9" t="s">
        <v>24</v>
      </c>
      <c r="D37" s="4">
        <v>34</v>
      </c>
      <c r="E37" s="13" t="str">
        <f>IF(D37&gt;=35, "PASS","FAIL")</f>
        <v>FAIL</v>
      </c>
      <c r="G37" s="60">
        <f t="shared" si="0"/>
        <v>747289</v>
      </c>
      <c r="H37" s="60" t="str">
        <f t="shared" si="1"/>
        <v>Grapes</v>
      </c>
      <c r="I37" s="60" t="str">
        <f t="shared" si="2"/>
        <v>Small</v>
      </c>
      <c r="J37" s="4">
        <v>22</v>
      </c>
    </row>
    <row r="38" spans="1:10" x14ac:dyDescent="0.25">
      <c r="A38" s="9">
        <v>938674</v>
      </c>
      <c r="B38" s="7" t="s">
        <v>13</v>
      </c>
      <c r="C38" s="91" t="s">
        <v>22</v>
      </c>
      <c r="D38" s="4">
        <v>49</v>
      </c>
      <c r="E38" s="13" t="str">
        <f>IF(D38&gt;=35, "PASS","FAIL")</f>
        <v>PASS</v>
      </c>
      <c r="G38" s="60">
        <f t="shared" si="0"/>
        <v>881175</v>
      </c>
      <c r="H38" s="60" t="str">
        <f t="shared" si="1"/>
        <v>Strawberry</v>
      </c>
      <c r="I38" s="60" t="str">
        <f t="shared" si="2"/>
        <v>Small</v>
      </c>
      <c r="J38" s="4">
        <v>34</v>
      </c>
    </row>
    <row r="39" spans="1:10" x14ac:dyDescent="0.25">
      <c r="A39" s="9">
        <v>845897</v>
      </c>
      <c r="B39" s="7" t="s">
        <v>1</v>
      </c>
      <c r="C39" s="91" t="s">
        <v>22</v>
      </c>
      <c r="D39" s="4">
        <v>80</v>
      </c>
      <c r="E39" s="13" t="str">
        <f>IF(D39&gt;=35, "PASS","FAIL")</f>
        <v>PASS</v>
      </c>
      <c r="G39" s="60">
        <f t="shared" si="0"/>
        <v>905869</v>
      </c>
      <c r="H39" s="60" t="str">
        <f t="shared" si="1"/>
        <v>Watermelon</v>
      </c>
      <c r="I39" s="60" t="str">
        <f>INDEX($C$35:$C$49,MATCH(J39,$D$35:$D$49,0))</f>
        <v>Large</v>
      </c>
      <c r="J39" s="4">
        <v>55</v>
      </c>
    </row>
    <row r="40" spans="1:10" x14ac:dyDescent="0.25">
      <c r="A40" s="9">
        <v>862303</v>
      </c>
      <c r="B40" s="7" t="s">
        <v>18</v>
      </c>
      <c r="C40" s="9" t="s">
        <v>23</v>
      </c>
      <c r="D40" s="4">
        <v>35</v>
      </c>
      <c r="E40" s="13" t="str">
        <f>IF(D40&gt;=35, "PASS","FAIL")</f>
        <v>PASS</v>
      </c>
    </row>
    <row r="41" spans="1:10" x14ac:dyDescent="0.25">
      <c r="A41" s="9">
        <v>905869</v>
      </c>
      <c r="B41" s="7" t="s">
        <v>20</v>
      </c>
      <c r="C41" s="9" t="s">
        <v>23</v>
      </c>
      <c r="D41" s="4">
        <v>55</v>
      </c>
      <c r="E41" s="13" t="str">
        <f>IF(D41&gt;=35, "PASS","FAIL")</f>
        <v>PASS</v>
      </c>
    </row>
    <row r="42" spans="1:10" x14ac:dyDescent="0.25">
      <c r="A42" s="9">
        <v>747289</v>
      </c>
      <c r="B42" s="7" t="s">
        <v>15</v>
      </c>
      <c r="C42" s="9" t="s">
        <v>24</v>
      </c>
      <c r="D42" s="4">
        <v>22</v>
      </c>
      <c r="E42" s="13" t="str">
        <f>IF(D42&gt;=35, "PASS","FAIL")</f>
        <v>FAIL</v>
      </c>
    </row>
    <row r="43" spans="1:10" x14ac:dyDescent="0.25">
      <c r="A43" s="9">
        <v>305586</v>
      </c>
      <c r="B43" s="7" t="s">
        <v>14</v>
      </c>
      <c r="C43" s="9" t="s">
        <v>24</v>
      </c>
      <c r="D43" s="4">
        <v>44</v>
      </c>
      <c r="E43" s="13" t="str">
        <f>IF(D43&gt;=35, "PASS","FAIL")</f>
        <v>PASS</v>
      </c>
    </row>
    <row r="44" spans="1:10" x14ac:dyDescent="0.25">
      <c r="A44" s="9">
        <v>854866</v>
      </c>
      <c r="B44" s="7" t="s">
        <v>33</v>
      </c>
      <c r="C44" s="10" t="s">
        <v>23</v>
      </c>
      <c r="D44" s="4">
        <v>25</v>
      </c>
      <c r="E44" s="13" t="str">
        <f>IF(D44&gt;=35, "PASS","FAIL")</f>
        <v>FAIL</v>
      </c>
    </row>
    <row r="45" spans="1:10" x14ac:dyDescent="0.25">
      <c r="A45" s="9">
        <v>824641</v>
      </c>
      <c r="B45" s="7" t="s">
        <v>2</v>
      </c>
      <c r="C45" s="9" t="s">
        <v>23</v>
      </c>
      <c r="D45" s="4">
        <v>48</v>
      </c>
      <c r="E45" s="13" t="str">
        <f>IF(D45&gt;=35, "PASS","FAIL")</f>
        <v>PASS</v>
      </c>
    </row>
    <row r="46" spans="1:10" x14ac:dyDescent="0.25">
      <c r="A46" s="9">
        <v>486650</v>
      </c>
      <c r="B46" s="7" t="s">
        <v>34</v>
      </c>
      <c r="C46" s="91" t="s">
        <v>23</v>
      </c>
      <c r="D46" s="4">
        <v>61</v>
      </c>
      <c r="E46" s="13" t="str">
        <f>IF(D46&gt;=35, "PASS","FAIL")</f>
        <v>PASS</v>
      </c>
    </row>
    <row r="47" spans="1:10" x14ac:dyDescent="0.25">
      <c r="A47" s="9">
        <v>878415</v>
      </c>
      <c r="B47" s="7" t="s">
        <v>30</v>
      </c>
      <c r="C47" s="11" t="s">
        <v>22</v>
      </c>
      <c r="D47" s="4">
        <v>24</v>
      </c>
      <c r="E47" s="13" t="str">
        <f>IF(D47&gt;=35, "PASS","FAIL")</f>
        <v>FAIL</v>
      </c>
    </row>
    <row r="48" spans="1:10" x14ac:dyDescent="0.25">
      <c r="A48" s="9">
        <v>626555</v>
      </c>
      <c r="B48" s="7" t="s">
        <v>31</v>
      </c>
      <c r="C48" s="11" t="s">
        <v>22</v>
      </c>
      <c r="D48" s="4">
        <v>54</v>
      </c>
      <c r="E48" s="13" t="str">
        <f>IF(D48&gt;=35, "PASS","FAIL")</f>
        <v>PASS</v>
      </c>
    </row>
    <row r="49" spans="1:5" x14ac:dyDescent="0.25">
      <c r="A49" s="9">
        <v>650445</v>
      </c>
      <c r="B49" s="7" t="s">
        <v>32</v>
      </c>
      <c r="C49" s="11" t="s">
        <v>22</v>
      </c>
      <c r="D49" s="4">
        <v>65</v>
      </c>
      <c r="E49" s="13" t="str">
        <f>IF(D49&gt;=35, "PASS","FAIL")</f>
        <v>PASS</v>
      </c>
    </row>
  </sheetData>
  <mergeCells count="5">
    <mergeCell ref="B31:D31"/>
    <mergeCell ref="B32:D32"/>
    <mergeCell ref="B30:D30"/>
    <mergeCell ref="A28:B28"/>
    <mergeCell ref="A23:M25"/>
  </mergeCells>
  <conditionalFormatting sqref="B31:D31">
    <cfRule type="cellIs" dxfId="6" priority="5" operator="equal">
      <formula>"Green Fill with Dark Green Text"</formula>
    </cfRule>
  </conditionalFormatting>
  <conditionalFormatting sqref="B32:D32">
    <cfRule type="cellIs" dxfId="5" priority="6" operator="equal">
      <formula>"Light Red Fill with Dark Red Text"</formula>
    </cfRule>
  </conditionalFormatting>
  <conditionalFormatting sqref="E35:E49">
    <cfRule type="containsText" dxfId="4" priority="2" operator="containsText" text="PASS">
      <formula>NOT(ISERROR(SEARCH("PASS",E35)))</formula>
    </cfRule>
  </conditionalFormatting>
  <conditionalFormatting sqref="E35:E49">
    <cfRule type="containsText" dxfId="0" priority="1" operator="containsText" text="FAIL">
      <formula>NOT(ISERROR(SEARCH("FAIL",E35)))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BA-Excel Exam</vt:lpstr>
      <vt:lpstr>Module1</vt:lpstr>
      <vt:lpstr>Module2</vt:lpstr>
      <vt:lpstr>Module3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DD-Workforce Analyst</dc:creator>
  <cp:lastModifiedBy>Christian Algordo</cp:lastModifiedBy>
  <dcterms:created xsi:type="dcterms:W3CDTF">2016-05-18T00:47:31Z</dcterms:created>
  <dcterms:modified xsi:type="dcterms:W3CDTF">2023-01-18T05:28:01Z</dcterms:modified>
</cp:coreProperties>
</file>