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GILD\"/>
    </mc:Choice>
  </mc:AlternateContent>
  <bookViews>
    <workbookView xWindow="0" yWindow="0" windowWidth="23040" windowHeight="8805" activeTab="3"/>
  </bookViews>
  <sheets>
    <sheet name="Data" sheetId="2" r:id="rId1"/>
    <sheet name="Calculation" sheetId="6" r:id="rId2"/>
    <sheet name="Dashboard" sheetId="7" r:id="rId3"/>
    <sheet name="Assignment 6.1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D14" i="8" l="1"/>
  <c r="E14" i="8" s="1"/>
  <c r="C14" i="8"/>
  <c r="F14" i="8" s="1"/>
  <c r="D8" i="8"/>
  <c r="E8" i="8" s="1"/>
  <c r="C8" i="8"/>
  <c r="F8" i="8" s="1"/>
  <c r="D11" i="8"/>
  <c r="E11" i="8" s="1"/>
  <c r="C11" i="8"/>
  <c r="F11" i="8" s="1"/>
  <c r="D9" i="8"/>
  <c r="E9" i="8" s="1"/>
  <c r="C9" i="8"/>
  <c r="F9" i="8" s="1"/>
  <c r="D10" i="8"/>
  <c r="E10" i="8" s="1"/>
  <c r="C10" i="8"/>
  <c r="F10" i="8" s="1"/>
  <c r="D12" i="8"/>
  <c r="E12" i="8" s="1"/>
  <c r="C12" i="8"/>
  <c r="F12" i="8" s="1"/>
  <c r="D13" i="8"/>
  <c r="E13" i="8" s="1"/>
  <c r="C13" i="8"/>
  <c r="F13" i="8" s="1"/>
  <c r="D15" i="8"/>
  <c r="E15" i="8" s="1"/>
  <c r="C15" i="8"/>
  <c r="F15" i="8" s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<sst xmlns="http://schemas.openxmlformats.org/spreadsheetml/2006/main" count="9911" uniqueCount="1837">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</sst>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  <numFmt numFmtId="173" formatCode="_-* #,##0.0_-;\-* #,##0.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  <font>
      <b/>
      <sz val="2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0" fontId="0" fillId="37" borderId="0" xfId="0" applyFill="1"/>
    <xf numFmtId="0" fontId="0" fillId="37" borderId="0" xfId="0" applyFill="1" applyBorder="1"/>
    <xf numFmtId="167" fontId="22" fillId="37" borderId="0" xfId="43" applyNumberFormat="1" applyFont="1" applyFill="1"/>
    <xf numFmtId="9" fontId="23" fillId="37" borderId="0" xfId="43" applyFont="1" applyFill="1"/>
    <xf numFmtId="0" fontId="0" fillId="0" borderId="13" xfId="0" applyBorder="1" applyAlignment="1">
      <alignment horizontal="center"/>
    </xf>
    <xf numFmtId="0" fontId="18" fillId="34" borderId="19" xfId="0" applyFont="1" applyFill="1" applyBorder="1"/>
    <xf numFmtId="167" fontId="0" fillId="37" borderId="11" xfId="43" applyNumberFormat="1" applyFont="1" applyFill="1" applyBorder="1"/>
    <xf numFmtId="167" fontId="0" fillId="37" borderId="13" xfId="43" applyNumberFormat="1" applyFont="1" applyFill="1" applyBorder="1" applyAlignment="1">
      <alignment horizontal="center"/>
    </xf>
    <xf numFmtId="173" fontId="0" fillId="0" borderId="11" xfId="42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4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530224"/>
        <c:axId val="1238533488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524784"/>
        <c:axId val="1238522608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524784"/>
        <c:axId val="1238522608"/>
      </c:lineChart>
      <c:catAx>
        <c:axId val="123853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38533488"/>
        <c:crosses val="autoZero"/>
        <c:auto val="1"/>
        <c:lblAlgn val="ctr"/>
        <c:lblOffset val="100"/>
        <c:noMultiLvlLbl val="0"/>
      </c:catAx>
      <c:valAx>
        <c:axId val="123853348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238530224"/>
        <c:crosses val="autoZero"/>
        <c:crossBetween val="between"/>
        <c:majorUnit val="0.1"/>
      </c:valAx>
      <c:valAx>
        <c:axId val="123852260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238524784"/>
        <c:crosses val="max"/>
        <c:crossBetween val="between"/>
      </c:valAx>
      <c:catAx>
        <c:axId val="123852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3852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1238525328"/>
        <c:axId val="1238525872"/>
      </c:barChart>
      <c:catAx>
        <c:axId val="1238525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238525872"/>
        <c:crosses val="autoZero"/>
        <c:auto val="1"/>
        <c:lblAlgn val="ctr"/>
        <c:lblOffset val="100"/>
        <c:noMultiLvlLbl val="0"/>
      </c:catAx>
      <c:valAx>
        <c:axId val="1238525872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1238525328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Calculation!$D$54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8522064"/>
        <c:axId val="1238534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Calculation!$B$54</c15:sqref>
                        </c15:formulaRef>
                      </c:ext>
                    </c:extLst>
                    <c:strCache>
                      <c:ptCount val="1"/>
                      <c:pt idx="0">
                        <c:v>Total Call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</c:v>
                      </c:pt>
                      <c:pt idx="1">
                        <c:v>71</c:v>
                      </c:pt>
                      <c:pt idx="2">
                        <c:v>77</c:v>
                      </c:pt>
                      <c:pt idx="3">
                        <c:v>74</c:v>
                      </c:pt>
                      <c:pt idx="4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Calculation!$C$54</c15:sqref>
                        </c15:formulaRef>
                      </c:ext>
                    </c:extLst>
                    <c:strCache>
                      <c:ptCount val="1"/>
                      <c:pt idx="0">
                        <c:v>Call Answered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Calculation!$C$55:$C$59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61</c:v>
                      </c:pt>
                      <c:pt idx="2">
                        <c:v>64</c:v>
                      </c:pt>
                      <c:pt idx="3">
                        <c:v>51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Calculation!$E$54</c:f>
              <c:strCache>
                <c:ptCount val="1"/>
                <c:pt idx="0">
                  <c:v>SLA Limit</c:v>
                </c:pt>
              </c:strCache>
            </c:strRef>
          </c:tx>
          <c:spPr>
            <a:ln w="952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522064"/>
        <c:axId val="1238534032"/>
      </c:lineChart>
      <c:catAx>
        <c:axId val="123852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34032"/>
        <c:crosses val="autoZero"/>
        <c:auto val="1"/>
        <c:lblAlgn val="ctr"/>
        <c:lblOffset val="100"/>
        <c:noMultiLvlLbl val="0"/>
      </c:catAx>
      <c:valAx>
        <c:axId val="123853403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7917004040662"/>
          <c:y val="0.19429034938471887"/>
          <c:w val="0.81265749009391708"/>
          <c:h val="0.713582347432701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Calculation!$E$44:$E$51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8530768"/>
        <c:axId val="1238528048"/>
      </c:barChart>
      <c:catAx>
        <c:axId val="1238530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28048"/>
        <c:crosses val="autoZero"/>
        <c:auto val="1"/>
        <c:lblAlgn val="ctr"/>
        <c:lblOffset val="100"/>
        <c:tickLblSkip val="1"/>
        <c:noMultiLvlLbl val="0"/>
      </c:catAx>
      <c:valAx>
        <c:axId val="1238528048"/>
        <c:scaling>
          <c:orientation val="minMax"/>
          <c:max val="5"/>
          <c:min val="0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3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38100</xdr:rowOff>
    </xdr:from>
    <xdr:to>
      <xdr:col>16</xdr:col>
      <xdr:colOff>32121</xdr:colOff>
      <xdr:row>3</xdr:row>
      <xdr:rowOff>163830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495977" y="22098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292335</xdr:colOff>
      <xdr:row>2</xdr:row>
      <xdr:rowOff>120015</xdr:rowOff>
    </xdr:from>
    <xdr:to>
      <xdr:col>3</xdr:col>
      <xdr:colOff>920985</xdr:colOff>
      <xdr:row>6</xdr:row>
      <xdr:rowOff>24765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53295" y="48577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312463</xdr:colOff>
      <xdr:row>19</xdr:row>
      <xdr:rowOff>163441</xdr:rowOff>
    </xdr:from>
    <xdr:to>
      <xdr:col>17</xdr:col>
      <xdr:colOff>133308</xdr:colOff>
      <xdr:row>22</xdr:row>
      <xdr:rowOff>127766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10073683" y="355434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15241</xdr:rowOff>
    </xdr:from>
    <xdr:ext cx="5324474" cy="24193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539866" y="1028701"/>
          <a:ext cx="5324474" cy="24193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601980</xdr:colOff>
      <xdr:row>2</xdr:row>
      <xdr:rowOff>38100</xdr:rowOff>
    </xdr:from>
    <xdr:to>
      <xdr:col>4</xdr:col>
      <xdr:colOff>464819</xdr:colOff>
      <xdr:row>5</xdr:row>
      <xdr:rowOff>135253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01980" y="403860"/>
          <a:ext cx="2872739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495300</xdr:colOff>
      <xdr:row>2</xdr:row>
      <xdr:rowOff>38100</xdr:rowOff>
    </xdr:from>
    <xdr:to>
      <xdr:col>8</xdr:col>
      <xdr:colOff>259081</xdr:colOff>
      <xdr:row>5</xdr:row>
      <xdr:rowOff>135253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3505200" y="403860"/>
          <a:ext cx="2514601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297180</xdr:colOff>
      <xdr:row>2</xdr:row>
      <xdr:rowOff>38100</xdr:rowOff>
    </xdr:from>
    <xdr:to>
      <xdr:col>12</xdr:col>
      <xdr:colOff>259081</xdr:colOff>
      <xdr:row>5</xdr:row>
      <xdr:rowOff>135253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057900" y="403860"/>
          <a:ext cx="2400301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304801</xdr:colOff>
      <xdr:row>2</xdr:row>
      <xdr:rowOff>30480</xdr:rowOff>
    </xdr:from>
    <xdr:to>
      <xdr:col>15</xdr:col>
      <xdr:colOff>891541</xdr:colOff>
      <xdr:row>5</xdr:row>
      <xdr:rowOff>127633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8503921" y="396240"/>
          <a:ext cx="2415540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83820</xdr:colOff>
      <xdr:row>1</xdr:row>
      <xdr:rowOff>175260</xdr:rowOff>
    </xdr:from>
    <xdr:to>
      <xdr:col>3</xdr:col>
      <xdr:colOff>737252</xdr:colOff>
      <xdr:row>4</xdr:row>
      <xdr:rowOff>118110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693420" y="358140"/>
          <a:ext cx="2139332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4</xdr:col>
      <xdr:colOff>662940</xdr:colOff>
      <xdr:row>1</xdr:row>
      <xdr:rowOff>175260</xdr:rowOff>
    </xdr:from>
    <xdr:to>
      <xdr:col>8</xdr:col>
      <xdr:colOff>320985</xdr:colOff>
      <xdr:row>4</xdr:row>
      <xdr:rowOff>115824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672840" y="358140"/>
          <a:ext cx="2408865" cy="489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9</xdr:col>
      <xdr:colOff>160020</xdr:colOff>
      <xdr:row>1</xdr:row>
      <xdr:rowOff>99060</xdr:rowOff>
    </xdr:from>
    <xdr:to>
      <xdr:col>12</xdr:col>
      <xdr:colOff>88809</xdr:colOff>
      <xdr:row>4</xdr:row>
      <xdr:rowOff>41910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530340" y="281940"/>
          <a:ext cx="1757589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13</xdr:col>
      <xdr:colOff>0</xdr:colOff>
      <xdr:row>1</xdr:row>
      <xdr:rowOff>121920</xdr:rowOff>
    </xdr:from>
    <xdr:to>
      <xdr:col>15</xdr:col>
      <xdr:colOff>579304</xdr:colOff>
      <xdr:row>4</xdr:row>
      <xdr:rowOff>64770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8808720" y="30480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oneCellAnchor>
    <xdr:from>
      <xdr:col>8</xdr:col>
      <xdr:colOff>60960</xdr:colOff>
      <xdr:row>5</xdr:row>
      <xdr:rowOff>175260</xdr:rowOff>
    </xdr:from>
    <xdr:ext cx="5090160" cy="24574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5821680" y="1089660"/>
          <a:ext cx="5090160" cy="245745"/>
        </a:xfrm>
        <a:prstGeom prst="rect">
          <a:avLst/>
        </a:prstGeom>
        <a:solidFill>
          <a:sysClr val="windowText" lastClr="000000">
            <a:lumMod val="50000"/>
            <a:lumOff val="50000"/>
          </a:sysClr>
        </a:solidFill>
        <a:ln>
          <a:noFill/>
        </a:ln>
        <a:effectLst/>
      </xdr:spPr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1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Call Abandon Rate - By Department</a:t>
          </a:r>
        </a:p>
      </xdr:txBody>
    </xdr:sp>
    <xdr:clientData/>
  </xdr:oneCellAnchor>
  <xdr:twoCellAnchor>
    <xdr:from>
      <xdr:col>8</xdr:col>
      <xdr:colOff>53340</xdr:colOff>
      <xdr:row>15</xdr:row>
      <xdr:rowOff>68580</xdr:rowOff>
    </xdr:from>
    <xdr:to>
      <xdr:col>15</xdr:col>
      <xdr:colOff>891540</xdr:colOff>
      <xdr:row>16</xdr:row>
      <xdr:rowOff>91440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5006340" y="2811780"/>
          <a:ext cx="5105400" cy="2057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251460</xdr:colOff>
      <xdr:row>17</xdr:row>
      <xdr:rowOff>106680</xdr:rowOff>
    </xdr:from>
    <xdr:to>
      <xdr:col>12</xdr:col>
      <xdr:colOff>418995</xdr:colOff>
      <xdr:row>19</xdr:row>
      <xdr:rowOff>9526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012180" y="3215640"/>
          <a:ext cx="2605935" cy="550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297180</xdr:colOff>
      <xdr:row>20</xdr:row>
      <xdr:rowOff>129540</xdr:rowOff>
    </xdr:from>
    <xdr:to>
      <xdr:col>12</xdr:col>
      <xdr:colOff>549102</xdr:colOff>
      <xdr:row>23</xdr:row>
      <xdr:rowOff>139066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057900" y="4069080"/>
          <a:ext cx="2690322" cy="558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oneCellAnchor>
    <xdr:from>
      <xdr:col>1</xdr:col>
      <xdr:colOff>144780</xdr:colOff>
      <xdr:row>15</xdr:row>
      <xdr:rowOff>152400</xdr:rowOff>
    </xdr:from>
    <xdr:ext cx="4185108" cy="24193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754380" y="2895600"/>
          <a:ext cx="4185108" cy="2419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8</xdr:col>
      <xdr:colOff>45720</xdr:colOff>
      <xdr:row>15</xdr:row>
      <xdr:rowOff>53340</xdr:rowOff>
    </xdr:from>
    <xdr:to>
      <xdr:col>15</xdr:col>
      <xdr:colOff>891540</xdr:colOff>
      <xdr:row>23</xdr:row>
      <xdr:rowOff>160020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4998720" y="2796540"/>
          <a:ext cx="5113020" cy="18516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15</xdr:row>
      <xdr:rowOff>53340</xdr:rowOff>
    </xdr:from>
    <xdr:to>
      <xdr:col>8</xdr:col>
      <xdr:colOff>45720</xdr:colOff>
      <xdr:row>24</xdr:row>
      <xdr:rowOff>15240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47700" y="2796540"/>
          <a:ext cx="5158740" cy="18897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68580</xdr:colOff>
      <xdr:row>7</xdr:row>
      <xdr:rowOff>99060</xdr:rowOff>
    </xdr:from>
    <xdr:to>
      <xdr:col>15</xdr:col>
      <xdr:colOff>868680</xdr:colOff>
      <xdr:row>15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114300</xdr:colOff>
      <xdr:row>17</xdr:row>
      <xdr:rowOff>45720</xdr:rowOff>
    </xdr:from>
    <xdr:ext cx="1088247" cy="530658"/>
    <xdr:sp macro="" textlink="Calculation!B11">
      <xdr:nvSpPr>
        <xdr:cNvPr id="21" name="TextBox 20"/>
        <xdr:cNvSpPr txBox="1"/>
      </xdr:nvSpPr>
      <xdr:spPr>
        <a:xfrm>
          <a:off x="8724900" y="3154680"/>
          <a:ext cx="108824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2D167593-092B-4754-B6C4-074398288CC0}" type="TxLink">
            <a:rPr lang="en-US" sz="2800" b="1" i="0" u="none" strike="noStrike">
              <a:solidFill>
                <a:srgbClr val="00B050"/>
              </a:solidFill>
              <a:latin typeface="Calibri"/>
              <a:cs typeface="Calibri"/>
            </a:rPr>
            <a:pPr/>
            <a:t>38.7%</a:t>
          </a:fld>
          <a:endParaRPr lang="en-ZW" sz="2800" b="1">
            <a:solidFill>
              <a:srgbClr val="00B050"/>
            </a:solidFill>
          </a:endParaRPr>
        </a:p>
      </xdr:txBody>
    </xdr:sp>
    <xdr:clientData/>
  </xdr:oneCellAnchor>
  <xdr:oneCellAnchor>
    <xdr:from>
      <xdr:col>14</xdr:col>
      <xdr:colOff>289560</xdr:colOff>
      <xdr:row>20</xdr:row>
      <xdr:rowOff>114300</xdr:rowOff>
    </xdr:from>
    <xdr:ext cx="730585" cy="530658"/>
    <xdr:sp macro="" textlink="Calculation!B12">
      <xdr:nvSpPr>
        <xdr:cNvPr id="22" name="TextBox 21"/>
        <xdr:cNvSpPr txBox="1"/>
      </xdr:nvSpPr>
      <xdr:spPr>
        <a:xfrm>
          <a:off x="8900160" y="4053840"/>
          <a:ext cx="73058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2F282A7-5AA3-4817-9128-C340A31B4FD1}" type="TxLink">
            <a:rPr lang="en-US" sz="28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106</a:t>
          </a:fld>
          <a:endParaRPr lang="en-ZW" sz="2800" b="1">
            <a:solidFill>
              <a:srgbClr val="C00000"/>
            </a:solidFill>
          </a:endParaRPr>
        </a:p>
      </xdr:txBody>
    </xdr:sp>
    <xdr:clientData/>
  </xdr:oneCellAnchor>
  <xdr:twoCellAnchor>
    <xdr:from>
      <xdr:col>1</xdr:col>
      <xdr:colOff>38100</xdr:colOff>
      <xdr:row>17</xdr:row>
      <xdr:rowOff>7620</xdr:rowOff>
    </xdr:from>
    <xdr:to>
      <xdr:col>8</xdr:col>
      <xdr:colOff>0</xdr:colOff>
      <xdr:row>23</xdr:row>
      <xdr:rowOff>144780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266700</xdr:colOff>
      <xdr:row>3</xdr:row>
      <xdr:rowOff>137160</xdr:rowOff>
    </xdr:from>
    <xdr:ext cx="533400" cy="374141"/>
    <xdr:sp macro="" textlink="Calculation!B4">
      <xdr:nvSpPr>
        <xdr:cNvPr id="24" name="TextBox 23"/>
        <xdr:cNvSpPr txBox="1"/>
      </xdr:nvSpPr>
      <xdr:spPr>
        <a:xfrm>
          <a:off x="1485900" y="685800"/>
          <a:ext cx="53340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A77304C-8B2F-486B-A826-3D5A96E9B5BC}" type="TxLink">
            <a:rPr lang="en-US" sz="1800" b="1" i="0" u="none" strike="noStrike">
              <a:solidFill>
                <a:srgbClr val="C00000"/>
              </a:solidFill>
              <a:latin typeface="Calibri"/>
              <a:cs typeface="Calibri"/>
            </a:rPr>
            <a:pPr/>
            <a:t>370</a:t>
          </a:fld>
          <a:endParaRPr lang="en-ZW" sz="1800" b="1">
            <a:solidFill>
              <a:srgbClr val="C00000"/>
            </a:solidFill>
          </a:endParaRPr>
        </a:p>
      </xdr:txBody>
    </xdr:sp>
    <xdr:clientData/>
  </xdr:oneCellAnchor>
  <xdr:oneCellAnchor>
    <xdr:from>
      <xdr:col>5</xdr:col>
      <xdr:colOff>144780</xdr:colOff>
      <xdr:row>3</xdr:row>
      <xdr:rowOff>152400</xdr:rowOff>
    </xdr:from>
    <xdr:ext cx="594359" cy="374141"/>
    <xdr:sp macro="" textlink="Calculation!B6">
      <xdr:nvSpPr>
        <xdr:cNvPr id="25" name="TextBox 24"/>
        <xdr:cNvSpPr txBox="1"/>
      </xdr:nvSpPr>
      <xdr:spPr>
        <a:xfrm>
          <a:off x="4389120" y="701040"/>
          <a:ext cx="59435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7C0F858-EF7C-4FB1-8CBC-CC3A6871D023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52.1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502920</xdr:colOff>
      <xdr:row>3</xdr:row>
      <xdr:rowOff>123825</xdr:rowOff>
    </xdr:from>
    <xdr:ext cx="769620" cy="374141"/>
    <xdr:sp macro="" textlink="Calculation!B7">
      <xdr:nvSpPr>
        <xdr:cNvPr id="26" name="TextBox 25"/>
        <xdr:cNvSpPr txBox="1"/>
      </xdr:nvSpPr>
      <xdr:spPr>
        <a:xfrm>
          <a:off x="6713220" y="695325"/>
          <a:ext cx="7696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3F0305B1-F5B5-4B8C-A581-75CB4608AD45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21.1%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13</xdr:col>
      <xdr:colOff>426720</xdr:colOff>
      <xdr:row>3</xdr:row>
      <xdr:rowOff>144780</xdr:rowOff>
    </xdr:from>
    <xdr:ext cx="815339" cy="374141"/>
    <xdr:sp macro="" textlink="Calculation!B8">
      <xdr:nvSpPr>
        <xdr:cNvPr id="27" name="TextBox 26"/>
        <xdr:cNvSpPr txBox="1"/>
      </xdr:nvSpPr>
      <xdr:spPr>
        <a:xfrm>
          <a:off x="8427720" y="693420"/>
          <a:ext cx="81533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FFFF480B-89AD-4CCB-86E0-C9773001BED3}" type="TxLink">
            <a:rPr lang="en-US" sz="1800" b="1" i="0" u="none" strike="noStrike">
              <a:solidFill>
                <a:srgbClr val="C00000"/>
              </a:solidFill>
              <a:latin typeface="Calibri"/>
              <a:ea typeface="+mn-ea"/>
              <a:cs typeface="Calibri"/>
            </a:rPr>
            <a:pPr marL="0" indent="0"/>
            <a:t>0.098</a:t>
          </a:fld>
          <a:endParaRPr lang="en-ZW" sz="1800" b="1" i="0" u="none" strike="noStrike">
            <a:solidFill>
              <a:srgbClr val="C00000"/>
            </a:solidFill>
            <a:latin typeface="Calibri"/>
            <a:ea typeface="+mn-ea"/>
            <a:cs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zoomScale="80" zoomScaleNormal="80" workbookViewId="0">
      <selection activeCell="C15" sqref="C15"/>
    </sheetView>
  </sheetViews>
  <sheetFormatPr defaultRowHeight="15" x14ac:dyDescent="0.25"/>
  <cols>
    <col min="1" max="1" width="11.42578125" customWidth="1"/>
    <col min="2" max="2" width="17.14062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D28" sqref="D28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25">
      <c r="A4" s="3" t="s">
        <v>1797</v>
      </c>
      <c r="B4" s="3">
        <f>COUNTIF(Data[Column1],TRUE)</f>
        <v>370</v>
      </c>
    </row>
    <row r="5" spans="1:16" x14ac:dyDescent="0.25">
      <c r="A5" s="3" t="s">
        <v>1798</v>
      </c>
      <c r="B5" s="3">
        <f>SUMPRODUCT((Data[Answered (Y/N)]="Y")*(Data[Column1]=TRUE))</f>
        <v>292</v>
      </c>
    </row>
    <row r="6" spans="1:16" x14ac:dyDescent="0.25">
      <c r="A6" s="3" t="s">
        <v>1804</v>
      </c>
      <c r="B6" s="26">
        <f>SUMPRODUCT((Data[Speed of Answer]),--(Data[Column1]=TRUE))/B4</f>
        <v>52.06216216216216</v>
      </c>
    </row>
    <row r="7" spans="1:16" x14ac:dyDescent="0.25">
      <c r="A7" s="3" t="s">
        <v>1802</v>
      </c>
      <c r="B7" s="13">
        <f>SUMPRODUCT((Data[Answered (Y/N)]="N")*(Data[Column1]=TRUE))/B4</f>
        <v>0.21081081081081082</v>
      </c>
    </row>
    <row r="8" spans="1:16" x14ac:dyDescent="0.25">
      <c r="A8" s="3" t="s">
        <v>1803</v>
      </c>
      <c r="B8" s="28">
        <f>B4/(7*9*60)</f>
        <v>9.7883597883597878E-2</v>
      </c>
    </row>
    <row r="9" spans="1:16" x14ac:dyDescent="0.25">
      <c r="A9" s="3" t="s">
        <v>1818</v>
      </c>
      <c r="B9" s="27">
        <f>SUMPRODUCT((Data[Satisfaction rating]),--(Data[Column1]=TRUE))/B5</f>
        <v>3.5171232876712328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25">
      <c r="A11" s="3" t="s">
        <v>1822</v>
      </c>
      <c r="B11" s="13">
        <f>B10/B5</f>
        <v>0.38698630136986301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25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25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25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25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25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25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25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68.342465753424662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131.65753424657532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25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25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25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25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25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25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25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25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25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25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25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25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25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25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25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25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25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zoomScaleNormal="100" workbookViewId="0">
      <selection activeCell="F12" sqref="F12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x14ac:dyDescent="0.25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25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25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25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25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25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25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25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25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6"/>
  <sheetViews>
    <sheetView tabSelected="1" topLeftCell="B1" workbookViewId="0">
      <selection activeCell="R11" sqref="R11"/>
    </sheetView>
  </sheetViews>
  <sheetFormatPr defaultRowHeight="15" x14ac:dyDescent="0.25"/>
  <cols>
    <col min="2" max="2" width="11.7109375" style="40" customWidth="1"/>
    <col min="3" max="3" width="10" style="40" customWidth="1"/>
    <col min="4" max="4" width="13.28515625" style="40" customWidth="1"/>
    <col min="5" max="5" width="18" style="40" customWidth="1"/>
    <col min="6" max="6" width="7" style="40" customWidth="1"/>
    <col min="7" max="7" width="6.28515625" style="40" customWidth="1"/>
    <col min="8" max="15" width="8.85546875" style="40"/>
    <col min="16" max="16" width="15" style="40" bestFit="1" customWidth="1"/>
    <col min="17" max="21" width="8.85546875" style="40"/>
  </cols>
  <sheetData>
    <row r="7" spans="2:8" x14ac:dyDescent="0.25">
      <c r="B7" s="9" t="s">
        <v>1799</v>
      </c>
      <c r="C7" s="9" t="s">
        <v>1797</v>
      </c>
      <c r="D7" s="9" t="s">
        <v>1798</v>
      </c>
      <c r="E7" s="9" t="s">
        <v>1804</v>
      </c>
      <c r="F7" s="45" t="s">
        <v>1824</v>
      </c>
      <c r="G7" s="45"/>
      <c r="H7" s="9" t="s">
        <v>1811</v>
      </c>
    </row>
    <row r="8" spans="2:8" x14ac:dyDescent="0.25">
      <c r="B8" s="3" t="s">
        <v>1788</v>
      </c>
      <c r="C8" s="3">
        <f>SUMPRODUCT((Data[Column1]=TRUE)*(Data[Agent]=B8))</f>
        <v>54</v>
      </c>
      <c r="D8" s="3">
        <f>SUMPRODUCT((Data[Column1]=TRUE)*(Data[Agent]=B8)*(Data[Answered (Y/N)]="Y"))</f>
        <v>37</v>
      </c>
      <c r="E8" s="48">
        <f>SUMPRODUCT((Data[Column1]=TRUE)*(Data[Agent]=B8),(Data[Speed of Answer]))/D8</f>
        <v>77.486486486486484</v>
      </c>
      <c r="F8" s="46">
        <f>SUMPRODUCT((Data[Column1]=TRUE)*(Data[Agent]=B8)*(Data[Resolved]="Y"))/C8</f>
        <v>0.68518518518518523</v>
      </c>
      <c r="G8" s="47">
        <v>0.68518518518518523</v>
      </c>
      <c r="H8" s="44"/>
    </row>
    <row r="9" spans="2:8" x14ac:dyDescent="0.25">
      <c r="B9" s="3" t="s">
        <v>1793</v>
      </c>
      <c r="C9" s="3">
        <f>SUMPRODUCT((Data[Column1]=TRUE)*(Data[Agent]=B9))</f>
        <v>53</v>
      </c>
      <c r="D9" s="3">
        <f>SUMPRODUCT((Data[Column1]=TRUE)*(Data[Agent]=B9)*(Data[Answered (Y/N)]="Y"))</f>
        <v>47</v>
      </c>
      <c r="E9" s="48">
        <f>SUMPRODUCT((Data[Column1]=TRUE)*(Data[Agent]=B9),(Data[Speed of Answer]))/D9</f>
        <v>67.872340425531917</v>
      </c>
      <c r="F9" s="46">
        <f>SUMPRODUCT((Data[Column1]=TRUE)*(Data[Agent]=B9)*(Data[Resolved]="Y"))/C9</f>
        <v>0.75471698113207553</v>
      </c>
      <c r="G9" s="47">
        <v>0.75471698113207553</v>
      </c>
      <c r="H9" s="44"/>
    </row>
    <row r="10" spans="2:8" x14ac:dyDescent="0.25">
      <c r="B10" s="3" t="s">
        <v>1792</v>
      </c>
      <c r="C10" s="3">
        <f>SUMPRODUCT((Data[Column1]=TRUE)*(Data[Agent]=B10))</f>
        <v>50</v>
      </c>
      <c r="D10" s="3">
        <f>SUMPRODUCT((Data[Column1]=TRUE)*(Data[Agent]=B10)*(Data[Answered (Y/N)]="Y"))</f>
        <v>41</v>
      </c>
      <c r="E10" s="48">
        <f>SUMPRODUCT((Data[Column1]=TRUE)*(Data[Agent]=B10),(Data[Speed of Answer]))/D10</f>
        <v>67.682926829268297</v>
      </c>
      <c r="F10" s="46">
        <f>SUMPRODUCT((Data[Column1]=TRUE)*(Data[Agent]=B10)*(Data[Resolved]="Y"))/C10</f>
        <v>0.72</v>
      </c>
      <c r="G10" s="47">
        <v>0.72</v>
      </c>
      <c r="H10" s="44"/>
    </row>
    <row r="11" spans="2:8" x14ac:dyDescent="0.25">
      <c r="B11" s="3" t="s">
        <v>1787</v>
      </c>
      <c r="C11" s="3">
        <f>SUMPRODUCT((Data[Column1]=TRUE)*(Data[Agent]=B11))</f>
        <v>49</v>
      </c>
      <c r="D11" s="3">
        <f>SUMPRODUCT((Data[Column1]=TRUE)*(Data[Agent]=B11)*(Data[Answered (Y/N)]="Y"))</f>
        <v>40</v>
      </c>
      <c r="E11" s="48">
        <f>SUMPRODUCT((Data[Column1]=TRUE)*(Data[Agent]=B11),(Data[Speed of Answer]))/D11</f>
        <v>68.275000000000006</v>
      </c>
      <c r="F11" s="46">
        <f>SUMPRODUCT((Data[Column1]=TRUE)*(Data[Agent]=B11)*(Data[Resolved]="Y"))/C11</f>
        <v>0.69387755102040816</v>
      </c>
      <c r="G11" s="47">
        <v>0.69387755102040816</v>
      </c>
      <c r="H11" s="44"/>
    </row>
    <row r="12" spans="2:8" x14ac:dyDescent="0.25">
      <c r="B12" s="3" t="s">
        <v>1791</v>
      </c>
      <c r="C12" s="3">
        <f>SUMPRODUCT((Data[Column1]=TRUE)*(Data[Agent]=B12))</f>
        <v>45</v>
      </c>
      <c r="D12" s="3">
        <f>SUMPRODUCT((Data[Column1]=TRUE)*(Data[Agent]=B12)*(Data[Answered (Y/N)]="Y"))</f>
        <v>35</v>
      </c>
      <c r="E12" s="48">
        <f>SUMPRODUCT((Data[Column1]=TRUE)*(Data[Agent]=B12),(Data[Speed of Answer]))/D12</f>
        <v>56.4</v>
      </c>
      <c r="F12" s="46">
        <f>SUMPRODUCT((Data[Column1]=TRUE)*(Data[Agent]=B12)*(Data[Resolved]="Y"))/C12</f>
        <v>0.71111111111111114</v>
      </c>
      <c r="G12" s="47">
        <v>0.71111111111111114</v>
      </c>
      <c r="H12" s="44"/>
    </row>
    <row r="13" spans="2:8" x14ac:dyDescent="0.25">
      <c r="B13" s="3" t="s">
        <v>1789</v>
      </c>
      <c r="C13" s="3">
        <f>SUMPRODUCT((Data[Column1]=TRUE)*(Data[Agent]=B13))</f>
        <v>45</v>
      </c>
      <c r="D13" s="3">
        <f>SUMPRODUCT((Data[Column1]=TRUE)*(Data[Agent]=B13)*(Data[Answered (Y/N)]="Y"))</f>
        <v>34</v>
      </c>
      <c r="E13" s="48">
        <f>SUMPRODUCT((Data[Column1]=TRUE)*(Data[Agent]=B13),(Data[Speed of Answer]))/D13</f>
        <v>63.088235294117645</v>
      </c>
      <c r="F13" s="46">
        <f>SUMPRODUCT((Data[Column1]=TRUE)*(Data[Agent]=B13)*(Data[Resolved]="Y"))/C13</f>
        <v>0.62222222222222223</v>
      </c>
      <c r="G13" s="47">
        <v>0.62222222222222223</v>
      </c>
      <c r="H13" s="44"/>
    </row>
    <row r="14" spans="2:8" x14ac:dyDescent="0.25">
      <c r="B14" s="3" t="s">
        <v>1790</v>
      </c>
      <c r="C14" s="3">
        <f>SUMPRODUCT((Data[Column1]=TRUE)*(Data[Agent]=B14))</f>
        <v>39</v>
      </c>
      <c r="D14" s="3">
        <f>SUMPRODUCT((Data[Column1]=TRUE)*(Data[Agent]=B14)*(Data[Answered (Y/N)]="Y"))</f>
        <v>28</v>
      </c>
      <c r="E14" s="48">
        <f>SUMPRODUCT((Data[Column1]=TRUE)*(Data[Agent]=B14),(Data[Speed of Answer]))/D14</f>
        <v>68.178571428571431</v>
      </c>
      <c r="F14" s="46">
        <f>SUMPRODUCT((Data[Column1]=TRUE)*(Data[Agent]=B14)*(Data[Resolved]="Y"))/C14</f>
        <v>0.64102564102564108</v>
      </c>
      <c r="G14" s="47">
        <v>0.64102564102564108</v>
      </c>
      <c r="H14" s="44"/>
    </row>
    <row r="15" spans="2:8" x14ac:dyDescent="0.25">
      <c r="B15" s="3" t="s">
        <v>1794</v>
      </c>
      <c r="C15" s="3">
        <f>SUMPRODUCT((Data[Column1]=TRUE)*(Data[Agent]=B15))</f>
        <v>35</v>
      </c>
      <c r="D15" s="3">
        <f>SUMPRODUCT((Data[Column1]=TRUE)*(Data[Agent]=B15)*(Data[Answered (Y/N)]="Y"))</f>
        <v>30</v>
      </c>
      <c r="E15" s="48">
        <f>SUMPRODUCT((Data[Column1]=TRUE)*(Data[Agent]=B15),(Data[Speed of Answer]))/D15</f>
        <v>55.733333333333334</v>
      </c>
      <c r="F15" s="46">
        <f>SUMPRODUCT((Data[Column1]=TRUE)*(Data[Agent]=B15)*(Data[Resolved]="Y"))/C15</f>
        <v>0.77142857142857146</v>
      </c>
      <c r="G15" s="47">
        <v>0.77142857142857146</v>
      </c>
      <c r="H15" s="44"/>
    </row>
    <row r="17" spans="2:16" x14ac:dyDescent="0.25">
      <c r="B17" s="41"/>
      <c r="C17" s="41"/>
      <c r="D17" s="41"/>
      <c r="E17" s="41"/>
      <c r="F17" s="41"/>
      <c r="G17" s="41"/>
      <c r="H17" s="41"/>
    </row>
    <row r="18" spans="2:16" x14ac:dyDescent="0.25">
      <c r="B18" s="41"/>
      <c r="C18" s="41"/>
      <c r="D18" s="41"/>
      <c r="E18" s="41"/>
      <c r="F18" s="41"/>
      <c r="G18" s="41"/>
      <c r="H18" s="41"/>
    </row>
    <row r="19" spans="2:16" ht="36" x14ac:dyDescent="0.55000000000000004">
      <c r="B19" s="41"/>
      <c r="C19" s="41"/>
      <c r="D19" s="41"/>
      <c r="E19" s="41"/>
      <c r="F19" s="41"/>
      <c r="G19" s="41"/>
      <c r="H19" s="41"/>
      <c r="O19" s="43"/>
      <c r="P19" s="42"/>
    </row>
    <row r="20" spans="2:16" x14ac:dyDescent="0.25">
      <c r="B20" s="41"/>
      <c r="C20" s="41"/>
      <c r="D20" s="41"/>
      <c r="E20" s="41"/>
      <c r="F20" s="41"/>
      <c r="G20" s="41"/>
      <c r="H20" s="41"/>
    </row>
    <row r="21" spans="2:16" x14ac:dyDescent="0.25">
      <c r="B21" s="41"/>
      <c r="C21" s="41"/>
      <c r="D21" s="41"/>
      <c r="E21" s="41"/>
      <c r="F21" s="41"/>
      <c r="G21" s="41"/>
      <c r="H21" s="41"/>
    </row>
    <row r="22" spans="2:16" x14ac:dyDescent="0.25">
      <c r="B22" s="41"/>
      <c r="C22" s="41"/>
      <c r="D22" s="41"/>
      <c r="E22" s="41"/>
      <c r="F22" s="41"/>
      <c r="G22" s="41"/>
      <c r="H22" s="41"/>
    </row>
    <row r="23" spans="2:16" x14ac:dyDescent="0.25">
      <c r="B23" s="41"/>
      <c r="C23" s="41"/>
      <c r="D23" s="41"/>
      <c r="E23" s="41"/>
      <c r="F23" s="41"/>
      <c r="G23" s="41"/>
      <c r="H23" s="41"/>
    </row>
    <row r="24" spans="2:16" x14ac:dyDescent="0.25">
      <c r="B24" s="41"/>
      <c r="C24" s="41"/>
      <c r="D24" s="41"/>
      <c r="E24" s="41"/>
      <c r="F24" s="41"/>
      <c r="G24" s="41"/>
      <c r="H24" s="41"/>
    </row>
    <row r="25" spans="2:16" x14ac:dyDescent="0.25">
      <c r="B25" s="41"/>
      <c r="C25" s="41"/>
      <c r="D25" s="41"/>
      <c r="E25" s="41"/>
      <c r="F25" s="41"/>
      <c r="G25" s="41"/>
      <c r="H25" s="41"/>
    </row>
    <row r="26" spans="2:16" x14ac:dyDescent="0.25">
      <c r="B26" s="41"/>
      <c r="C26" s="41"/>
      <c r="D26" s="41"/>
      <c r="E26" s="41"/>
      <c r="F26" s="41"/>
      <c r="G26" s="41"/>
      <c r="H26" s="41"/>
    </row>
  </sheetData>
  <sortState ref="B7:H15">
    <sortCondition descending="1" ref="C8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6EC24F-0CF1-438C-AF8C-F24E11FF8D05}">
            <x14:iconSet iconSet="3Signs" showValue="0" custom="1">
              <x14:cfvo type="percent">
                <xm:f>0</xm:f>
              </x14:cfvo>
              <x14:cfvo type="num">
                <xm:f>0.6</xm:f>
              </x14:cfvo>
              <x14:cfvo type="num">
                <xm:f>0.7</xm:f>
              </x14:cfvo>
              <x14:cfIcon iconSet="3TrafficLights1" iconId="2"/>
              <x14:cfIcon iconSet="3Signs" iconId="0"/>
              <x14:cfIcon iconSet="3Signs" iconId="1"/>
            </x14:iconSet>
          </x14:cfRule>
          <xm:sqref>G8:G15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Calculation!B38:H38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Assignment 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Chrispen Nyamandwe</cp:lastModifiedBy>
  <dcterms:created xsi:type="dcterms:W3CDTF">2015-03-31T11:23:42Z</dcterms:created>
  <dcterms:modified xsi:type="dcterms:W3CDTF">2018-12-22T13:02:30Z</dcterms:modified>
</cp:coreProperties>
</file>