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PROJECT\"/>
    </mc:Choice>
  </mc:AlternateContent>
  <xr:revisionPtr revIDLastSave="0" documentId="13_ncr:1_{35E0E4F4-E492-4D52-98B4-A45B5E46F61D}" xr6:coauthVersionLast="47" xr6:coauthVersionMax="47" xr10:uidLastSave="{00000000-0000-0000-0000-000000000000}"/>
  <bookViews>
    <workbookView xWindow="-120" yWindow="-120" windowWidth="20730" windowHeight="11160" tabRatio="500" firstSheet="7" activeTab="7" xr2:uid="{00000000-000D-0000-FFFF-FFFF00000000}"/>
  </bookViews>
  <sheets>
    <sheet name="EXPECTED PAYOFFS" sheetId="1" r:id="rId1"/>
    <sheet name="ASSIGNMENT PROBLEM" sheetId="2" r:id="rId2"/>
    <sheet name="USING EXCEL SOLVER" sheetId="3" r:id="rId3"/>
    <sheet name="OPTIMIZATION (LP)" sheetId="4" r:id="rId4"/>
    <sheet name="Answer Report 1" sheetId="5" r:id="rId5"/>
    <sheet name="Sensitivity Report 1" sheetId="6" r:id="rId6"/>
    <sheet name="Limits Report 1" sheetId="7" r:id="rId7"/>
    <sheet name="TRANSPORTATION PROBLEM" sheetId="8" r:id="rId8"/>
    <sheet name="Answer Report 2" sheetId="9" r:id="rId9"/>
    <sheet name="Sensitivity Report 2" sheetId="10" r:id="rId10"/>
    <sheet name="Limits Report 2" sheetId="11" r:id="rId11"/>
  </sheets>
  <definedNames>
    <definedName name="_xlnm.Print_Area" localSheetId="0">'EXPECTED PAYOFFS'!$A$1:$Q$37</definedName>
    <definedName name="solver_adj" localSheetId="1" hidden="1">'ASSIGNMENT PROBLEM'!$T$30:$X$34</definedName>
    <definedName name="solver_adj" localSheetId="3" hidden="1">'OPTIMIZATION (LP)'!$F$5:$G$5</definedName>
    <definedName name="solver_adj" localSheetId="7" hidden="1">'TRANSPORTATION PROBLEM'!$E$19:$H$21</definedName>
    <definedName name="solver_adj" localSheetId="2" hidden="1">'USING EXCEL SOLVER'!$AB$6:$AB$14,'USING EXCEL SOLVER'!$Z$6:$Z$14</definedName>
    <definedName name="solver_cvg" localSheetId="1" hidden="1">0.0001</definedName>
    <definedName name="solver_cvg" localSheetId="3" hidden="1">0.0001</definedName>
    <definedName name="solver_cvg" localSheetId="7" hidden="1">0.0001</definedName>
    <definedName name="solver_cvg" localSheetId="2" hidden="1">0.0001</definedName>
    <definedName name="solver_drv" localSheetId="1" hidden="1">1</definedName>
    <definedName name="solver_drv" localSheetId="3" hidden="1">1</definedName>
    <definedName name="solver_drv" localSheetId="7" hidden="1">1</definedName>
    <definedName name="solver_drv" localSheetId="2" hidden="1">1</definedName>
    <definedName name="solver_eng" localSheetId="1" hidden="1">2</definedName>
    <definedName name="solver_eng" localSheetId="3" hidden="1">2</definedName>
    <definedName name="solver_eng" localSheetId="7" hidden="1">2</definedName>
    <definedName name="solver_eng" localSheetId="2" hidden="1">1</definedName>
    <definedName name="solver_est" localSheetId="1" hidden="1">1</definedName>
    <definedName name="solver_est" localSheetId="3" hidden="1">1</definedName>
    <definedName name="solver_est" localSheetId="7" hidden="1">1</definedName>
    <definedName name="solver_est" localSheetId="2" hidden="1">1</definedName>
    <definedName name="solver_itr" localSheetId="1" hidden="1">2147483647</definedName>
    <definedName name="solver_itr" localSheetId="3" hidden="1">2147483647</definedName>
    <definedName name="solver_itr" localSheetId="7" hidden="1">2147483647</definedName>
    <definedName name="solver_itr" localSheetId="2" hidden="1">2147483647</definedName>
    <definedName name="solver_lhs1" localSheetId="1" hidden="1">'ASSIGNMENT PROBLEM'!$T$30:$X$34</definedName>
    <definedName name="solver_lhs1" localSheetId="3" hidden="1">'OPTIMIZATION (LP)'!$H$8:$H$10</definedName>
    <definedName name="solver_lhs1" localSheetId="7" hidden="1">'TRANSPORTATION PROBLEM'!$E$22:$H$22</definedName>
    <definedName name="solver_lhs1" localSheetId="2" hidden="1">'USING EXCEL SOLVER'!$AB$6:$AB$14</definedName>
    <definedName name="solver_lhs2" localSheetId="1" hidden="1">'ASSIGNMENT PROBLEM'!$T$35:$X$35</definedName>
    <definedName name="solver_lhs2" localSheetId="7" hidden="1">'TRANSPORTATION PROBLEM'!$I$19:$I$21</definedName>
    <definedName name="solver_lhs2" localSheetId="2" hidden="1">'USING EXCEL SOLVER'!$AC$6:$AC$14</definedName>
    <definedName name="solver_lhs3" localSheetId="1" hidden="1">'ASSIGNMENT PROBLEM'!$Y$30:$Y$34</definedName>
    <definedName name="solver_lhs3" localSheetId="2" hidden="1">'USING EXCEL SOLVER'!$V$6:$V$14</definedName>
    <definedName name="solver_lhs4" localSheetId="1" hidden="1">'ASSIGNMENT PROBLEM'!$Y$30:$Y$34</definedName>
    <definedName name="solver_lhs5" localSheetId="1" hidden="1">'ASSIGNMENT PROBLEM'!$Y$30:$Y$34</definedName>
    <definedName name="solver_lhs6" localSheetId="1" hidden="1">'ASSIGNMENT PROBLEM'!$Y$30:$Y$34</definedName>
    <definedName name="solver_mip" localSheetId="1" hidden="1">2147483647</definedName>
    <definedName name="solver_mip" localSheetId="3" hidden="1">2147483647</definedName>
    <definedName name="solver_mip" localSheetId="7" hidden="1">2147483647</definedName>
    <definedName name="solver_mip" localSheetId="2" hidden="1">2147483647</definedName>
    <definedName name="solver_mni" localSheetId="1" hidden="1">30</definedName>
    <definedName name="solver_mni" localSheetId="3" hidden="1">30</definedName>
    <definedName name="solver_mni" localSheetId="7" hidden="1">30</definedName>
    <definedName name="solver_mni" localSheetId="2" hidden="1">30</definedName>
    <definedName name="solver_mrt" localSheetId="1" hidden="1">0.075</definedName>
    <definedName name="solver_mrt" localSheetId="3" hidden="1">0.075</definedName>
    <definedName name="solver_mrt" localSheetId="7" hidden="1">0.075</definedName>
    <definedName name="solver_mrt" localSheetId="2" hidden="1">0.075</definedName>
    <definedName name="solver_msl" localSheetId="1" hidden="1">2</definedName>
    <definedName name="solver_msl" localSheetId="3" hidden="1">2</definedName>
    <definedName name="solver_msl" localSheetId="7" hidden="1">2</definedName>
    <definedName name="solver_msl" localSheetId="2" hidden="1">2</definedName>
    <definedName name="solver_neg" localSheetId="1" hidden="1">1</definedName>
    <definedName name="solver_neg" localSheetId="3" hidden="1">1</definedName>
    <definedName name="solver_neg" localSheetId="7" hidden="1">1</definedName>
    <definedName name="solver_neg" localSheetId="2" hidden="1">1</definedName>
    <definedName name="solver_nod" localSheetId="1" hidden="1">2147483647</definedName>
    <definedName name="solver_nod" localSheetId="3" hidden="1">2147483647</definedName>
    <definedName name="solver_nod" localSheetId="7" hidden="1">2147483647</definedName>
    <definedName name="solver_nod" localSheetId="2" hidden="1">2147483647</definedName>
    <definedName name="solver_num" localSheetId="1" hidden="1">3</definedName>
    <definedName name="solver_num" localSheetId="3" hidden="1">1</definedName>
    <definedName name="solver_num" localSheetId="7" hidden="1">2</definedName>
    <definedName name="solver_num" localSheetId="2" hidden="1">2</definedName>
    <definedName name="solver_nwt" localSheetId="1" hidden="1">1</definedName>
    <definedName name="solver_nwt" localSheetId="3" hidden="1">1</definedName>
    <definedName name="solver_nwt" localSheetId="7" hidden="1">1</definedName>
    <definedName name="solver_nwt" localSheetId="2" hidden="1">1</definedName>
    <definedName name="solver_opt" localSheetId="1" hidden="1">'ASSIGNMENT PROBLEM'!$AF$28</definedName>
    <definedName name="solver_opt" localSheetId="3" hidden="1">'OPTIMIZATION (LP)'!$H$13</definedName>
    <definedName name="solver_opt" localSheetId="7" hidden="1">'TRANSPORTATION PROBLEM'!$D$27</definedName>
    <definedName name="solver_opt" localSheetId="2" hidden="1">'USING EXCEL SOLVER'!$AC$15</definedName>
    <definedName name="solver_pre" localSheetId="1" hidden="1">0.000001</definedName>
    <definedName name="solver_pre" localSheetId="3" hidden="1">0.000001</definedName>
    <definedName name="solver_pre" localSheetId="7" hidden="1">0.000001</definedName>
    <definedName name="solver_pre" localSheetId="2" hidden="1">0.000001</definedName>
    <definedName name="solver_rbv" localSheetId="1" hidden="1">1</definedName>
    <definedName name="solver_rbv" localSheetId="3" hidden="1">1</definedName>
    <definedName name="solver_rbv" localSheetId="7" hidden="1">1</definedName>
    <definedName name="solver_rbv" localSheetId="2" hidden="1">1</definedName>
    <definedName name="solver_rel1" localSheetId="1" hidden="1">5</definedName>
    <definedName name="solver_rel1" localSheetId="3" hidden="1">1</definedName>
    <definedName name="solver_rel1" localSheetId="7" hidden="1">3</definedName>
    <definedName name="solver_rel1" localSheetId="2" hidden="1">1</definedName>
    <definedName name="solver_rel2" localSheetId="1" hidden="1">2</definedName>
    <definedName name="solver_rel2" localSheetId="7" hidden="1">1</definedName>
    <definedName name="solver_rel2" localSheetId="2" hidden="1">1</definedName>
    <definedName name="solver_rel3" localSheetId="1" hidden="1">2</definedName>
    <definedName name="solver_rel3" localSheetId="2" hidden="1">1</definedName>
    <definedName name="solver_rel4" localSheetId="1" hidden="1">2</definedName>
    <definedName name="solver_rel5" localSheetId="1" hidden="1">2</definedName>
    <definedName name="solver_rel6" localSheetId="1" hidden="1">2</definedName>
    <definedName name="solver_rhs1" localSheetId="1" hidden="1">"binary"</definedName>
    <definedName name="solver_rhs1" localSheetId="3" hidden="1">'OPTIMIZATION (LP)'!$J$8:$J$10</definedName>
    <definedName name="solver_rhs1" localSheetId="7" hidden="1">'TRANSPORTATION PROBLEM'!$E$24:$H$24</definedName>
    <definedName name="solver_rhs1" localSheetId="2" hidden="1">'USING EXCEL SOLVER'!$V$20</definedName>
    <definedName name="solver_rhs2" localSheetId="1" hidden="1">1</definedName>
    <definedName name="solver_rhs2" localSheetId="7" hidden="1">'TRANSPORTATION PROBLEM'!$K$19:$K$21</definedName>
    <definedName name="solver_rhs2" localSheetId="2" hidden="1">'USING EXCEL SOLVER'!$V$22</definedName>
    <definedName name="solver_rhs3" localSheetId="1" hidden="1">1</definedName>
    <definedName name="solver_rhs3" localSheetId="2" hidden="1">'USING EXCEL SOLVER'!$V$22</definedName>
    <definedName name="solver_rhs4" localSheetId="1" hidden="1">1</definedName>
    <definedName name="solver_rhs5" localSheetId="1" hidden="1">1</definedName>
    <definedName name="solver_rhs6" localSheetId="1" hidden="1">1</definedName>
    <definedName name="solver_rlx" localSheetId="1" hidden="1">2</definedName>
    <definedName name="solver_rlx" localSheetId="3" hidden="1">2</definedName>
    <definedName name="solver_rlx" localSheetId="7" hidden="1">2</definedName>
    <definedName name="solver_rlx" localSheetId="2" hidden="1">2</definedName>
    <definedName name="solver_rsd" localSheetId="1" hidden="1">0</definedName>
    <definedName name="solver_rsd" localSheetId="3" hidden="1">0</definedName>
    <definedName name="solver_rsd" localSheetId="7" hidden="1">0</definedName>
    <definedName name="solver_rsd" localSheetId="2" hidden="1">0</definedName>
    <definedName name="solver_scl" localSheetId="1" hidden="1">1</definedName>
    <definedName name="solver_scl" localSheetId="3" hidden="1">1</definedName>
    <definedName name="solver_scl" localSheetId="7" hidden="1">1</definedName>
    <definedName name="solver_scl" localSheetId="2" hidden="1">1</definedName>
    <definedName name="solver_sho" localSheetId="1" hidden="1">2</definedName>
    <definedName name="solver_sho" localSheetId="6" hidden="1">2</definedName>
    <definedName name="solver_sho" localSheetId="10" hidden="1">2</definedName>
    <definedName name="solver_sho" localSheetId="3" hidden="1">2</definedName>
    <definedName name="solver_sho" localSheetId="7" hidden="1">2</definedName>
    <definedName name="solver_sho" localSheetId="2" hidden="1">2</definedName>
    <definedName name="solver_ssz" localSheetId="1" hidden="1">100</definedName>
    <definedName name="solver_ssz" localSheetId="3" hidden="1">100</definedName>
    <definedName name="solver_ssz" localSheetId="7" hidden="1">100</definedName>
    <definedName name="solver_ssz" localSheetId="2" hidden="1">100</definedName>
    <definedName name="solver_tim" localSheetId="1" hidden="1">2147483647</definedName>
    <definedName name="solver_tim" localSheetId="3" hidden="1">2147483647</definedName>
    <definedName name="solver_tim" localSheetId="7" hidden="1">2147483647</definedName>
    <definedName name="solver_tim" localSheetId="2" hidden="1">2147483647</definedName>
    <definedName name="solver_tol" localSheetId="1" hidden="1">0.01</definedName>
    <definedName name="solver_tol" localSheetId="3" hidden="1">0.01</definedName>
    <definedName name="solver_tol" localSheetId="7" hidden="1">0.01</definedName>
    <definedName name="solver_tol" localSheetId="2" hidden="1">0.01</definedName>
    <definedName name="solver_typ" localSheetId="1" hidden="1">1</definedName>
    <definedName name="solver_typ" localSheetId="3" hidden="1">1</definedName>
    <definedName name="solver_typ" localSheetId="7" hidden="1">2</definedName>
    <definedName name="solver_typ" localSheetId="2" hidden="1">3</definedName>
    <definedName name="solver_val" localSheetId="1" hidden="1">0</definedName>
    <definedName name="solver_val" localSheetId="3" hidden="1">0</definedName>
    <definedName name="solver_val" localSheetId="7" hidden="1">0</definedName>
    <definedName name="solver_val" localSheetId="2" hidden="1">65000</definedName>
    <definedName name="solver_ver" localSheetId="1" hidden="1">3</definedName>
    <definedName name="solver_ver" localSheetId="3" hidden="1">3</definedName>
    <definedName name="solver_ver" localSheetId="7" hidden="1">3</definedName>
    <definedName name="solver_ver" localSheetId="2" hidden="1">3</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7" i="8" l="1"/>
  <c r="F22" i="8"/>
  <c r="G22" i="8"/>
  <c r="H22" i="8"/>
  <c r="E22" i="8"/>
  <c r="I20" i="8"/>
  <c r="I21" i="8"/>
  <c r="I19" i="8"/>
  <c r="H13" i="4"/>
  <c r="H10" i="4"/>
  <c r="H9" i="4"/>
  <c r="H8" i="4"/>
  <c r="AC15" i="3"/>
  <c r="AC14" i="3"/>
  <c r="AC13" i="3"/>
  <c r="AC12" i="3"/>
  <c r="AC11" i="3"/>
  <c r="AC10" i="3"/>
  <c r="AC9" i="3"/>
  <c r="AC8" i="3"/>
  <c r="AC7" i="3"/>
  <c r="AC6" i="3"/>
  <c r="D6" i="3"/>
  <c r="D11" i="3" s="1"/>
  <c r="V6" i="3"/>
  <c r="V7" i="3"/>
  <c r="V8" i="3"/>
  <c r="D9" i="3"/>
  <c r="V9" i="3"/>
  <c r="V10" i="3"/>
  <c r="V11" i="3"/>
  <c r="V12" i="3"/>
  <c r="V13" i="3"/>
  <c r="V14" i="3"/>
  <c r="V15" i="3"/>
  <c r="AF28" i="2"/>
  <c r="Y31" i="2"/>
  <c r="Y32" i="2"/>
  <c r="Y33" i="2"/>
  <c r="Y34" i="2"/>
  <c r="U35" i="2"/>
  <c r="V35" i="2"/>
  <c r="W35" i="2"/>
  <c r="X35" i="2"/>
  <c r="Y30" i="2"/>
  <c r="T35" i="2"/>
  <c r="V6" i="2"/>
  <c r="L12" i="2"/>
  <c r="M12" i="2"/>
  <c r="N12" i="2"/>
  <c r="K12" i="2"/>
  <c r="O9" i="2"/>
  <c r="O10" i="2"/>
  <c r="O11" i="2"/>
  <c r="O8" i="2"/>
  <c r="C50" i="1"/>
  <c r="G31" i="1"/>
  <c r="K30" i="1"/>
  <c r="G30" i="1"/>
  <c r="E30" i="1"/>
  <c r="I29" i="1"/>
  <c r="M28" i="1"/>
  <c r="I28" i="1"/>
  <c r="E28" i="1"/>
  <c r="M27" i="1"/>
  <c r="I27" i="1"/>
  <c r="E27" i="1"/>
  <c r="M21" i="1"/>
  <c r="E21" i="1"/>
  <c r="E20" i="1"/>
  <c r="F20" i="1" s="1"/>
  <c r="G20" i="1" s="1"/>
  <c r="H20" i="1" s="1"/>
  <c r="I20" i="1" s="1"/>
  <c r="J20" i="1" s="1"/>
  <c r="K20" i="1" s="1"/>
  <c r="L20" i="1" s="1"/>
  <c r="M20" i="1" s="1"/>
  <c r="N20" i="1" s="1"/>
  <c r="D20" i="1"/>
  <c r="C52" i="1" s="1"/>
  <c r="Q19" i="1"/>
  <c r="E19" i="1"/>
  <c r="D19" i="1"/>
  <c r="D36" i="1" s="1"/>
  <c r="G18" i="1"/>
  <c r="H18" i="1" s="1"/>
  <c r="I18" i="1" s="1"/>
  <c r="J18" i="1" s="1"/>
  <c r="K18" i="1" s="1"/>
  <c r="L18" i="1" s="1"/>
  <c r="M18" i="1" s="1"/>
  <c r="N18" i="1" s="1"/>
  <c r="F18" i="1"/>
  <c r="F35" i="1" s="1"/>
  <c r="F38" i="1" s="1"/>
  <c r="Q29" i="1" s="1"/>
  <c r="E18" i="1"/>
  <c r="E35" i="1" s="1"/>
  <c r="D18" i="1"/>
  <c r="D35" i="1" s="1"/>
  <c r="G17" i="1"/>
  <c r="H17" i="1" s="1"/>
  <c r="I17" i="1" s="1"/>
  <c r="J17" i="1" s="1"/>
  <c r="K17" i="1" s="1"/>
  <c r="L17" i="1" s="1"/>
  <c r="M17" i="1" s="1"/>
  <c r="N17" i="1" s="1"/>
  <c r="F17" i="1"/>
  <c r="F34" i="1" s="1"/>
  <c r="E17" i="1"/>
  <c r="E34" i="1" s="1"/>
  <c r="D17" i="1"/>
  <c r="D34" i="1" s="1"/>
  <c r="I16" i="1"/>
  <c r="J16" i="1" s="1"/>
  <c r="K16" i="1" s="1"/>
  <c r="L16" i="1" s="1"/>
  <c r="M16" i="1" s="1"/>
  <c r="N16" i="1" s="1"/>
  <c r="H16" i="1"/>
  <c r="H33" i="1" s="1"/>
  <c r="G16" i="1"/>
  <c r="G33" i="1" s="1"/>
  <c r="F16" i="1"/>
  <c r="F33" i="1" s="1"/>
  <c r="E16" i="1"/>
  <c r="E33" i="1" s="1"/>
  <c r="D16" i="1"/>
  <c r="D33" i="1" s="1"/>
  <c r="I15" i="1"/>
  <c r="H15" i="1"/>
  <c r="H32" i="1" s="1"/>
  <c r="G15" i="1"/>
  <c r="G32" i="1" s="1"/>
  <c r="F15" i="1"/>
  <c r="F32" i="1" s="1"/>
  <c r="E15" i="1"/>
  <c r="E32" i="1" s="1"/>
  <c r="D15" i="1"/>
  <c r="D32" i="1" s="1"/>
  <c r="K14" i="1"/>
  <c r="L14" i="1" s="1"/>
  <c r="M14" i="1" s="1"/>
  <c r="N14" i="1" s="1"/>
  <c r="J14" i="1"/>
  <c r="J31" i="1" s="1"/>
  <c r="J38" i="1" s="1"/>
  <c r="Q33" i="1" s="1"/>
  <c r="I14" i="1"/>
  <c r="I31" i="1" s="1"/>
  <c r="H14" i="1"/>
  <c r="H31" i="1" s="1"/>
  <c r="G14" i="1"/>
  <c r="F14" i="1"/>
  <c r="F31" i="1" s="1"/>
  <c r="E14" i="1"/>
  <c r="E31" i="1" s="1"/>
  <c r="D14" i="1"/>
  <c r="D31" i="1" s="1"/>
  <c r="M13" i="1"/>
  <c r="N13" i="1" s="1"/>
  <c r="K13" i="1"/>
  <c r="L13" i="1" s="1"/>
  <c r="J13" i="1"/>
  <c r="J30" i="1" s="1"/>
  <c r="I13" i="1"/>
  <c r="I30" i="1" s="1"/>
  <c r="H13" i="1"/>
  <c r="H30" i="1" s="1"/>
  <c r="G13" i="1"/>
  <c r="F13" i="1"/>
  <c r="F30" i="1" s="1"/>
  <c r="E13" i="1"/>
  <c r="D13" i="1"/>
  <c r="D30" i="1" s="1"/>
  <c r="M12" i="1"/>
  <c r="N12" i="1" s="1"/>
  <c r="L12" i="1"/>
  <c r="L29" i="1" s="1"/>
  <c r="L38" i="1" s="1"/>
  <c r="Q35" i="1" s="1"/>
  <c r="K12" i="1"/>
  <c r="K29" i="1" s="1"/>
  <c r="J12" i="1"/>
  <c r="J29" i="1" s="1"/>
  <c r="I12" i="1"/>
  <c r="H12" i="1"/>
  <c r="H29" i="1" s="1"/>
  <c r="G12" i="1"/>
  <c r="G29" i="1" s="1"/>
  <c r="F12" i="1"/>
  <c r="F29" i="1" s="1"/>
  <c r="E12" i="1"/>
  <c r="E29" i="1" s="1"/>
  <c r="D12" i="1"/>
  <c r="D29" i="1" s="1"/>
  <c r="Q11" i="1"/>
  <c r="M11" i="1"/>
  <c r="N11" i="1" s="1"/>
  <c r="L11" i="1"/>
  <c r="L28" i="1" s="1"/>
  <c r="K11" i="1"/>
  <c r="K28" i="1" s="1"/>
  <c r="J11" i="1"/>
  <c r="J28" i="1" s="1"/>
  <c r="I11" i="1"/>
  <c r="H11" i="1"/>
  <c r="H28" i="1" s="1"/>
  <c r="G11" i="1"/>
  <c r="G28" i="1" s="1"/>
  <c r="F11" i="1"/>
  <c r="F28" i="1" s="1"/>
  <c r="E11" i="1"/>
  <c r="D11" i="1"/>
  <c r="D28" i="1" s="1"/>
  <c r="N10" i="1"/>
  <c r="N27" i="1" s="1"/>
  <c r="N38" i="1" s="1"/>
  <c r="Q37" i="1" s="1"/>
  <c r="M10" i="1"/>
  <c r="L10" i="1"/>
  <c r="L27" i="1" s="1"/>
  <c r="K10" i="1"/>
  <c r="K27" i="1" s="1"/>
  <c r="J10" i="1"/>
  <c r="J27" i="1" s="1"/>
  <c r="I10" i="1"/>
  <c r="H10" i="1"/>
  <c r="H27" i="1" s="1"/>
  <c r="G10" i="1"/>
  <c r="G27" i="1" s="1"/>
  <c r="F10" i="1"/>
  <c r="F27" i="1" s="1"/>
  <c r="E10" i="1"/>
  <c r="D10" i="1"/>
  <c r="C56" i="1" s="1"/>
  <c r="N28" i="1" l="1"/>
  <c r="M38" i="1"/>
  <c r="Q36" i="1" s="1"/>
  <c r="G35" i="1"/>
  <c r="H35" i="1" s="1"/>
  <c r="I35" i="1" s="1"/>
  <c r="J35" i="1" s="1"/>
  <c r="K35" i="1" s="1"/>
  <c r="L35" i="1" s="1"/>
  <c r="M35" i="1" s="1"/>
  <c r="N35" i="1" s="1"/>
  <c r="J15" i="1"/>
  <c r="K15" i="1" s="1"/>
  <c r="L15" i="1" s="1"/>
  <c r="M15" i="1" s="1"/>
  <c r="N15" i="1" s="1"/>
  <c r="I32" i="1"/>
  <c r="I33" i="1"/>
  <c r="J33" i="1" s="1"/>
  <c r="K33" i="1" s="1"/>
  <c r="L33" i="1" s="1"/>
  <c r="M33" i="1" s="1"/>
  <c r="N33" i="1" s="1"/>
  <c r="H38" i="1"/>
  <c r="Q31" i="1" s="1"/>
  <c r="G21" i="1"/>
  <c r="Q13" i="1" s="1"/>
  <c r="K31" i="1"/>
  <c r="L31" i="1" s="1"/>
  <c r="M31" i="1" s="1"/>
  <c r="N31" i="1" s="1"/>
  <c r="G34" i="1"/>
  <c r="I21" i="1"/>
  <c r="Q15" i="1" s="1"/>
  <c r="M29" i="1"/>
  <c r="N29" i="1" s="1"/>
  <c r="L30" i="1"/>
  <c r="M30" i="1" s="1"/>
  <c r="N30" i="1" s="1"/>
  <c r="K38" i="1"/>
  <c r="Q34" i="1" s="1"/>
  <c r="F19" i="1"/>
  <c r="G19" i="1" s="1"/>
  <c r="H19" i="1" s="1"/>
  <c r="I19" i="1" s="1"/>
  <c r="J19" i="1" s="1"/>
  <c r="K19" i="1" s="1"/>
  <c r="L19" i="1" s="1"/>
  <c r="M19" i="1" s="1"/>
  <c r="N19" i="1" s="1"/>
  <c r="E36" i="1"/>
  <c r="K21" i="1"/>
  <c r="Q17" i="1" s="1"/>
  <c r="D21" i="1"/>
  <c r="Q10" i="1" s="1"/>
  <c r="H21" i="1"/>
  <c r="Q14" i="1" s="1"/>
  <c r="L21" i="1"/>
  <c r="Q18" i="1" s="1"/>
  <c r="D27" i="1"/>
  <c r="D37" i="1"/>
  <c r="F21" i="1"/>
  <c r="Q12" i="1" s="1"/>
  <c r="J21" i="1"/>
  <c r="Q16" i="1" s="1"/>
  <c r="N21" i="1"/>
  <c r="Q20" i="1" s="1"/>
  <c r="C54" i="1" l="1"/>
  <c r="K22" i="1"/>
  <c r="F36" i="1"/>
  <c r="G36" i="1" s="1"/>
  <c r="H36" i="1" s="1"/>
  <c r="I36" i="1" s="1"/>
  <c r="J36" i="1" s="1"/>
  <c r="K36" i="1" s="1"/>
  <c r="L36" i="1" s="1"/>
  <c r="M36" i="1" s="1"/>
  <c r="N36" i="1" s="1"/>
  <c r="E38" i="1"/>
  <c r="Q28" i="1" s="1"/>
  <c r="E37" i="1"/>
  <c r="F37" i="1" s="1"/>
  <c r="G37" i="1" s="1"/>
  <c r="H37" i="1" s="1"/>
  <c r="I37" i="1" s="1"/>
  <c r="J37" i="1" s="1"/>
  <c r="K37" i="1" s="1"/>
  <c r="L37" i="1" s="1"/>
  <c r="M37" i="1" s="1"/>
  <c r="N37" i="1" s="1"/>
  <c r="D38" i="1"/>
  <c r="Q27" i="1" s="1"/>
  <c r="C58" i="1"/>
  <c r="H34" i="1"/>
  <c r="I34" i="1" s="1"/>
  <c r="J34" i="1" s="1"/>
  <c r="K34" i="1" s="1"/>
  <c r="L34" i="1" s="1"/>
  <c r="M34" i="1" s="1"/>
  <c r="N34" i="1" s="1"/>
  <c r="G38" i="1"/>
  <c r="Q30" i="1" s="1"/>
  <c r="J32" i="1"/>
  <c r="K32" i="1" s="1"/>
  <c r="L32" i="1" s="1"/>
  <c r="M32" i="1" s="1"/>
  <c r="N32" i="1" s="1"/>
  <c r="I38" i="1"/>
  <c r="Q32" i="1" s="1"/>
</calcChain>
</file>

<file path=xl/sharedStrings.xml><?xml version="1.0" encoding="utf-8"?>
<sst xmlns="http://schemas.openxmlformats.org/spreadsheetml/2006/main" count="523" uniqueCount="242">
  <si>
    <t>Pricing Assumptions Table</t>
  </si>
  <si>
    <t xml:space="preserve">Number of Hotel Rooms </t>
  </si>
  <si>
    <t>Full Price for a Room</t>
  </si>
  <si>
    <t>Discounted Price for a Room</t>
  </si>
  <si>
    <t>Expected Payoff Table</t>
  </si>
  <si>
    <t>Conclusion</t>
  </si>
  <si>
    <t>Likelihood →</t>
  </si>
  <si>
    <t>Expected Payoff Calculations</t>
  </si>
  <si>
    <t>This expected payoff table will help the hotel owner to determine the amount of money he will make on the sale of the rooms per night. It is a quick method with solutions and acts as a guide to the hotel owner in pricing terms. It is to the positive advantage of easy monetary vale to the owner reducing the time spent in the calculations. the negative side of using this table is that one has to be literate to understand the table.</t>
  </si>
  <si>
    <t>Rooms Sold</t>
  </si>
  <si>
    <t>At Full Price →
At a Discount ↓</t>
  </si>
  <si>
    <t>Price of Perfect Information</t>
  </si>
  <si>
    <t>Oppportunity Loss Table</t>
  </si>
  <si>
    <t>Expected Opportunity Loss Calculations</t>
  </si>
  <si>
    <t>Formulas</t>
  </si>
  <si>
    <r>
      <rPr>
        <sz val="11"/>
        <color rgb="FF000000"/>
        <rFont val="Calibri"/>
        <family val="2"/>
        <charset val="1"/>
      </rPr>
      <t>1.</t>
    </r>
    <r>
      <rPr>
        <sz val="7"/>
        <color rgb="FF000000"/>
        <rFont val="Times New Roman"/>
        <family val="1"/>
        <charset val="1"/>
      </rPr>
      <t xml:space="preserve">       </t>
    </r>
    <r>
      <rPr>
        <sz val="11"/>
        <color rgb="FF000000"/>
        <rFont val="Calibri"/>
        <family val="2"/>
        <charset val="1"/>
      </rPr>
      <t>Fill in assmputions table</t>
    </r>
  </si>
  <si>
    <t>Hotel has 100 rooms.</t>
  </si>
  <si>
    <t>Full price sale=$279</t>
  </si>
  <si>
    <t>Discounted price= $229</t>
  </si>
  <si>
    <r>
      <rPr>
        <sz val="11"/>
        <color rgb="FF000000"/>
        <rFont val="Calibri"/>
        <family val="2"/>
        <charset val="1"/>
      </rPr>
      <t>2.</t>
    </r>
    <r>
      <rPr>
        <sz val="7"/>
        <color rgb="FF000000"/>
        <rFont val="Times New Roman"/>
        <family val="1"/>
        <charset val="1"/>
      </rPr>
      <t xml:space="preserve">       </t>
    </r>
    <r>
      <rPr>
        <sz val="11"/>
        <color rgb="FF000000"/>
        <rFont val="Calibri"/>
        <family val="2"/>
        <charset val="1"/>
      </rPr>
      <t>To calculate revenue of each combination</t>
    </r>
  </si>
  <si>
    <r>
      <rPr>
        <sz val="11"/>
        <color rgb="FF000000"/>
        <rFont val="Calibri"/>
        <family val="2"/>
        <charset val="1"/>
      </rPr>
      <t>3.</t>
    </r>
    <r>
      <rPr>
        <sz val="7"/>
        <color rgb="FF000000"/>
        <rFont val="Times New Roman"/>
        <family val="1"/>
        <charset val="1"/>
      </rPr>
      <t xml:space="preserve">       </t>
    </r>
    <r>
      <rPr>
        <sz val="11"/>
        <color rgb="FF000000"/>
        <rFont val="Calibri"/>
        <family val="2"/>
        <charset val="1"/>
      </rPr>
      <t>To calculate expected payoff</t>
    </r>
  </si>
  <si>
    <r>
      <rPr>
        <sz val="11"/>
        <color rgb="FF000000"/>
        <rFont val="Calibri"/>
        <family val="2"/>
        <charset val="1"/>
      </rPr>
      <t>4.</t>
    </r>
    <r>
      <rPr>
        <sz val="7"/>
        <color rgb="FF000000"/>
        <rFont val="Times New Roman"/>
        <family val="1"/>
        <charset val="1"/>
      </rPr>
      <t xml:space="preserve">       </t>
    </r>
    <r>
      <rPr>
        <sz val="11"/>
        <color rgb="FF000000"/>
        <rFont val="Calibri"/>
        <family val="2"/>
        <charset val="1"/>
      </rPr>
      <t>To calculate the price of perfection</t>
    </r>
  </si>
  <si>
    <r>
      <rPr>
        <sz val="11"/>
        <color rgb="FF000000"/>
        <rFont val="Calibri"/>
        <family val="2"/>
        <charset val="1"/>
      </rPr>
      <t>5.</t>
    </r>
    <r>
      <rPr>
        <sz val="7"/>
        <color rgb="FF000000"/>
        <rFont val="Times New Roman"/>
        <family val="1"/>
        <charset val="1"/>
      </rPr>
      <t xml:space="preserve">       </t>
    </r>
    <r>
      <rPr>
        <sz val="11"/>
        <color rgb="FF000000"/>
        <rFont val="Calibri"/>
        <family val="2"/>
        <charset val="1"/>
      </rPr>
      <t>To complete opportunity loss table</t>
    </r>
  </si>
  <si>
    <r>
      <rPr>
        <sz val="11"/>
        <color rgb="FF000000"/>
        <rFont val="Calibri"/>
        <family val="2"/>
        <charset val="1"/>
      </rPr>
      <t>6.</t>
    </r>
    <r>
      <rPr>
        <sz val="7"/>
        <color rgb="FF000000"/>
        <rFont val="Times New Roman"/>
        <family val="1"/>
        <charset val="1"/>
      </rPr>
      <t xml:space="preserve">       </t>
    </r>
    <r>
      <rPr>
        <sz val="11"/>
        <color rgb="FF000000"/>
        <rFont val="Calibri"/>
        <family val="2"/>
        <charset val="1"/>
      </rPr>
      <t>Expected opportunity loss</t>
    </r>
  </si>
  <si>
    <r>
      <rPr>
        <sz val="11"/>
        <color rgb="FF000000"/>
        <rFont val="Calibri"/>
        <family val="2"/>
        <charset val="1"/>
      </rPr>
      <t>7.</t>
    </r>
    <r>
      <rPr>
        <sz val="7"/>
        <color rgb="FF000000"/>
        <rFont val="Times New Roman"/>
        <family val="1"/>
        <charset val="1"/>
      </rPr>
      <t xml:space="preserve">       </t>
    </r>
    <r>
      <rPr>
        <sz val="11"/>
        <color rgb="FF000000"/>
        <rFont val="Calibri"/>
        <family val="2"/>
        <charset val="1"/>
      </rPr>
      <t> </t>
    </r>
  </si>
  <si>
    <t>COST MATRIX ($)</t>
  </si>
  <si>
    <t>Jobs</t>
  </si>
  <si>
    <t>J1</t>
  </si>
  <si>
    <t>J2</t>
  </si>
  <si>
    <t>J3</t>
  </si>
  <si>
    <t>J4</t>
  </si>
  <si>
    <t>W1</t>
  </si>
  <si>
    <t>W2</t>
  </si>
  <si>
    <t>W3</t>
  </si>
  <si>
    <t>W4</t>
  </si>
  <si>
    <t>Workers</t>
  </si>
  <si>
    <t>Row Sum</t>
  </si>
  <si>
    <t>Column Sum</t>
  </si>
  <si>
    <t>Demand</t>
  </si>
  <si>
    <t>Supply</t>
  </si>
  <si>
    <t>equals to</t>
  </si>
  <si>
    <r>
      <t>Comment</t>
    </r>
    <r>
      <rPr>
        <sz val="12"/>
        <color rgb="FF000000"/>
        <rFont val="Verdana"/>
        <family val="2"/>
      </rPr>
      <t>: By making decision, we should strictly ensure that, one worker is assigned exactly one job. For eaxmple, if W1 is assigned J1, then W1 should not be assigned any other job but only J1. (in this case, workers are the sources and jobs are the destinations, if we were to handle transportation assignment). Supply is equals to Row Sum while Demand is equals to Column Sum.</t>
    </r>
  </si>
  <si>
    <r>
      <t>Comment</t>
    </r>
    <r>
      <rPr>
        <sz val="12"/>
        <color rgb="FF000000"/>
        <rFont val="Verdana"/>
        <family val="2"/>
      </rPr>
      <t>: The cost of assigning J1 to W1 is $2, J2 to W1 is $10, J3 to W1 is $9 and J4 to W1 is $7.</t>
    </r>
  </si>
  <si>
    <t xml:space="preserve">UNBALANCED ASSIGNMENT PROBLEM </t>
  </si>
  <si>
    <t xml:space="preserve">BALANCED ASSIGNMENT PROBLEM </t>
  </si>
  <si>
    <t>ASSIGNMENT</t>
  </si>
  <si>
    <t>Marketing</t>
  </si>
  <si>
    <t>HR</t>
  </si>
  <si>
    <t>Operations</t>
  </si>
  <si>
    <t>Finance</t>
  </si>
  <si>
    <t>Akira</t>
  </si>
  <si>
    <t>Bobby</t>
  </si>
  <si>
    <t>Cay</t>
  </si>
  <si>
    <t>Di</t>
  </si>
  <si>
    <t>Ed</t>
  </si>
  <si>
    <t>STUDENTS</t>
  </si>
  <si>
    <r>
      <t>Comment</t>
    </r>
    <r>
      <rPr>
        <sz val="12"/>
        <color rgb="FF000000"/>
        <rFont val="Verdana"/>
        <family val="2"/>
      </rPr>
      <t>: The students were to do specific assignment according to their potential towards the specific assignment. If Akira were to do Marketing, the group would score 4, if Bobby were to do Marketing, the group would score 90,… Inorder to pass all the assignments, they will have to make decisions strictly, whereby, one assignment will be done by one student.</t>
    </r>
  </si>
  <si>
    <t>Dummy</t>
  </si>
  <si>
    <r>
      <t>Comment</t>
    </r>
    <r>
      <rPr>
        <sz val="12"/>
        <color rgb="FF000000"/>
        <rFont val="Verdana"/>
        <family val="2"/>
      </rPr>
      <t>: In order to balance the matrix, we will introduced dummy assignment where all students will score zero.</t>
    </r>
  </si>
  <si>
    <t>BALANCING THE MATRIX</t>
  </si>
  <si>
    <t>STEP 1</t>
  </si>
  <si>
    <t>STEP 2 (FINALLY)</t>
  </si>
  <si>
    <t>STEP 2</t>
  </si>
  <si>
    <t>Binary Decision Variables</t>
  </si>
  <si>
    <t>OBJECTIVE FUNCTION (Z Min)</t>
  </si>
  <si>
    <t>GROUP SCORE (Z Max)</t>
  </si>
  <si>
    <t>STEP 3 (FINALLY)</t>
  </si>
  <si>
    <r>
      <t>Comment</t>
    </r>
    <r>
      <rPr>
        <sz val="12"/>
        <color rgb="FF000000"/>
        <rFont val="Verdana"/>
        <family val="2"/>
      </rPr>
      <t xml:space="preserve">: Objective function is the sumProduct of the cost matrix variables and decision variables. Inorder to work it out, we use solver (under Data Tab). Therefore, $28 is the MINIMUM COST of assignment. The binary 1, are the optimal job assignment, </t>
    </r>
    <r>
      <rPr>
        <b/>
        <sz val="12"/>
        <color rgb="FF000000"/>
        <rFont val="Verdana"/>
        <family val="2"/>
      </rPr>
      <t>for instance</t>
    </r>
    <r>
      <rPr>
        <sz val="12"/>
        <color rgb="FF000000"/>
        <rFont val="Verdana"/>
        <family val="2"/>
      </rPr>
      <t>, W1 is optimally assigned to J3.</t>
    </r>
  </si>
  <si>
    <r>
      <t>Comment</t>
    </r>
    <r>
      <rPr>
        <sz val="12"/>
        <color rgb="FF000000"/>
        <rFont val="Verdana"/>
        <family val="2"/>
      </rPr>
      <t xml:space="preserve">: 322 marks is the MAXIMUM TOTAL MARKS to be scored by the group. </t>
    </r>
    <r>
      <rPr>
        <b/>
        <sz val="12"/>
        <color rgb="FF000000"/>
        <rFont val="Verdana"/>
        <family val="2"/>
      </rPr>
      <t>Thereby</t>
    </r>
    <r>
      <rPr>
        <sz val="12"/>
        <color rgb="FF000000"/>
        <rFont val="Verdana"/>
        <family val="2"/>
      </rPr>
      <t>, Akira must be optimally assigned with Dummy Assignment since she did nothing.</t>
    </r>
  </si>
  <si>
    <t>Units Sold</t>
  </si>
  <si>
    <t>Price Per Unit</t>
  </si>
  <si>
    <t>Revenue</t>
  </si>
  <si>
    <t>Cost Per Unit</t>
  </si>
  <si>
    <t>Costs</t>
  </si>
  <si>
    <t>Income</t>
  </si>
  <si>
    <r>
      <t>Comment</t>
    </r>
    <r>
      <rPr>
        <sz val="12"/>
        <color rgb="FF000000"/>
        <rFont val="Verdana"/>
        <family val="2"/>
      </rPr>
      <t xml:space="preserve">: Here we are going to determine the number of units, price per unit and cost per unit, that we need inorder to obtain the resultant/targeted income.                ….............................................................................................................. For such scenario, we are going to use the solver (under Data Tab); </t>
    </r>
    <r>
      <rPr>
        <b/>
        <sz val="12"/>
        <color rgb="FF000000"/>
        <rFont val="Verdana"/>
        <family val="2"/>
      </rPr>
      <t>step1</t>
    </r>
    <r>
      <rPr>
        <sz val="12"/>
        <color rgb="FF000000"/>
        <rFont val="Verdana"/>
        <family val="2"/>
      </rPr>
      <t xml:space="preserve">-set the income to be set objective and choose option 'value of' where you indicate your expected income value. </t>
    </r>
    <r>
      <rPr>
        <b/>
        <sz val="12"/>
        <color rgb="FF000000"/>
        <rFont val="Verdana"/>
        <family val="2"/>
      </rPr>
      <t>step2</t>
    </r>
    <r>
      <rPr>
        <sz val="12"/>
        <color rgb="FF000000"/>
        <rFont val="Verdana"/>
        <family val="2"/>
      </rPr>
      <t xml:space="preserve">-set changing variables to; units sold, price per unit and cost per unit. </t>
    </r>
    <r>
      <rPr>
        <b/>
        <sz val="12"/>
        <color rgb="FF000000"/>
        <rFont val="Verdana"/>
        <family val="2"/>
      </rPr>
      <t>Finally</t>
    </r>
    <r>
      <rPr>
        <sz val="12"/>
        <color rgb="FF000000"/>
        <rFont val="Verdana"/>
        <family val="2"/>
      </rPr>
      <t xml:space="preserve">, select a solving method to be </t>
    </r>
    <r>
      <rPr>
        <u/>
        <sz val="12"/>
        <color rgb="FF000000"/>
        <rFont val="Verdana"/>
        <family val="2"/>
      </rPr>
      <t>GRG Nonlinear(Generalised Reduced Gradient Nonlinear)</t>
    </r>
    <r>
      <rPr>
        <sz val="12"/>
        <color rgb="FF000000"/>
        <rFont val="Verdana"/>
        <family val="2"/>
      </rPr>
      <t xml:space="preserve"> option since it gives a local optimal solution and is faster in solving compared to Evolutionary which gives globally optimal solution and click solve.                                                                       .................................................................................................................. </t>
    </r>
    <r>
      <rPr>
        <b/>
        <sz val="12"/>
        <color rgb="FF000000"/>
        <rFont val="Verdana"/>
        <family val="2"/>
      </rPr>
      <t>Constraints</t>
    </r>
    <r>
      <rPr>
        <sz val="12"/>
        <color rgb="FF000000"/>
        <rFont val="Verdana"/>
        <family val="2"/>
      </rPr>
      <t xml:space="preserve">: by setting constraints, means, we are going to set values in </t>
    </r>
    <r>
      <rPr>
        <u/>
        <sz val="12"/>
        <color rgb="FF000000"/>
        <rFont val="Verdana"/>
        <family val="2"/>
      </rPr>
      <t>step2</t>
    </r>
    <r>
      <rPr>
        <sz val="12"/>
        <color rgb="FF000000"/>
        <rFont val="Verdana"/>
        <family val="2"/>
      </rPr>
      <t xml:space="preserve"> above according to our judgement.</t>
    </r>
    <r>
      <rPr>
        <b/>
        <sz val="12"/>
        <color rgb="FF000000"/>
        <rFont val="Verdana"/>
        <family val="2"/>
      </rPr>
      <t>step</t>
    </r>
    <r>
      <rPr>
        <sz val="12"/>
        <color rgb="FF000000"/>
        <rFont val="Verdana"/>
        <family val="2"/>
      </rPr>
      <t>-we can decide to set; units sold to be integer values (will not have decimal),price per unit must be greater than or equal to 4 and also set it to be less than or equal to 10 and finally click solve.</t>
    </r>
  </si>
  <si>
    <t xml:space="preserve">SCENARIO 1: SOLVING INCOME PROBLEM </t>
  </si>
  <si>
    <t>Project Name</t>
  </si>
  <si>
    <t>Cost</t>
  </si>
  <si>
    <t>Production Cost</t>
  </si>
  <si>
    <t>Fixed Cost</t>
  </si>
  <si>
    <t>Total Costs</t>
  </si>
  <si>
    <t>Extra Costs</t>
  </si>
  <si>
    <t>Project A</t>
  </si>
  <si>
    <t>Project B</t>
  </si>
  <si>
    <t>Project C</t>
  </si>
  <si>
    <t>Project D</t>
  </si>
  <si>
    <t>Project E</t>
  </si>
  <si>
    <t>Project F</t>
  </si>
  <si>
    <t>Project G</t>
  </si>
  <si>
    <t>Project H</t>
  </si>
  <si>
    <t>Project I</t>
  </si>
  <si>
    <t xml:space="preserve">SCENARIO 1: SOLVING FOR COMPLEX  What-If Problems with Constraints </t>
  </si>
  <si>
    <t>CONSTRAINTS</t>
  </si>
  <si>
    <t>Total budget should not exceed:</t>
  </si>
  <si>
    <t>Extra costs should not exceed:</t>
  </si>
  <si>
    <t>Fixed costs need to remain at:</t>
  </si>
  <si>
    <t>Total project costs for each project should not exceed:</t>
  </si>
  <si>
    <t>RESULT</t>
  </si>
  <si>
    <r>
      <t>Comment</t>
    </r>
    <r>
      <rPr>
        <sz val="12"/>
        <color rgb="FF000000"/>
        <rFont val="Verdana"/>
        <family val="2"/>
      </rPr>
      <t xml:space="preserve">: We will used solver to obtain the expected total budget which is </t>
    </r>
    <r>
      <rPr>
        <u/>
        <sz val="12"/>
        <color rgb="FF000000"/>
        <rFont val="Verdana"/>
        <family val="2"/>
      </rPr>
      <t>65,000</t>
    </r>
    <r>
      <rPr>
        <sz val="12"/>
        <color rgb="FF000000"/>
        <rFont val="Verdana"/>
        <family val="2"/>
      </rPr>
      <t>(objective cost).                                           …..................................................................................................................................................................................</t>
    </r>
    <r>
      <rPr>
        <b/>
        <sz val="12"/>
        <color rgb="FF000000"/>
        <rFont val="Verdana"/>
        <family val="2"/>
      </rPr>
      <t>step1</t>
    </r>
    <r>
      <rPr>
        <sz val="12"/>
        <color rgb="FF000000"/>
        <rFont val="Verdana"/>
        <family val="2"/>
      </rPr>
      <t xml:space="preserve">: set the objective to be Total Costs (suming the specific costs but not there total costs) and setting value of option to the expected total budget at the end which is 65000. </t>
    </r>
    <r>
      <rPr>
        <b/>
        <sz val="12"/>
        <color rgb="FF000000"/>
        <rFont val="Verdana"/>
        <family val="2"/>
      </rPr>
      <t>step2</t>
    </r>
    <r>
      <rPr>
        <sz val="12"/>
        <color rgb="FF000000"/>
        <rFont val="Verdana"/>
        <family val="2"/>
      </rPr>
      <t xml:space="preserve">: set changing variable cells to be; extra costs from project A-I, production costs which will take place of total costs column and it is optional to include fixed cost. </t>
    </r>
    <r>
      <rPr>
        <b/>
        <sz val="12"/>
        <color rgb="FF000000"/>
        <rFont val="Verdana"/>
        <family val="2"/>
      </rPr>
      <t>step3</t>
    </r>
    <r>
      <rPr>
        <sz val="12"/>
        <color rgb="FF000000"/>
        <rFont val="Verdana"/>
        <family val="2"/>
      </rPr>
      <t>: set constraints according to the constraints information (remember that you if you did not include fixed costs in step2, then there is no need to set its constraint). However, when inserting equivalates of the constraints, ensure that you click on the cell at which the value is but using the numbers (e.g for extra costs : '$U$6:$U$14 &lt;= $V$20').</t>
    </r>
  </si>
  <si>
    <t>Product Mix for Mini and Pro Model Tablets</t>
  </si>
  <si>
    <t>Number to make</t>
  </si>
  <si>
    <t>Required Inputs</t>
  </si>
  <si>
    <t>Labour hours</t>
  </si>
  <si>
    <t>Chip sets</t>
  </si>
  <si>
    <t>Electronic Components</t>
  </si>
  <si>
    <t>Unit Profit</t>
  </si>
  <si>
    <t>Pro</t>
  </si>
  <si>
    <t>Mini</t>
  </si>
  <si>
    <t>Total Profit</t>
  </si>
  <si>
    <t>used</t>
  </si>
  <si>
    <t>Available</t>
  </si>
  <si>
    <t>&lt;=</t>
  </si>
  <si>
    <r>
      <t>Problem:</t>
    </r>
    <r>
      <rPr>
        <sz val="12"/>
        <color rgb="FF000000"/>
        <rFont val="Verdana"/>
        <family val="2"/>
      </rPr>
      <t xml:space="preserve"> Find the product mix that maximizes profit, subject to resource and non-negative constraints.                             ….......................................................................      Max: 182Pro+139Mini                                  Subjected to:                                             6Pro+9Mini&lt;=7,000                                    1Pro+1Mini&lt;=1,000                                      15Pro+10Mini&lt;=14,000                               Pro&gt;=0, Mini&gt;=0</t>
    </r>
  </si>
  <si>
    <t>Microsoft Excel 16.0 Answer Report</t>
  </si>
  <si>
    <t>Worksheet: [ADVANCED EXCEL PROJECTS.xlsx]OPTIMIZATION (LP)</t>
  </si>
  <si>
    <t>Report Created: 11/03/2023 14:42:10</t>
  </si>
  <si>
    <t>Result: Solver found a solution.  All Constraints and optimality conditions are satisfied.</t>
  </si>
  <si>
    <t>Solver Engine</t>
  </si>
  <si>
    <t>Engine: Simplex LP</t>
  </si>
  <si>
    <t>Solution Time: 0.032 Seconds.</t>
  </si>
  <si>
    <t>Iterations: 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</si>
  <si>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</si>
  <si>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</si>
  <si>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</si>
  <si>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</si>
  <si>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</si>
  <si>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</si>
  <si>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</si>
  <si>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</si>
  <si>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</si>
  <si>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</si>
  <si>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</si>
  <si>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</si>
  <si>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</si>
  <si>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</si>
  <si>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</si>
  <si>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$H$13</t>
  </si>
  <si>
    <t>Unit Profit Total Profit</t>
  </si>
  <si>
    <t>$F$5</t>
  </si>
  <si>
    <t>Number to make Pro</t>
  </si>
  <si>
    <t>Contin</t>
  </si>
  <si>
    <t>$G$5</t>
  </si>
  <si>
    <t>Number to make Mini</t>
  </si>
  <si>
    <t>$H$8</t>
  </si>
  <si>
    <t>Labour hours used</t>
  </si>
  <si>
    <t>$H$8&lt;=$J$8</t>
  </si>
  <si>
    <t>Not Binding</t>
  </si>
  <si>
    <t>$H$9</t>
  </si>
  <si>
    <t>Chip sets used</t>
  </si>
  <si>
    <t>$H$9&lt;=$J$9</t>
  </si>
  <si>
    <t>Binding</t>
  </si>
  <si>
    <t>$H$10</t>
  </si>
  <si>
    <t>Electronic Components used</t>
  </si>
  <si>
    <t>$H$10&lt;=$J$10</t>
  </si>
  <si>
    <t>Microsoft Excel 16.0 Sensitivity Report</t>
  </si>
  <si>
    <t>Final</t>
  </si>
  <si>
    <t>Value</t>
  </si>
  <si>
    <t>Reduced</t>
  </si>
  <si>
    <t>Objective</t>
  </si>
  <si>
    <t>Coefficient</t>
  </si>
  <si>
    <t>Allowable</t>
  </si>
  <si>
    <t>Increase</t>
  </si>
  <si>
    <t>Decrease</t>
  </si>
  <si>
    <t>Shadow</t>
  </si>
  <si>
    <t>Price</t>
  </si>
  <si>
    <t>Constraint</t>
  </si>
  <si>
    <t>R.H. Side</t>
  </si>
  <si>
    <t>Microsoft Excel 16.0 Limits Report</t>
  </si>
  <si>
    <t>Variable</t>
  </si>
  <si>
    <t>Lower</t>
  </si>
  <si>
    <t>Limit</t>
  </si>
  <si>
    <t>Result</t>
  </si>
  <si>
    <t>Upper</t>
  </si>
  <si>
    <t>NETWORK TRANSPORTATION PROBLEM</t>
  </si>
  <si>
    <t>Cost per unit Deliver</t>
  </si>
  <si>
    <t>Origin A</t>
  </si>
  <si>
    <t>Origin B</t>
  </si>
  <si>
    <t>Origin C</t>
  </si>
  <si>
    <t>Destination A</t>
  </si>
  <si>
    <t>Destination B</t>
  </si>
  <si>
    <t>Destination C</t>
  </si>
  <si>
    <t>Destination D</t>
  </si>
  <si>
    <t>Recommended Shipping Model</t>
  </si>
  <si>
    <t>Ship</t>
  </si>
  <si>
    <t>Received</t>
  </si>
  <si>
    <t>Capacity</t>
  </si>
  <si>
    <t>&gt;=</t>
  </si>
  <si>
    <t>Total Cost</t>
  </si>
  <si>
    <t>Worksheet: [ADVANCED EXCEL PROJECTS.xlsx]TRANSPORTATION PROBLEM</t>
  </si>
  <si>
    <t>Report Created: 11/03/2023 15:15:40</t>
  </si>
  <si>
    <t>Solution Time: 0.062 Seconds.</t>
  </si>
  <si>
    <t>Iterations: 13 Subproblems: 0</t>
  </si>
  <si>
    <t>Objective Cell (Min)</t>
  </si>
  <si>
    <t>$D$27</t>
  </si>
  <si>
    <t>$E$19</t>
  </si>
  <si>
    <t>Origin A Destination A</t>
  </si>
  <si>
    <t>$F$19</t>
  </si>
  <si>
    <t>Origin A Destination B</t>
  </si>
  <si>
    <t>$G$19</t>
  </si>
  <si>
    <t>Origin A Destination C</t>
  </si>
  <si>
    <t>$H$19</t>
  </si>
  <si>
    <t>Origin A Destination D</t>
  </si>
  <si>
    <t>$E$20</t>
  </si>
  <si>
    <t>Origin B Destination A</t>
  </si>
  <si>
    <t>$F$20</t>
  </si>
  <si>
    <t>Origin B Destination B</t>
  </si>
  <si>
    <t>$G$20</t>
  </si>
  <si>
    <t>Origin B Destination C</t>
  </si>
  <si>
    <t>$H$20</t>
  </si>
  <si>
    <t>Origin B Destination D</t>
  </si>
  <si>
    <t>$E$21</t>
  </si>
  <si>
    <t>Origin C Destination A</t>
  </si>
  <si>
    <t>$F$21</t>
  </si>
  <si>
    <t>Origin C Destination B</t>
  </si>
  <si>
    <t>$G$21</t>
  </si>
  <si>
    <t>Origin C Destination C</t>
  </si>
  <si>
    <t>$H$21</t>
  </si>
  <si>
    <t>Origin C Destination D</t>
  </si>
  <si>
    <t>$E$22</t>
  </si>
  <si>
    <t>Received Destination A</t>
  </si>
  <si>
    <t>$E$22&gt;=$E$24</t>
  </si>
  <si>
    <t>$F$22</t>
  </si>
  <si>
    <t>Received Destination B</t>
  </si>
  <si>
    <t>$F$22&gt;=$F$24</t>
  </si>
  <si>
    <t>$G$22</t>
  </si>
  <si>
    <t>Received Destination C</t>
  </si>
  <si>
    <t>$G$22&gt;=$G$24</t>
  </si>
  <si>
    <t>$H$22</t>
  </si>
  <si>
    <t>Received Destination D</t>
  </si>
  <si>
    <t>$H$22&gt;=$H$24</t>
  </si>
  <si>
    <t>$I$19</t>
  </si>
  <si>
    <t>Origin A Ship</t>
  </si>
  <si>
    <t>$I$19&lt;=$K$19</t>
  </si>
  <si>
    <t>$I$20</t>
  </si>
  <si>
    <t>Origin B Ship</t>
  </si>
  <si>
    <t>$I$20&lt;=$K$20</t>
  </si>
  <si>
    <t>$I$21</t>
  </si>
  <si>
    <t>Origin C Ship</t>
  </si>
  <si>
    <t>$I$21&lt;=$K$21</t>
  </si>
  <si>
    <t>Report Created: 11/03/2023 15:15:41</t>
  </si>
  <si>
    <r>
      <t xml:space="preserve">PROBLEM:                                                                                                                                                   </t>
    </r>
    <r>
      <rPr>
        <sz val="12"/>
        <color rgb="FF000000"/>
        <rFont val="Verdana"/>
        <family val="2"/>
      </rPr>
      <t>We are looking for the most economical (minimum cost) way to ship widgets from each of our three manufacturing facilities to one of four distribution centres meeting demand forecast and protection constraints.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</si>
</sst>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_);[Red]&quot;($&quot;#,##0\)"/>
    <numFmt numFmtId="165" formatCode="[$$]#,##0.00;[Red]\-[$$]#,##0.00" x16r2:formatCode16="[$$-en-KE]#,##0.00;[Red]\-[$$-en-KE]#,##0.00"/>
    <numFmt numFmtId="166" formatCode="\$#,##0.00_);[Red]&quot;($&quot;#,##0.00\)"/>
    <numFmt numFmtId="183" formatCode="_-* #,##0_-;\-* #,##0_-;_-* &quot;-&quot;??_-;_-@_-"/>
    <numFmt numFmtId="184" formatCode="&quot;Ksh&quot;#,##0.00"/>
    <numFmt numFmtId="187" formatCode="&quot;Ksh&quot;#,##0"/>
  </numFmts>
  <fonts count="24" x14ac:knownFonts="1">
    <font>
      <sz val="11"/>
      <color rgb="FF000000"/>
      <name val="Calibri"/>
      <family val="2"/>
      <charset val="1"/>
    </font>
    <font>
      <b/>
      <sz val="11"/>
      <color rgb="FF000000"/>
      <name val="Calibri"/>
      <family val="2"/>
      <charset val="1"/>
    </font>
    <font>
      <sz val="11"/>
      <color rgb="FF000000"/>
      <name val="Arial"/>
      <family val="2"/>
      <charset val="1"/>
    </font>
    <font>
      <sz val="7"/>
      <color rgb="FF000000"/>
      <name val="Times New Roman"/>
      <family val="1"/>
      <charset val="1"/>
    </font>
    <font>
      <sz val="12"/>
      <color rgb="FF000000"/>
      <name val="Verdana"/>
      <family val="2"/>
    </font>
    <font>
      <b/>
      <sz val="16"/>
      <color theme="0"/>
      <name val="Verdana"/>
      <family val="2"/>
    </font>
    <font>
      <b/>
      <sz val="12"/>
      <color rgb="FF000000"/>
      <name val="Verdana"/>
      <family val="2"/>
    </font>
    <font>
      <b/>
      <sz val="16"/>
      <color theme="1"/>
      <name val="Verdana"/>
      <family val="2"/>
    </font>
    <font>
      <b/>
      <sz val="9"/>
      <color rgb="FF000000"/>
      <name val="Verdana"/>
      <family val="2"/>
    </font>
    <font>
      <b/>
      <sz val="18"/>
      <color rgb="FF000000"/>
      <name val="Verdana"/>
      <family val="2"/>
    </font>
    <font>
      <sz val="12"/>
      <color theme="0"/>
      <name val="Verdana"/>
      <family val="2"/>
    </font>
    <font>
      <b/>
      <sz val="12"/>
      <name val="Verdana"/>
      <family val="2"/>
    </font>
    <font>
      <sz val="11"/>
      <color rgb="FF000000"/>
      <name val="Calibri"/>
      <family val="2"/>
      <charset val="1"/>
    </font>
    <font>
      <b/>
      <sz val="12"/>
      <color theme="0"/>
      <name val="Verdana"/>
      <family val="2"/>
    </font>
    <font>
      <b/>
      <sz val="16"/>
      <color rgb="FF000000"/>
      <name val="Verdana"/>
      <family val="2"/>
    </font>
    <font>
      <b/>
      <sz val="18"/>
      <color theme="0"/>
      <name val="Verdana"/>
      <family val="2"/>
    </font>
    <font>
      <b/>
      <sz val="12"/>
      <color theme="1"/>
      <name val="Verdana"/>
      <family val="2"/>
    </font>
    <font>
      <u/>
      <sz val="12"/>
      <color rgb="FF000000"/>
      <name val="Verdana"/>
      <family val="2"/>
    </font>
    <font>
      <b/>
      <sz val="18"/>
      <name val="Verdana"/>
      <family val="2"/>
    </font>
    <font>
      <sz val="12"/>
      <color rgb="FF00B050"/>
      <name val="Verdana"/>
      <family val="2"/>
    </font>
    <font>
      <b/>
      <u/>
      <sz val="12"/>
      <color rgb="FF000000"/>
      <name val="Verdana"/>
      <family val="2"/>
    </font>
    <font>
      <sz val="12"/>
      <color theme="1"/>
      <name val="Verdana"/>
      <family val="2"/>
    </font>
    <font>
      <b/>
      <sz val="11"/>
      <color rgb="FF000000"/>
      <name val="Calibri"/>
      <family val="2"/>
    </font>
    <font>
      <b/>
      <sz val="11"/>
      <color indexed="18"/>
      <name val="Calibri"/>
      <family val="2"/>
      <charset val="1"/>
    </font>
  </fonts>
  <fills count="37">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D7E4BD"/>
        <bgColor rgb="FFD9D9D9"/>
      </patternFill>
    </fill>
    <fill>
      <patternFill patternType="solid">
        <fgColor rgb="FFD9D9D9"/>
        <bgColor rgb="FFD7E4BD"/>
      </patternFill>
    </fill>
    <fill>
      <patternFill patternType="solid">
        <fgColor rgb="FF00A933"/>
        <bgColor rgb="FF008000"/>
      </patternFill>
    </fill>
    <fill>
      <patternFill patternType="solid">
        <fgColor rgb="FF81D41A"/>
        <bgColor rgb="FF969696"/>
      </patternFill>
    </fill>
    <fill>
      <patternFill patternType="solid">
        <fgColor rgb="FFFF0000"/>
        <bgColor rgb="FF993300"/>
      </patternFill>
    </fill>
    <fill>
      <patternFill patternType="solid">
        <fgColor rgb="FFFF7B59"/>
        <bgColor rgb="FFFF6600"/>
      </patternFill>
    </fill>
    <fill>
      <patternFill patternType="solid">
        <fgColor theme="1"/>
        <bgColor indexed="64"/>
      </patternFill>
    </fill>
    <fill>
      <patternFill patternType="solid">
        <fgColor rgb="FFFFFF00"/>
        <bgColor indexed="64"/>
      </patternFill>
    </fill>
    <fill>
      <patternFill patternType="solid">
        <fgColor theme="8"/>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theme="5" tint="-0.499984740745262"/>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rgb="FFFF0000"/>
        <bgColor indexed="64"/>
      </patternFill>
    </fill>
    <fill>
      <patternFill patternType="solid">
        <fgColor theme="1" tint="0.499984740745262"/>
        <bgColor indexed="64"/>
      </patternFill>
    </fill>
    <fill>
      <patternFill patternType="solid">
        <fgColor rgb="FFC00000"/>
        <bgColor indexed="64"/>
      </patternFill>
    </fill>
    <fill>
      <patternFill patternType="solid">
        <fgColor rgb="FF7030A0"/>
        <bgColor indexed="64"/>
      </patternFill>
    </fill>
    <fill>
      <patternFill patternType="solid">
        <fgColor theme="4"/>
        <bgColor indexed="64"/>
      </patternFill>
    </fill>
    <fill>
      <patternFill patternType="solid">
        <fgColor theme="3" tint="0.39997558519241921"/>
        <bgColor indexed="64"/>
      </patternFill>
    </fill>
    <fill>
      <patternFill patternType="solid">
        <fgColor theme="2"/>
        <bgColor indexed="64"/>
      </patternFill>
    </fill>
    <fill>
      <patternFill patternType="solid">
        <fgColor rgb="FFFFC000"/>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0.749992370372631"/>
        <bgColor indexed="64"/>
      </patternFill>
    </fill>
    <fill>
      <patternFill patternType="solid">
        <fgColor theme="9"/>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7" tint="-0.499984740745262"/>
        <bgColor indexed="64"/>
      </patternFill>
    </fill>
  </fills>
  <borders count="6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12" fillId="0" borderId="0" applyFont="0" applyFill="0" applyBorder="0" applyAlignment="0" applyProtection="0"/>
  </cellStyleXfs>
  <cellXfs count="280">
    <xf numFmtId="0" fontId="0" fillId="0" borderId="0" xfId="0"/>
    <xf numFmtId="0" fontId="0" fillId="2" borderId="0" xfId="0" applyFill="1" applyAlignment="1" applyProtection="1"/>
    <xf numFmtId="0" fontId="1" fillId="3" borderId="0" xfId="0" applyFont="1" applyFill="1" applyAlignment="1" applyProtection="1"/>
    <xf numFmtId="0" fontId="1" fillId="2" borderId="1" xfId="0" applyFont="1" applyFill="1" applyBorder="1" applyAlignment="1" applyProtection="1"/>
    <xf numFmtId="0" fontId="0" fillId="2" borderId="1" xfId="0" applyFill="1" applyBorder="1" applyAlignment="1" applyProtection="1"/>
    <xf numFmtId="0" fontId="2" fillId="0" borderId="1" xfId="0" applyFont="1" applyBorder="1" applyAlignment="1" applyProtection="1"/>
    <xf numFmtId="164" fontId="0" fillId="2" borderId="1" xfId="0" applyNumberFormat="1" applyFill="1" applyBorder="1" applyAlignment="1" applyProtection="1"/>
    <xf numFmtId="0" fontId="0" fillId="4" borderId="1" xfId="0" applyFont="1" applyFill="1" applyBorder="1" applyAlignment="1" applyProtection="1">
      <alignment horizontal="right"/>
    </xf>
    <xf numFmtId="9" fontId="0" fillId="4" borderId="1" xfId="0" applyNumberFormat="1" applyFill="1" applyBorder="1" applyAlignment="1" applyProtection="1">
      <alignment horizontal="center"/>
    </xf>
    <xf numFmtId="0" fontId="0" fillId="5" borderId="1" xfId="0" applyFont="1" applyFill="1" applyBorder="1" applyAlignment="1" applyProtection="1">
      <alignment vertical="center"/>
    </xf>
    <xf numFmtId="0" fontId="0" fillId="5" borderId="1" xfId="0" applyFont="1" applyFill="1" applyBorder="1" applyAlignment="1" applyProtection="1">
      <alignment horizontal="right" wrapText="1"/>
    </xf>
    <xf numFmtId="0" fontId="0" fillId="5" borderId="1" xfId="0" applyFill="1" applyBorder="1" applyAlignment="1" applyProtection="1">
      <alignment horizontal="center" vertical="top"/>
    </xf>
    <xf numFmtId="0" fontId="0" fillId="5" borderId="1" xfId="0" applyFill="1" applyBorder="1" applyAlignment="1" applyProtection="1"/>
    <xf numFmtId="164" fontId="0" fillId="6" borderId="1" xfId="0" applyNumberFormat="1" applyFill="1" applyBorder="1" applyAlignment="1" applyProtection="1"/>
    <xf numFmtId="165" fontId="0" fillId="2" borderId="1" xfId="0" applyNumberFormat="1" applyFill="1" applyBorder="1" applyAlignment="1" applyProtection="1"/>
    <xf numFmtId="0" fontId="0" fillId="0" borderId="0" xfId="0" applyAlignment="1" applyProtection="1"/>
    <xf numFmtId="165" fontId="1" fillId="7" borderId="3" xfId="0" applyNumberFormat="1" applyFont="1" applyFill="1" applyBorder="1" applyAlignment="1" applyProtection="1"/>
    <xf numFmtId="164" fontId="0" fillId="0" borderId="1" xfId="0" applyNumberFormat="1" applyBorder="1" applyAlignment="1" applyProtection="1"/>
    <xf numFmtId="165" fontId="0" fillId="2" borderId="3" xfId="0" applyNumberFormat="1" applyFill="1" applyBorder="1" applyAlignment="1" applyProtection="1"/>
    <xf numFmtId="164" fontId="1" fillId="2" borderId="3" xfId="0" applyNumberFormat="1" applyFont="1" applyFill="1" applyBorder="1" applyAlignment="1" applyProtection="1"/>
    <xf numFmtId="0" fontId="0" fillId="5" borderId="1" xfId="0" applyFont="1" applyFill="1" applyBorder="1" applyAlignment="1" applyProtection="1">
      <alignment wrapText="1"/>
    </xf>
    <xf numFmtId="0" fontId="0" fillId="5" borderId="1" xfId="0" applyFill="1" applyBorder="1" applyAlignment="1" applyProtection="1">
      <alignment horizontal="center"/>
    </xf>
    <xf numFmtId="0" fontId="1" fillId="3" borderId="1" xfId="0" applyFont="1" applyFill="1" applyBorder="1" applyAlignment="1" applyProtection="1">
      <alignment wrapText="1"/>
    </xf>
    <xf numFmtId="164" fontId="0" fillId="8" borderId="1" xfId="0" applyNumberFormat="1" applyFill="1" applyBorder="1" applyAlignment="1" applyProtection="1"/>
    <xf numFmtId="165" fontId="1" fillId="9" borderId="3" xfId="0" applyNumberFormat="1" applyFont="1" applyFill="1" applyBorder="1" applyAlignment="1" applyProtection="1"/>
    <xf numFmtId="0" fontId="0" fillId="0" borderId="1" xfId="0" applyBorder="1" applyAlignment="1" applyProtection="1"/>
    <xf numFmtId="165" fontId="0" fillId="0" borderId="1" xfId="0" applyNumberFormat="1" applyBorder="1" applyAlignment="1" applyProtection="1"/>
    <xf numFmtId="166" fontId="0" fillId="2" borderId="3" xfId="0" applyNumberFormat="1" applyFill="1" applyBorder="1" applyAlignment="1" applyProtection="1"/>
    <xf numFmtId="0" fontId="0" fillId="2" borderId="4" xfId="0" applyFill="1" applyBorder="1" applyAlignment="1" applyProtection="1"/>
    <xf numFmtId="0" fontId="0" fillId="0" borderId="5" xfId="0" applyFont="1" applyBorder="1" applyAlignment="1" applyProtection="1">
      <alignment vertical="center"/>
    </xf>
    <xf numFmtId="0" fontId="0" fillId="2" borderId="6" xfId="0" applyFill="1" applyBorder="1" applyAlignment="1" applyProtection="1"/>
    <xf numFmtId="0" fontId="0" fillId="2" borderId="7" xfId="0" applyFill="1" applyBorder="1" applyAlignment="1" applyProtection="1"/>
    <xf numFmtId="0" fontId="0" fillId="0" borderId="8" xfId="0" applyFont="1" applyBorder="1" applyAlignment="1" applyProtection="1">
      <alignment horizontal="left" vertical="center" indent="5"/>
    </xf>
    <xf numFmtId="0" fontId="0" fillId="2" borderId="0" xfId="0" applyFill="1" applyBorder="1" applyAlignment="1" applyProtection="1"/>
    <xf numFmtId="0" fontId="0" fillId="2" borderId="9" xfId="0" applyFill="1" applyBorder="1" applyAlignment="1" applyProtection="1"/>
    <xf numFmtId="164" fontId="0" fillId="0" borderId="8" xfId="0" applyNumberFormat="1" applyBorder="1" applyAlignment="1" applyProtection="1">
      <alignment horizontal="left" vertical="center" indent="5"/>
    </xf>
    <xf numFmtId="0" fontId="0" fillId="0" borderId="10" xfId="0" applyFont="1" applyBorder="1" applyAlignment="1" applyProtection="1">
      <alignment horizontal="left" vertical="center" indent="5"/>
    </xf>
    <xf numFmtId="0" fontId="0" fillId="2" borderId="11" xfId="0" applyFill="1" applyBorder="1" applyAlignment="1" applyProtection="1"/>
    <xf numFmtId="0" fontId="0" fillId="2" borderId="12" xfId="0" applyFill="1" applyBorder="1" applyAlignment="1" applyProtection="1"/>
    <xf numFmtId="0" fontId="1" fillId="3" borderId="1" xfId="0" applyFont="1" applyFill="1" applyBorder="1" applyAlignment="1" applyProtection="1">
      <alignment horizontal="center" vertical="center" wrapText="1"/>
    </xf>
    <xf numFmtId="9" fontId="0" fillId="4" borderId="1" xfId="0" applyNumberFormat="1" applyFill="1" applyBorder="1" applyAlignment="1" applyProtection="1">
      <alignment horizontal="center" vertical="center"/>
    </xf>
    <xf numFmtId="0" fontId="0" fillId="5" borderId="1" xfId="0" applyFill="1" applyBorder="1" applyAlignment="1" applyProtection="1">
      <alignment horizontal="center" vertical="center"/>
    </xf>
    <xf numFmtId="0" fontId="0" fillId="5" borderId="1" xfId="0" applyFill="1" applyBorder="1" applyAlignment="1" applyProtection="1">
      <alignment vertical="center"/>
    </xf>
    <xf numFmtId="0" fontId="4" fillId="0" borderId="0" xfId="0" applyFont="1" applyAlignment="1">
      <alignment horizontal="center"/>
    </xf>
    <xf numFmtId="0" fontId="4" fillId="0" borderId="8" xfId="0" applyFont="1" applyBorder="1" applyAlignment="1">
      <alignment horizontal="center"/>
    </xf>
    <xf numFmtId="0" fontId="4" fillId="0" borderId="0" xfId="0" applyFont="1" applyBorder="1" applyAlignment="1">
      <alignment horizontal="center"/>
    </xf>
    <xf numFmtId="0" fontId="4" fillId="0" borderId="9"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12" borderId="1" xfId="0" applyFont="1" applyFill="1" applyBorder="1" applyAlignment="1">
      <alignment horizontal="center"/>
    </xf>
    <xf numFmtId="0" fontId="4" fillId="13" borderId="1" xfId="0" applyFont="1" applyFill="1" applyBorder="1" applyAlignment="1">
      <alignment horizontal="center"/>
    </xf>
    <xf numFmtId="0" fontId="4" fillId="12" borderId="4" xfId="0" applyFont="1" applyFill="1" applyBorder="1" applyAlignment="1">
      <alignment horizontal="center"/>
    </xf>
    <xf numFmtId="0" fontId="4" fillId="13" borderId="4" xfId="0" applyFont="1" applyFill="1" applyBorder="1" applyAlignment="1">
      <alignment horizontal="center"/>
    </xf>
    <xf numFmtId="0" fontId="4" fillId="12" borderId="20" xfId="0" applyFont="1" applyFill="1" applyBorder="1" applyAlignment="1">
      <alignment horizontal="center"/>
    </xf>
    <xf numFmtId="0" fontId="4" fillId="13" borderId="20" xfId="0" applyFont="1" applyFill="1" applyBorder="1" applyAlignment="1">
      <alignment horizontal="center"/>
    </xf>
    <xf numFmtId="0" fontId="4" fillId="13" borderId="21" xfId="0" applyFont="1" applyFill="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4" xfId="0" applyFont="1" applyBorder="1" applyAlignment="1">
      <alignment horizontal="center"/>
    </xf>
    <xf numFmtId="0" fontId="4" fillId="0" borderId="17" xfId="0" applyFont="1" applyBorder="1" applyAlignment="1">
      <alignment horizontal="center"/>
    </xf>
    <xf numFmtId="0" fontId="6" fillId="11" borderId="13" xfId="0" applyFont="1" applyFill="1" applyBorder="1" applyAlignment="1">
      <alignment horizontal="center"/>
    </xf>
    <xf numFmtId="0" fontId="6" fillId="14" borderId="13" xfId="0" applyFont="1" applyFill="1" applyBorder="1" applyAlignment="1">
      <alignment horizontal="center"/>
    </xf>
    <xf numFmtId="0" fontId="10" fillId="10" borderId="14" xfId="0" applyFont="1" applyFill="1" applyBorder="1" applyAlignment="1">
      <alignment horizontal="center"/>
    </xf>
    <xf numFmtId="0" fontId="10" fillId="10" borderId="15" xfId="0" applyFont="1" applyFill="1" applyBorder="1" applyAlignment="1">
      <alignment horizontal="center"/>
    </xf>
    <xf numFmtId="0" fontId="10" fillId="10" borderId="16" xfId="0" applyFont="1" applyFill="1" applyBorder="1" applyAlignment="1">
      <alignment horizontal="center"/>
    </xf>
    <xf numFmtId="0" fontId="10" fillId="10" borderId="8" xfId="0" applyFont="1" applyFill="1" applyBorder="1" applyAlignment="1">
      <alignment horizontal="center"/>
    </xf>
    <xf numFmtId="0" fontId="10" fillId="10" borderId="10" xfId="0" applyFont="1" applyFill="1" applyBorder="1" applyAlignment="1">
      <alignment horizontal="center"/>
    </xf>
    <xf numFmtId="0" fontId="4" fillId="15" borderId="13" xfId="0" applyFont="1" applyFill="1" applyBorder="1" applyAlignment="1">
      <alignment horizontal="center"/>
    </xf>
    <xf numFmtId="0" fontId="6" fillId="0" borderId="0" xfId="0" applyFont="1" applyBorder="1" applyAlignment="1">
      <alignment vertical="top" wrapText="1"/>
    </xf>
    <xf numFmtId="0" fontId="4" fillId="16" borderId="1" xfId="0" applyFont="1" applyFill="1" applyBorder="1" applyAlignment="1">
      <alignment horizontal="center"/>
    </xf>
    <xf numFmtId="0" fontId="4" fillId="16" borderId="4" xfId="0" applyFont="1" applyFill="1" applyBorder="1" applyAlignment="1">
      <alignment horizontal="center"/>
    </xf>
    <xf numFmtId="0" fontId="4" fillId="16" borderId="20" xfId="0" applyFont="1" applyFill="1" applyBorder="1" applyAlignment="1">
      <alignment horizontal="center"/>
    </xf>
    <xf numFmtId="0" fontId="4" fillId="13" borderId="2" xfId="0" applyFont="1" applyFill="1" applyBorder="1" applyAlignment="1">
      <alignment horizontal="center"/>
    </xf>
    <xf numFmtId="0" fontId="4" fillId="13" borderId="22" xfId="0" applyFont="1" applyFill="1" applyBorder="1" applyAlignment="1">
      <alignment horizontal="center"/>
    </xf>
    <xf numFmtId="0" fontId="4" fillId="12" borderId="23" xfId="0" applyFont="1" applyFill="1" applyBorder="1" applyAlignment="1">
      <alignment horizontal="center"/>
    </xf>
    <xf numFmtId="0" fontId="4" fillId="12" borderId="24" xfId="0" applyFont="1" applyFill="1" applyBorder="1" applyAlignment="1">
      <alignment horizontal="center"/>
    </xf>
    <xf numFmtId="0" fontId="4" fillId="12" borderId="25" xfId="0" applyFont="1" applyFill="1" applyBorder="1" applyAlignment="1">
      <alignment horizontal="center"/>
    </xf>
    <xf numFmtId="0" fontId="4" fillId="13" borderId="26" xfId="0" applyFont="1" applyFill="1" applyBorder="1" applyAlignment="1">
      <alignment horizontal="center"/>
    </xf>
    <xf numFmtId="0" fontId="4" fillId="13" borderId="27" xfId="0" applyFont="1" applyFill="1" applyBorder="1" applyAlignment="1">
      <alignment horizontal="center"/>
    </xf>
    <xf numFmtId="0" fontId="4" fillId="12" borderId="28" xfId="0" applyFont="1" applyFill="1" applyBorder="1" applyAlignment="1">
      <alignment horizontal="center"/>
    </xf>
    <xf numFmtId="0" fontId="4" fillId="12" borderId="29" xfId="0" applyFont="1" applyFill="1" applyBorder="1" applyAlignment="1">
      <alignment horizontal="center"/>
    </xf>
    <xf numFmtId="0" fontId="5" fillId="0" borderId="0" xfId="0" applyFont="1" applyFill="1" applyAlignment="1">
      <alignment horizontal="center" vertical="center"/>
    </xf>
    <xf numFmtId="0" fontId="4" fillId="17" borderId="31" xfId="0" applyFont="1" applyFill="1" applyBorder="1" applyAlignment="1">
      <alignment horizontal="left"/>
    </xf>
    <xf numFmtId="0" fontId="4" fillId="17" borderId="32" xfId="0" applyFont="1" applyFill="1" applyBorder="1" applyAlignment="1">
      <alignment horizontal="left"/>
    </xf>
    <xf numFmtId="0" fontId="4" fillId="17" borderId="33" xfId="0" applyFont="1" applyFill="1" applyBorder="1" applyAlignment="1">
      <alignment horizontal="left"/>
    </xf>
    <xf numFmtId="0" fontId="4" fillId="17" borderId="34" xfId="0" applyFont="1" applyFill="1" applyBorder="1" applyAlignment="1">
      <alignment horizontal="center"/>
    </xf>
    <xf numFmtId="0" fontId="4" fillId="17" borderId="35" xfId="0" applyFont="1" applyFill="1" applyBorder="1" applyAlignment="1">
      <alignment horizontal="center"/>
    </xf>
    <xf numFmtId="0" fontId="4" fillId="17" borderId="36" xfId="0" applyFont="1" applyFill="1" applyBorder="1" applyAlignment="1">
      <alignment horizontal="center"/>
    </xf>
    <xf numFmtId="0" fontId="4" fillId="13" borderId="24" xfId="0" applyFont="1" applyFill="1" applyBorder="1" applyAlignment="1">
      <alignment horizontal="center"/>
    </xf>
    <xf numFmtId="0" fontId="4" fillId="13" borderId="30" xfId="0" applyFont="1" applyFill="1" applyBorder="1" applyAlignment="1">
      <alignment horizontal="center"/>
    </xf>
    <xf numFmtId="0" fontId="4" fillId="13" borderId="29" xfId="0" applyFont="1" applyFill="1" applyBorder="1" applyAlignment="1">
      <alignment horizontal="center"/>
    </xf>
    <xf numFmtId="0" fontId="4" fillId="13" borderId="25" xfId="0" applyFont="1" applyFill="1" applyBorder="1" applyAlignment="1">
      <alignment horizontal="center"/>
    </xf>
    <xf numFmtId="0" fontId="4" fillId="13" borderId="37" xfId="0" applyFont="1" applyFill="1" applyBorder="1" applyAlignment="1">
      <alignment horizontal="center"/>
    </xf>
    <xf numFmtId="0" fontId="4" fillId="13" borderId="38" xfId="0" applyFont="1" applyFill="1" applyBorder="1" applyAlignment="1">
      <alignment horizontal="center"/>
    </xf>
    <xf numFmtId="0" fontId="4" fillId="13" borderId="23" xfId="0" applyFont="1" applyFill="1" applyBorder="1" applyAlignment="1">
      <alignment horizontal="center"/>
    </xf>
    <xf numFmtId="0" fontId="1" fillId="3" borderId="1" xfId="0" applyFont="1" applyFill="1" applyBorder="1" applyAlignment="1" applyProtection="1"/>
    <xf numFmtId="0" fontId="0" fillId="2" borderId="2" xfId="0" applyFont="1" applyFill="1" applyBorder="1" applyAlignment="1" applyProtection="1">
      <alignment vertical="top" wrapText="1"/>
    </xf>
    <xf numFmtId="0" fontId="11" fillId="11" borderId="14" xfId="0" applyFont="1" applyFill="1" applyBorder="1" applyAlignment="1">
      <alignment horizontal="center"/>
    </xf>
    <xf numFmtId="0" fontId="11" fillId="11" borderId="15" xfId="0" applyFont="1" applyFill="1" applyBorder="1" applyAlignment="1">
      <alignment horizontal="center"/>
    </xf>
    <xf numFmtId="0" fontId="11" fillId="11" borderId="16" xfId="0" applyFont="1" applyFill="1" applyBorder="1" applyAlignment="1">
      <alignment horizontal="center"/>
    </xf>
    <xf numFmtId="0" fontId="8" fillId="11" borderId="17" xfId="0" applyFont="1" applyFill="1" applyBorder="1" applyAlignment="1">
      <alignment horizontal="center" textRotation="45"/>
    </xf>
    <xf numFmtId="0" fontId="8" fillId="11" borderId="18" xfId="0" applyFont="1" applyFill="1" applyBorder="1" applyAlignment="1">
      <alignment horizontal="center" textRotation="45"/>
    </xf>
    <xf numFmtId="0" fontId="8" fillId="11" borderId="19" xfId="0" applyFont="1" applyFill="1" applyBorder="1" applyAlignment="1">
      <alignment horizontal="center" textRotation="45"/>
    </xf>
    <xf numFmtId="0" fontId="5" fillId="10" borderId="0" xfId="0" applyFont="1" applyFill="1" applyAlignment="1">
      <alignment horizontal="center" vertical="center"/>
    </xf>
    <xf numFmtId="0" fontId="6" fillId="11" borderId="5"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10" xfId="0" applyFont="1" applyFill="1" applyBorder="1" applyAlignment="1">
      <alignment horizontal="center" vertical="center"/>
    </xf>
    <xf numFmtId="0" fontId="6" fillId="11" borderId="6" xfId="0" applyFont="1" applyFill="1" applyBorder="1" applyAlignment="1">
      <alignment horizontal="center" vertical="center"/>
    </xf>
    <xf numFmtId="0" fontId="6" fillId="11" borderId="7" xfId="0" applyFont="1" applyFill="1" applyBorder="1" applyAlignment="1">
      <alignment horizontal="center" vertical="center"/>
    </xf>
    <xf numFmtId="0" fontId="7" fillId="0" borderId="0" xfId="0" applyFont="1" applyFill="1" applyBorder="1" applyAlignment="1">
      <alignment horizontal="center"/>
    </xf>
    <xf numFmtId="0" fontId="4" fillId="17" borderId="39" xfId="0" applyFont="1" applyFill="1" applyBorder="1" applyAlignment="1">
      <alignment horizontal="left"/>
    </xf>
    <xf numFmtId="0" fontId="4" fillId="17" borderId="40" xfId="0" applyFont="1" applyFill="1" applyBorder="1" applyAlignment="1">
      <alignment horizontal="left"/>
    </xf>
    <xf numFmtId="0" fontId="4" fillId="17" borderId="41" xfId="0" applyFont="1" applyFill="1" applyBorder="1" applyAlignment="1">
      <alignment horizontal="left"/>
    </xf>
    <xf numFmtId="0" fontId="4" fillId="17" borderId="44" xfId="0" applyFont="1" applyFill="1" applyBorder="1" applyAlignment="1">
      <alignment horizontal="center"/>
    </xf>
    <xf numFmtId="0" fontId="4" fillId="17" borderId="45" xfId="0" applyFont="1" applyFill="1" applyBorder="1" applyAlignment="1">
      <alignment horizontal="center"/>
    </xf>
    <xf numFmtId="0" fontId="4" fillId="17" borderId="46" xfId="0" applyFont="1" applyFill="1" applyBorder="1" applyAlignment="1">
      <alignment horizontal="center"/>
    </xf>
    <xf numFmtId="0" fontId="4" fillId="19" borderId="1" xfId="0" applyFont="1" applyFill="1" applyBorder="1" applyAlignment="1">
      <alignment horizontal="center"/>
    </xf>
    <xf numFmtId="0" fontId="5" fillId="20" borderId="11" xfId="0" applyFont="1" applyFill="1" applyBorder="1" applyAlignment="1">
      <alignment horizontal="center"/>
    </xf>
    <xf numFmtId="0" fontId="13" fillId="18" borderId="0" xfId="0" applyFont="1" applyFill="1" applyBorder="1" applyAlignment="1">
      <alignment horizontal="center"/>
    </xf>
    <xf numFmtId="0" fontId="4" fillId="19" borderId="24" xfId="0" applyFont="1" applyFill="1" applyBorder="1" applyAlignment="1">
      <alignment horizontal="center"/>
    </xf>
    <xf numFmtId="0" fontId="9" fillId="0" borderId="0" xfId="0" applyFont="1" applyBorder="1" applyAlignment="1">
      <alignment vertical="center"/>
    </xf>
    <xf numFmtId="0" fontId="14" fillId="21" borderId="0" xfId="0" applyFont="1" applyFill="1" applyAlignment="1">
      <alignment horizontal="center"/>
    </xf>
    <xf numFmtId="0" fontId="14" fillId="21" borderId="0" xfId="0" applyFont="1" applyFill="1" applyAlignment="1">
      <alignment horizontal="center"/>
    </xf>
    <xf numFmtId="0" fontId="5" fillId="20" borderId="0" xfId="0" applyFont="1" applyFill="1" applyAlignment="1">
      <alignment horizontal="center"/>
    </xf>
    <xf numFmtId="0" fontId="13" fillId="20" borderId="14" xfId="0" applyFont="1" applyFill="1" applyBorder="1" applyAlignment="1">
      <alignment horizontal="center" vertical="center"/>
    </xf>
    <xf numFmtId="0" fontId="13" fillId="20" borderId="15" xfId="0" applyFont="1" applyFill="1" applyBorder="1" applyAlignment="1">
      <alignment horizontal="center" vertical="center"/>
    </xf>
    <xf numFmtId="0" fontId="13" fillId="20" borderId="16" xfId="0" applyFont="1" applyFill="1" applyBorder="1" applyAlignment="1">
      <alignment horizontal="center" vertical="center"/>
    </xf>
    <xf numFmtId="0" fontId="4" fillId="17" borderId="42" xfId="0" applyFont="1" applyFill="1" applyBorder="1" applyAlignment="1">
      <alignment horizontal="left"/>
    </xf>
    <xf numFmtId="0" fontId="4" fillId="17" borderId="43" xfId="0" applyFont="1" applyFill="1" applyBorder="1" applyAlignment="1">
      <alignment horizontal="left"/>
    </xf>
    <xf numFmtId="0" fontId="16" fillId="17" borderId="28" xfId="0" applyFont="1" applyFill="1" applyBorder="1" applyAlignment="1">
      <alignment horizontal="center"/>
    </xf>
    <xf numFmtId="0" fontId="5" fillId="20" borderId="0" xfId="0" applyFont="1" applyFill="1" applyBorder="1" applyAlignment="1">
      <alignment horizontal="center" vertical="center"/>
    </xf>
    <xf numFmtId="0" fontId="4" fillId="23" borderId="1" xfId="0" applyFont="1" applyFill="1" applyBorder="1" applyAlignment="1">
      <alignment horizontal="center"/>
    </xf>
    <xf numFmtId="0" fontId="4" fillId="23" borderId="23" xfId="0" applyFont="1" applyFill="1" applyBorder="1" applyAlignment="1">
      <alignment horizontal="center"/>
    </xf>
    <xf numFmtId="0" fontId="4" fillId="23" borderId="29" xfId="0" applyFont="1" applyFill="1" applyBorder="1" applyAlignment="1">
      <alignment horizontal="center"/>
    </xf>
    <xf numFmtId="0" fontId="13" fillId="20" borderId="5" xfId="0" applyFont="1" applyFill="1" applyBorder="1" applyAlignment="1">
      <alignment horizontal="center"/>
    </xf>
    <xf numFmtId="0" fontId="13" fillId="20" borderId="6" xfId="0" applyFont="1" applyFill="1" applyBorder="1" applyAlignment="1">
      <alignment horizontal="center"/>
    </xf>
    <xf numFmtId="0" fontId="4" fillId="15" borderId="7" xfId="0" applyFont="1" applyFill="1" applyBorder="1" applyAlignment="1">
      <alignment horizontal="center"/>
    </xf>
    <xf numFmtId="0" fontId="6" fillId="11" borderId="5" xfId="0" applyFont="1" applyFill="1" applyBorder="1" applyAlignment="1">
      <alignment horizontal="center" textRotation="45"/>
    </xf>
    <xf numFmtId="0" fontId="6" fillId="11" borderId="8" xfId="0" applyFont="1" applyFill="1" applyBorder="1" applyAlignment="1">
      <alignment horizontal="center" textRotation="45"/>
    </xf>
    <xf numFmtId="0" fontId="6" fillId="24" borderId="8" xfId="0" applyFont="1" applyFill="1" applyBorder="1" applyAlignment="1">
      <alignment horizontal="left" vertical="top" wrapText="1"/>
    </xf>
    <xf numFmtId="0" fontId="6" fillId="24" borderId="0" xfId="0" applyFont="1" applyFill="1" applyBorder="1" applyAlignment="1">
      <alignment horizontal="left" vertical="top" wrapText="1"/>
    </xf>
    <xf numFmtId="0" fontId="6" fillId="24" borderId="9" xfId="0" applyFont="1" applyFill="1" applyBorder="1" applyAlignment="1">
      <alignment horizontal="left" vertical="top" wrapText="1"/>
    </xf>
    <xf numFmtId="0" fontId="6" fillId="24" borderId="10" xfId="0" applyFont="1" applyFill="1" applyBorder="1" applyAlignment="1">
      <alignment horizontal="left" vertical="top" wrapText="1"/>
    </xf>
    <xf numFmtId="0" fontId="6" fillId="24" borderId="11" xfId="0" applyFont="1" applyFill="1" applyBorder="1" applyAlignment="1">
      <alignment horizontal="left" vertical="top" wrapText="1"/>
    </xf>
    <xf numFmtId="0" fontId="6" fillId="24" borderId="12" xfId="0" applyFont="1" applyFill="1" applyBorder="1" applyAlignment="1">
      <alignment horizontal="left" vertical="top" wrapText="1"/>
    </xf>
    <xf numFmtId="0" fontId="4" fillId="0" borderId="0" xfId="0" applyFont="1" applyAlignment="1">
      <alignment horizontal="left"/>
    </xf>
    <xf numFmtId="0" fontId="4" fillId="0" borderId="8" xfId="0" applyFont="1" applyBorder="1" applyAlignment="1">
      <alignment horizontal="left"/>
    </xf>
    <xf numFmtId="0" fontId="4" fillId="0" borderId="11" xfId="0" applyFont="1" applyBorder="1" applyAlignment="1">
      <alignment horizontal="center"/>
    </xf>
    <xf numFmtId="0" fontId="4" fillId="0" borderId="12" xfId="0" applyFont="1" applyBorder="1" applyAlignment="1">
      <alignment horizontal="center"/>
    </xf>
    <xf numFmtId="0" fontId="5" fillId="10" borderId="0" xfId="0" applyFont="1" applyFill="1" applyAlignment="1">
      <alignment horizontal="center"/>
    </xf>
    <xf numFmtId="0" fontId="5" fillId="10" borderId="0" xfId="0" applyFont="1" applyFill="1" applyAlignment="1">
      <alignment horizontal="center" vertical="center" wrapText="1"/>
    </xf>
    <xf numFmtId="183" fontId="4" fillId="0" borderId="0" xfId="1" applyNumberFormat="1" applyFont="1" applyAlignment="1">
      <alignment horizontal="left" vertical="center"/>
    </xf>
    <xf numFmtId="0" fontId="6" fillId="25" borderId="5" xfId="0" applyFont="1" applyFill="1" applyBorder="1" applyAlignment="1">
      <alignment horizontal="left"/>
    </xf>
    <xf numFmtId="0" fontId="6" fillId="24" borderId="7" xfId="0" applyFont="1" applyFill="1" applyBorder="1" applyAlignment="1">
      <alignment horizontal="left"/>
    </xf>
    <xf numFmtId="0" fontId="4" fillId="26" borderId="8" xfId="0" applyFont="1" applyFill="1" applyBorder="1" applyAlignment="1">
      <alignment horizontal="left"/>
    </xf>
    <xf numFmtId="0" fontId="4" fillId="26" borderId="10" xfId="0" applyFont="1" applyFill="1" applyBorder="1" applyAlignment="1">
      <alignment horizontal="left"/>
    </xf>
    <xf numFmtId="183" fontId="4" fillId="27" borderId="9" xfId="1" applyNumberFormat="1" applyFont="1" applyFill="1" applyBorder="1" applyAlignment="1">
      <alignment horizontal="left" vertical="center"/>
    </xf>
    <xf numFmtId="183" fontId="4" fillId="27" borderId="12" xfId="1" applyNumberFormat="1" applyFont="1" applyFill="1" applyBorder="1" applyAlignment="1">
      <alignment horizontal="left" vertical="center"/>
    </xf>
    <xf numFmtId="0" fontId="6" fillId="13" borderId="17" xfId="0" applyFont="1" applyFill="1" applyBorder="1" applyAlignment="1">
      <alignment horizontal="left"/>
    </xf>
    <xf numFmtId="183" fontId="4" fillId="27" borderId="18" xfId="1" applyNumberFormat="1" applyFont="1" applyFill="1" applyBorder="1" applyAlignment="1">
      <alignment horizontal="left" vertical="center"/>
    </xf>
    <xf numFmtId="183" fontId="4" fillId="27" borderId="19" xfId="1" applyNumberFormat="1" applyFont="1" applyFill="1" applyBorder="1" applyAlignment="1">
      <alignment horizontal="left" vertical="center"/>
    </xf>
    <xf numFmtId="0" fontId="5" fillId="0" borderId="0" xfId="0" applyFont="1" applyFill="1" applyAlignment="1">
      <alignment vertical="center" wrapText="1"/>
    </xf>
    <xf numFmtId="0" fontId="4" fillId="22" borderId="0" xfId="0" applyFont="1" applyFill="1" applyAlignment="1">
      <alignment horizontal="right"/>
    </xf>
    <xf numFmtId="183" fontId="4" fillId="15" borderId="0" xfId="1" applyNumberFormat="1" applyFont="1" applyFill="1" applyAlignment="1">
      <alignment horizontal="center"/>
    </xf>
    <xf numFmtId="0" fontId="5" fillId="24" borderId="0" xfId="0" applyFont="1" applyFill="1" applyAlignment="1">
      <alignment horizontal="center" vertical="center"/>
    </xf>
    <xf numFmtId="0" fontId="18" fillId="28" borderId="0" xfId="0" applyFont="1" applyFill="1" applyAlignment="1">
      <alignment horizontal="center" vertical="center" wrapText="1"/>
    </xf>
    <xf numFmtId="0" fontId="4" fillId="0" borderId="0" xfId="0" applyFont="1" applyFill="1" applyAlignment="1">
      <alignment horizontal="center"/>
    </xf>
    <xf numFmtId="183" fontId="4" fillId="0" borderId="0" xfId="1" applyNumberFormat="1" applyFont="1" applyFill="1" applyAlignment="1">
      <alignment horizontal="center"/>
    </xf>
    <xf numFmtId="183" fontId="6" fillId="11" borderId="19" xfId="1" applyNumberFormat="1" applyFont="1" applyFill="1" applyBorder="1" applyAlignment="1">
      <alignment horizontal="left" vertical="center"/>
    </xf>
    <xf numFmtId="183" fontId="6" fillId="0" borderId="0" xfId="1" applyNumberFormat="1" applyFont="1" applyAlignment="1">
      <alignment horizontal="left" vertical="center"/>
    </xf>
    <xf numFmtId="0" fontId="5" fillId="0" borderId="0" xfId="0" applyFont="1" applyFill="1" applyAlignment="1">
      <alignment vertical="center"/>
    </xf>
    <xf numFmtId="0" fontId="4" fillId="0" borderId="0" xfId="0" applyFont="1" applyFill="1" applyAlignment="1"/>
    <xf numFmtId="0" fontId="6" fillId="11" borderId="5" xfId="0" applyFont="1" applyFill="1" applyBorder="1" applyAlignment="1">
      <alignment horizontal="left" vertical="top" wrapText="1"/>
    </xf>
    <xf numFmtId="0" fontId="6" fillId="11" borderId="6" xfId="0" applyFont="1" applyFill="1" applyBorder="1" applyAlignment="1">
      <alignment horizontal="left" vertical="top" wrapText="1"/>
    </xf>
    <xf numFmtId="0" fontId="6" fillId="11" borderId="7" xfId="0" applyFont="1" applyFill="1" applyBorder="1" applyAlignment="1">
      <alignment horizontal="left" vertical="top" wrapText="1"/>
    </xf>
    <xf numFmtId="0" fontId="6" fillId="11" borderId="8" xfId="0" applyFont="1" applyFill="1" applyBorder="1" applyAlignment="1">
      <alignment horizontal="left" vertical="top" wrapText="1"/>
    </xf>
    <xf numFmtId="0" fontId="6" fillId="11" borderId="0" xfId="0" applyFont="1" applyFill="1" applyBorder="1" applyAlignment="1">
      <alignment horizontal="left" vertical="top" wrapText="1"/>
    </xf>
    <xf numFmtId="0" fontId="6" fillId="11" borderId="9" xfId="0" applyFont="1" applyFill="1" applyBorder="1" applyAlignment="1">
      <alignment horizontal="left" vertical="top" wrapText="1"/>
    </xf>
    <xf numFmtId="0" fontId="6" fillId="11" borderId="10" xfId="0" applyFont="1" applyFill="1" applyBorder="1" applyAlignment="1">
      <alignment horizontal="left" vertical="top" wrapText="1"/>
    </xf>
    <xf numFmtId="0" fontId="6" fillId="11" borderId="11" xfId="0" applyFont="1" applyFill="1" applyBorder="1" applyAlignment="1">
      <alignment horizontal="left" vertical="top" wrapText="1"/>
    </xf>
    <xf numFmtId="0" fontId="6" fillId="11" borderId="12" xfId="0" applyFont="1" applyFill="1" applyBorder="1" applyAlignment="1">
      <alignment horizontal="left" vertical="top" wrapText="1"/>
    </xf>
    <xf numFmtId="0" fontId="6" fillId="29" borderId="5" xfId="0" applyFont="1" applyFill="1" applyBorder="1" applyAlignment="1">
      <alignment horizontal="left" vertical="top" wrapText="1"/>
    </xf>
    <xf numFmtId="0" fontId="6" fillId="29" borderId="6" xfId="0" applyFont="1" applyFill="1" applyBorder="1" applyAlignment="1">
      <alignment horizontal="left" vertical="top" wrapText="1"/>
    </xf>
    <xf numFmtId="0" fontId="6" fillId="29" borderId="7" xfId="0" applyFont="1" applyFill="1" applyBorder="1" applyAlignment="1">
      <alignment horizontal="left" vertical="top" wrapText="1"/>
    </xf>
    <xf numFmtId="0" fontId="6" fillId="29" borderId="8" xfId="0" applyFont="1" applyFill="1" applyBorder="1" applyAlignment="1">
      <alignment horizontal="left" vertical="top" wrapText="1"/>
    </xf>
    <xf numFmtId="0" fontId="6" fillId="29" borderId="0" xfId="0" applyFont="1" applyFill="1" applyBorder="1" applyAlignment="1">
      <alignment horizontal="left" vertical="top" wrapText="1"/>
    </xf>
    <xf numFmtId="0" fontId="6" fillId="29" borderId="9" xfId="0" applyFont="1" applyFill="1" applyBorder="1" applyAlignment="1">
      <alignment horizontal="left" vertical="top" wrapText="1"/>
    </xf>
    <xf numFmtId="0" fontId="6" fillId="29" borderId="10" xfId="0" applyFont="1" applyFill="1" applyBorder="1" applyAlignment="1">
      <alignment horizontal="left" vertical="top" wrapText="1"/>
    </xf>
    <xf numFmtId="0" fontId="6" fillId="29" borderId="11" xfId="0" applyFont="1" applyFill="1" applyBorder="1" applyAlignment="1">
      <alignment horizontal="left" vertical="top" wrapText="1"/>
    </xf>
    <xf numFmtId="0" fontId="6" fillId="29" borderId="12" xfId="0" applyFont="1" applyFill="1" applyBorder="1" applyAlignment="1">
      <alignment horizontal="left" vertical="top" wrapText="1"/>
    </xf>
    <xf numFmtId="183" fontId="4" fillId="30" borderId="7" xfId="1" applyNumberFormat="1" applyFont="1" applyFill="1" applyBorder="1" applyAlignment="1">
      <alignment horizontal="center"/>
    </xf>
    <xf numFmtId="1" fontId="4" fillId="30" borderId="12" xfId="0" applyNumberFormat="1" applyFont="1" applyFill="1" applyBorder="1" applyAlignment="1">
      <alignment horizontal="center"/>
    </xf>
    <xf numFmtId="2" fontId="4" fillId="30" borderId="12" xfId="0" applyNumberFormat="1" applyFont="1" applyFill="1" applyBorder="1" applyAlignment="1">
      <alignment horizontal="center"/>
    </xf>
    <xf numFmtId="183" fontId="13" fillId="24" borderId="13" xfId="1" applyNumberFormat="1" applyFont="1" applyFill="1" applyBorder="1" applyAlignment="1">
      <alignment horizontal="center"/>
    </xf>
    <xf numFmtId="0" fontId="4" fillId="22" borderId="5" xfId="0" applyFont="1" applyFill="1" applyBorder="1" applyAlignment="1">
      <alignment horizontal="left"/>
    </xf>
    <xf numFmtId="0" fontId="4" fillId="22" borderId="7" xfId="0" applyFont="1" applyFill="1" applyBorder="1" applyAlignment="1">
      <alignment horizontal="center"/>
    </xf>
    <xf numFmtId="0" fontId="4" fillId="22" borderId="10" xfId="0" applyFont="1" applyFill="1" applyBorder="1" applyAlignment="1">
      <alignment horizontal="left"/>
    </xf>
    <xf numFmtId="0" fontId="4" fillId="22" borderId="12" xfId="0" applyFont="1" applyFill="1" applyBorder="1" applyAlignment="1">
      <alignment horizontal="center"/>
    </xf>
    <xf numFmtId="0" fontId="4" fillId="22" borderId="8" xfId="0" applyFont="1" applyFill="1" applyBorder="1" applyAlignment="1">
      <alignment horizontal="left"/>
    </xf>
    <xf numFmtId="0" fontId="4" fillId="22" borderId="9" xfId="0" applyFont="1" applyFill="1" applyBorder="1" applyAlignment="1">
      <alignment horizontal="center"/>
    </xf>
    <xf numFmtId="0" fontId="4" fillId="22" borderId="8" xfId="0" applyFont="1" applyFill="1" applyBorder="1" applyAlignment="1">
      <alignment horizontal="center"/>
    </xf>
    <xf numFmtId="0" fontId="6" fillId="22" borderId="8" xfId="0" applyFont="1" applyFill="1" applyBorder="1" applyAlignment="1">
      <alignment horizontal="left"/>
    </xf>
    <xf numFmtId="0" fontId="15" fillId="10" borderId="0" xfId="0" applyFont="1" applyFill="1" applyAlignment="1">
      <alignment horizontal="center"/>
    </xf>
    <xf numFmtId="0" fontId="5" fillId="0" borderId="0" xfId="0" applyFont="1" applyFill="1" applyAlignment="1">
      <alignment horizontal="center"/>
    </xf>
    <xf numFmtId="0" fontId="4" fillId="0" borderId="5" xfId="0" applyFont="1" applyBorder="1" applyAlignment="1">
      <alignment horizontal="left"/>
    </xf>
    <xf numFmtId="0" fontId="4" fillId="0" borderId="6" xfId="0" applyFont="1" applyBorder="1" applyAlignment="1">
      <alignment horizontal="left"/>
    </xf>
    <xf numFmtId="0" fontId="4" fillId="0" borderId="0" xfId="0" applyFont="1" applyBorder="1" applyAlignment="1">
      <alignment horizontal="left"/>
    </xf>
    <xf numFmtId="0" fontId="20" fillId="0" borderId="8" xfId="0" applyFont="1" applyBorder="1" applyAlignment="1">
      <alignment horizontal="left"/>
    </xf>
    <xf numFmtId="0" fontId="20" fillId="0" borderId="0" xfId="0" applyFont="1" applyBorder="1" applyAlignment="1">
      <alignment horizontal="left"/>
    </xf>
    <xf numFmtId="0" fontId="4" fillId="0" borderId="8" xfId="0" applyFont="1" applyBorder="1" applyAlignment="1">
      <alignment horizontal="left"/>
    </xf>
    <xf numFmtId="0" fontId="4" fillId="0" borderId="0"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6" fillId="25" borderId="0" xfId="0" applyFont="1" applyFill="1" applyBorder="1" applyAlignment="1">
      <alignment horizontal="center"/>
    </xf>
    <xf numFmtId="0" fontId="13" fillId="31" borderId="5" xfId="0" applyFont="1" applyFill="1" applyBorder="1" applyAlignment="1">
      <alignment horizontal="center"/>
    </xf>
    <xf numFmtId="0" fontId="13" fillId="31" borderId="17" xfId="0" applyFont="1" applyFill="1" applyBorder="1" applyAlignment="1">
      <alignment horizontal="center"/>
    </xf>
    <xf numFmtId="0" fontId="6" fillId="25" borderId="17" xfId="0" applyFont="1" applyFill="1" applyBorder="1" applyAlignment="1">
      <alignment horizontal="center"/>
    </xf>
    <xf numFmtId="183" fontId="4" fillId="0" borderId="18" xfId="1" applyNumberFormat="1" applyFont="1" applyBorder="1" applyAlignment="1">
      <alignment horizontal="center"/>
    </xf>
    <xf numFmtId="183" fontId="4" fillId="0" borderId="19" xfId="1" applyNumberFormat="1" applyFont="1" applyBorder="1" applyAlignment="1">
      <alignment horizontal="center"/>
    </xf>
    <xf numFmtId="0" fontId="4" fillId="25" borderId="6" xfId="0" applyFont="1" applyFill="1" applyBorder="1" applyAlignment="1">
      <alignment horizontal="center"/>
    </xf>
    <xf numFmtId="184" fontId="19" fillId="0" borderId="14" xfId="0" applyNumberFormat="1" applyFont="1" applyBorder="1" applyAlignment="1">
      <alignment horizontal="center"/>
    </xf>
    <xf numFmtId="184" fontId="19" fillId="0" borderId="13" xfId="0" applyNumberFormat="1" applyFont="1" applyBorder="1" applyAlignment="1">
      <alignment horizontal="center"/>
    </xf>
    <xf numFmtId="184" fontId="21" fillId="32" borderId="11" xfId="0" applyNumberFormat="1" applyFont="1" applyFill="1" applyBorder="1" applyAlignment="1">
      <alignment horizontal="center"/>
    </xf>
    <xf numFmtId="0" fontId="22" fillId="0" borderId="0" xfId="0" applyFont="1"/>
    <xf numFmtId="0" fontId="0" fillId="0" borderId="50" xfId="0" applyFill="1" applyBorder="1" applyAlignment="1"/>
    <xf numFmtId="0" fontId="0" fillId="0" borderId="51" xfId="0" applyFill="1" applyBorder="1" applyAlignment="1"/>
    <xf numFmtId="184" fontId="0" fillId="0" borderId="50" xfId="0" applyNumberFormat="1" applyFill="1" applyBorder="1" applyAlignment="1"/>
    <xf numFmtId="0" fontId="0" fillId="0" borderId="51" xfId="0" applyNumberFormat="1" applyFill="1" applyBorder="1" applyAlignment="1"/>
    <xf numFmtId="0" fontId="0" fillId="0" borderId="50" xfId="0" applyNumberFormat="1" applyFill="1" applyBorder="1" applyAlignment="1"/>
    <xf numFmtId="183" fontId="0" fillId="0" borderId="51" xfId="0" applyNumberFormat="1" applyFill="1" applyBorder="1" applyAlignment="1"/>
    <xf numFmtId="183" fontId="0" fillId="0" borderId="50" xfId="0" applyNumberFormat="1" applyFill="1" applyBorder="1" applyAlignment="1"/>
    <xf numFmtId="0" fontId="23" fillId="32" borderId="47" xfId="0" applyFont="1" applyFill="1" applyBorder="1" applyAlignment="1">
      <alignment horizontal="center"/>
    </xf>
    <xf numFmtId="0" fontId="23" fillId="32" borderId="48" xfId="0" applyFont="1" applyFill="1" applyBorder="1" applyAlignment="1">
      <alignment horizontal="center"/>
    </xf>
    <xf numFmtId="0" fontId="0" fillId="32" borderId="0" xfId="0" applyFill="1"/>
    <xf numFmtId="0" fontId="23" fillId="32" borderId="49" xfId="0" applyFont="1" applyFill="1" applyBorder="1" applyAlignment="1">
      <alignment horizontal="center"/>
    </xf>
    <xf numFmtId="0" fontId="6" fillId="11" borderId="52" xfId="0" applyFont="1" applyFill="1" applyBorder="1" applyAlignment="1">
      <alignment horizontal="left" vertical="top" wrapText="1"/>
    </xf>
    <xf numFmtId="0" fontId="6" fillId="11" borderId="53" xfId="0" applyFont="1" applyFill="1" applyBorder="1" applyAlignment="1">
      <alignment horizontal="left" vertical="top" wrapText="1"/>
    </xf>
    <xf numFmtId="0" fontId="6" fillId="11" borderId="54" xfId="0" applyFont="1" applyFill="1" applyBorder="1" applyAlignment="1">
      <alignment horizontal="left" vertical="top" wrapText="1"/>
    </xf>
    <xf numFmtId="0" fontId="6" fillId="11" borderId="55" xfId="0" applyFont="1" applyFill="1" applyBorder="1" applyAlignment="1">
      <alignment horizontal="left" vertical="top" wrapText="1"/>
    </xf>
    <xf numFmtId="0" fontId="6" fillId="11" borderId="56" xfId="0" applyFont="1" applyFill="1" applyBorder="1" applyAlignment="1">
      <alignment horizontal="left" vertical="top" wrapText="1"/>
    </xf>
    <xf numFmtId="0" fontId="6" fillId="11" borderId="57" xfId="0" applyFont="1" applyFill="1" applyBorder="1" applyAlignment="1">
      <alignment horizontal="left" vertical="top" wrapText="1"/>
    </xf>
    <xf numFmtId="0" fontId="6" fillId="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54" xfId="0" applyFont="1" applyBorder="1" applyAlignment="1">
      <alignment horizontal="center"/>
    </xf>
    <xf numFmtId="0" fontId="4" fillId="0" borderId="55" xfId="0" applyFont="1" applyBorder="1" applyAlignment="1">
      <alignment horizontal="center"/>
    </xf>
    <xf numFmtId="0" fontId="4" fillId="0" borderId="57" xfId="0" applyFont="1" applyBorder="1" applyAlignment="1">
      <alignment horizontal="center"/>
    </xf>
    <xf numFmtId="0" fontId="4" fillId="0" borderId="53" xfId="0" applyFont="1" applyBorder="1" applyAlignment="1">
      <alignment horizontal="center"/>
    </xf>
    <xf numFmtId="0" fontId="4" fillId="0" borderId="56" xfId="0" applyFont="1" applyBorder="1" applyAlignment="1">
      <alignment horizontal="center"/>
    </xf>
    <xf numFmtId="0" fontId="6" fillId="0" borderId="53" xfId="0" applyFont="1" applyBorder="1" applyAlignment="1"/>
    <xf numFmtId="187" fontId="0" fillId="0" borderId="50" xfId="0" applyNumberFormat="1" applyFill="1" applyBorder="1" applyAlignment="1"/>
    <xf numFmtId="0" fontId="23" fillId="15" borderId="49" xfId="0" applyFont="1" applyFill="1" applyBorder="1" applyAlignment="1">
      <alignment horizontal="center"/>
    </xf>
    <xf numFmtId="0" fontId="23" fillId="15" borderId="47" xfId="0" applyFont="1" applyFill="1" applyBorder="1" applyAlignment="1">
      <alignment horizontal="center"/>
    </xf>
    <xf numFmtId="0" fontId="23" fillId="15" borderId="48" xfId="0" applyFont="1" applyFill="1" applyBorder="1" applyAlignment="1">
      <alignment horizontal="center"/>
    </xf>
    <xf numFmtId="0" fontId="0" fillId="15" borderId="0" xfId="0" applyFill="1"/>
    <xf numFmtId="0" fontId="6" fillId="15" borderId="52" xfId="0" applyFont="1" applyFill="1" applyBorder="1" applyAlignment="1">
      <alignment horizontal="center"/>
    </xf>
    <xf numFmtId="0" fontId="6" fillId="15" borderId="53" xfId="0" applyFont="1" applyFill="1" applyBorder="1" applyAlignment="1">
      <alignment horizontal="center"/>
    </xf>
    <xf numFmtId="0" fontId="6" fillId="15" borderId="52" xfId="0" applyFont="1" applyFill="1" applyBorder="1" applyAlignment="1">
      <alignment horizontal="left"/>
    </xf>
    <xf numFmtId="0" fontId="6" fillId="15" borderId="53" xfId="0" applyFont="1" applyFill="1" applyBorder="1" applyAlignment="1">
      <alignment horizontal="left"/>
    </xf>
    <xf numFmtId="0" fontId="4" fillId="25" borderId="58" xfId="0" applyFont="1" applyFill="1" applyBorder="1" applyAlignment="1">
      <alignment horizontal="center"/>
    </xf>
    <xf numFmtId="0" fontId="4" fillId="25" borderId="60" xfId="0" applyFont="1" applyFill="1" applyBorder="1" applyAlignment="1">
      <alignment horizontal="center"/>
    </xf>
    <xf numFmtId="0" fontId="4" fillId="25" borderId="58" xfId="0" applyFont="1" applyFill="1" applyBorder="1" applyAlignment="1">
      <alignment horizontal="center"/>
    </xf>
    <xf numFmtId="0" fontId="4" fillId="25" borderId="61" xfId="0" applyFont="1" applyFill="1" applyBorder="1" applyAlignment="1">
      <alignment horizontal="center"/>
    </xf>
    <xf numFmtId="184" fontId="4" fillId="14" borderId="58" xfId="0" applyNumberFormat="1" applyFont="1" applyFill="1" applyBorder="1" applyAlignment="1">
      <alignment horizontal="center"/>
    </xf>
    <xf numFmtId="184" fontId="4" fillId="14" borderId="60" xfId="0" applyNumberFormat="1" applyFont="1" applyFill="1" applyBorder="1" applyAlignment="1">
      <alignment horizontal="center"/>
    </xf>
    <xf numFmtId="184" fontId="4" fillId="14" borderId="61" xfId="0" applyNumberFormat="1" applyFont="1" applyFill="1" applyBorder="1" applyAlignment="1">
      <alignment horizontal="center"/>
    </xf>
    <xf numFmtId="184" fontId="4" fillId="14" borderId="62" xfId="0" applyNumberFormat="1" applyFont="1" applyFill="1" applyBorder="1" applyAlignment="1">
      <alignment horizontal="center"/>
    </xf>
    <xf numFmtId="0" fontId="4" fillId="29" borderId="58" xfId="0" applyNumberFormat="1" applyFont="1" applyFill="1" applyBorder="1" applyAlignment="1">
      <alignment horizontal="center"/>
    </xf>
    <xf numFmtId="0" fontId="4" fillId="33" borderId="0" xfId="0" applyFont="1" applyFill="1" applyBorder="1" applyAlignment="1">
      <alignment horizontal="center"/>
    </xf>
    <xf numFmtId="0" fontId="4" fillId="33" borderId="59" xfId="0" applyFont="1" applyFill="1" applyBorder="1" applyAlignment="1">
      <alignment horizontal="center"/>
    </xf>
    <xf numFmtId="0" fontId="4" fillId="34" borderId="0" xfId="0" applyFont="1" applyFill="1" applyBorder="1" applyAlignment="1">
      <alignment horizontal="center"/>
    </xf>
    <xf numFmtId="0" fontId="4" fillId="35" borderId="0" xfId="0" applyFont="1" applyFill="1" applyBorder="1" applyAlignment="1">
      <alignment horizontal="center"/>
    </xf>
    <xf numFmtId="0" fontId="4" fillId="11" borderId="9" xfId="0" applyFont="1" applyFill="1" applyBorder="1" applyAlignment="1">
      <alignment horizontal="center"/>
    </xf>
    <xf numFmtId="0" fontId="4" fillId="11" borderId="56" xfId="0" applyFont="1" applyFill="1" applyBorder="1" applyAlignment="1">
      <alignment horizontal="center"/>
    </xf>
    <xf numFmtId="0" fontId="4" fillId="36" borderId="9" xfId="0" applyFont="1" applyFill="1" applyBorder="1" applyAlignment="1">
      <alignment horizontal="center"/>
    </xf>
    <xf numFmtId="0" fontId="4" fillId="36" borderId="56" xfId="0" applyFont="1" applyFill="1" applyBorder="1" applyAlignment="1">
      <alignment horizontal="center"/>
    </xf>
    <xf numFmtId="187" fontId="9" fillId="24" borderId="0" xfId="0" applyNumberFormat="1" applyFont="1" applyFill="1" applyAlignment="1">
      <alignment horizontal="center"/>
    </xf>
    <xf numFmtId="0" fontId="6" fillId="0" borderId="0" xfId="0" applyFont="1" applyFill="1" applyBorder="1" applyAlignment="1">
      <alignment vertical="top" wrapText="1"/>
    </xf>
  </cellXfs>
  <cellStyles count="2">
    <cellStyle name="Comma"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59"/>
  <sheetViews>
    <sheetView showGridLines="0" topLeftCell="A10" zoomScaleNormal="100" workbookViewId="0">
      <selection activeCell="X9" sqref="X9"/>
    </sheetView>
  </sheetViews>
  <sheetFormatPr defaultColWidth="8.85546875" defaultRowHeight="15" x14ac:dyDescent="0.25"/>
  <cols>
    <col min="1" max="1" width="8.85546875" style="1"/>
    <col min="2" max="2" width="11.85546875" style="1" customWidth="1"/>
    <col min="3" max="3" width="15.7109375" style="1" customWidth="1"/>
    <col min="4" max="15" width="12" style="1" customWidth="1"/>
    <col min="16" max="16" width="8.85546875" style="1"/>
    <col min="17" max="17" width="19.7109375" style="1" customWidth="1"/>
    <col min="18" max="18" width="8.85546875" style="1"/>
    <col min="19" max="19" width="9.5703125" style="1" customWidth="1"/>
    <col min="20" max="16384" width="8.85546875" style="1"/>
  </cols>
  <sheetData>
    <row r="1" spans="2:27" ht="13.5" customHeight="1" x14ac:dyDescent="0.25">
      <c r="E1" s="2" t="s">
        <v>0</v>
      </c>
      <c r="F1" s="2"/>
    </row>
    <row r="2" spans="2:27" x14ac:dyDescent="0.25">
      <c r="B2" s="3" t="s">
        <v>1</v>
      </c>
      <c r="C2" s="4"/>
      <c r="D2" s="4"/>
      <c r="E2" s="4">
        <v>100</v>
      </c>
      <c r="F2" s="4"/>
      <c r="G2" s="4"/>
      <c r="H2" s="4"/>
      <c r="I2" s="4"/>
      <c r="J2" s="4"/>
      <c r="K2" s="4"/>
      <c r="L2" s="4"/>
      <c r="M2" s="4"/>
      <c r="N2" s="4"/>
      <c r="O2" s="4"/>
      <c r="P2" s="4"/>
      <c r="Q2" s="4"/>
      <c r="R2" s="4"/>
    </row>
    <row r="3" spans="2:27" x14ac:dyDescent="0.25">
      <c r="B3" s="3" t="s">
        <v>2</v>
      </c>
      <c r="C3" s="4"/>
      <c r="D3" s="4"/>
      <c r="E3" s="5">
        <v>279</v>
      </c>
      <c r="F3" s="4"/>
      <c r="G3" s="4"/>
      <c r="H3" s="4"/>
      <c r="I3" s="4"/>
      <c r="J3" s="4"/>
      <c r="K3" s="4"/>
      <c r="L3" s="4"/>
      <c r="M3" s="4"/>
      <c r="N3" s="4"/>
      <c r="O3" s="4"/>
      <c r="P3" s="4"/>
      <c r="Q3" s="4"/>
      <c r="R3" s="4"/>
    </row>
    <row r="4" spans="2:27" x14ac:dyDescent="0.25">
      <c r="B4" s="3" t="s">
        <v>3</v>
      </c>
      <c r="C4" s="4"/>
      <c r="D4" s="4"/>
      <c r="E4" s="6">
        <v>229</v>
      </c>
      <c r="F4" s="4"/>
      <c r="G4" s="4"/>
      <c r="H4" s="4"/>
      <c r="I4" s="4"/>
      <c r="J4" s="4"/>
      <c r="K4" s="4"/>
      <c r="L4" s="4"/>
      <c r="M4" s="4"/>
      <c r="N4" s="4"/>
      <c r="O4" s="4"/>
      <c r="P4" s="4"/>
      <c r="Q4" s="4"/>
      <c r="R4" s="4"/>
    </row>
    <row r="5" spans="2:27" x14ac:dyDescent="0.25">
      <c r="B5" s="4"/>
      <c r="C5" s="4"/>
      <c r="D5" s="4"/>
      <c r="E5" s="4"/>
      <c r="F5" s="4"/>
      <c r="G5" s="4"/>
      <c r="H5" s="4"/>
      <c r="I5" s="4"/>
      <c r="J5" s="4"/>
      <c r="K5" s="4"/>
      <c r="L5" s="4"/>
      <c r="M5" s="4"/>
      <c r="N5" s="4"/>
      <c r="O5" s="4"/>
      <c r="P5" s="4"/>
      <c r="Q5" s="4"/>
      <c r="R5" s="4"/>
    </row>
    <row r="6" spans="2:27" x14ac:dyDescent="0.25">
      <c r="B6" s="4"/>
      <c r="C6" s="4"/>
      <c r="D6" s="98" t="s">
        <v>4</v>
      </c>
      <c r="E6" s="98"/>
      <c r="F6" s="4"/>
      <c r="G6" s="4"/>
      <c r="H6" s="4"/>
      <c r="I6" s="4"/>
      <c r="J6" s="4"/>
      <c r="K6" s="4"/>
      <c r="L6" s="4"/>
      <c r="M6" s="4"/>
      <c r="N6" s="4"/>
      <c r="O6" s="4"/>
      <c r="P6" s="4"/>
      <c r="Q6" s="4"/>
      <c r="R6" s="4"/>
    </row>
    <row r="7" spans="2:27" x14ac:dyDescent="0.25">
      <c r="B7" s="4"/>
      <c r="C7" s="4"/>
      <c r="D7" s="4"/>
      <c r="E7" s="4"/>
      <c r="F7" s="4"/>
      <c r="G7" s="4"/>
      <c r="H7" s="4"/>
      <c r="I7" s="4"/>
      <c r="J7" s="4"/>
      <c r="K7" s="4"/>
      <c r="L7" s="4"/>
      <c r="M7" s="4"/>
      <c r="N7" s="4"/>
      <c r="O7" s="4"/>
      <c r="P7" s="4"/>
      <c r="Q7" s="4"/>
      <c r="R7" s="4"/>
      <c r="S7" s="2" t="s">
        <v>5</v>
      </c>
    </row>
    <row r="8" spans="2:27" ht="32.25" customHeight="1" x14ac:dyDescent="0.25">
      <c r="B8" s="4"/>
      <c r="C8" s="7" t="s">
        <v>6</v>
      </c>
      <c r="D8" s="40">
        <v>0.01</v>
      </c>
      <c r="E8" s="40">
        <v>0.04</v>
      </c>
      <c r="F8" s="40">
        <v>7.0000000000000007E-2</v>
      </c>
      <c r="G8" s="40">
        <v>0.09</v>
      </c>
      <c r="H8" s="40">
        <v>0.11</v>
      </c>
      <c r="I8" s="40">
        <v>0.15</v>
      </c>
      <c r="J8" s="40">
        <v>0.2</v>
      </c>
      <c r="K8" s="40">
        <v>0.15</v>
      </c>
      <c r="L8" s="40">
        <v>0.11</v>
      </c>
      <c r="M8" s="40">
        <v>0.05</v>
      </c>
      <c r="N8" s="40">
        <v>0.02</v>
      </c>
      <c r="O8" s="8"/>
      <c r="P8" s="4"/>
      <c r="Q8" s="39" t="s">
        <v>7</v>
      </c>
      <c r="R8" s="4"/>
      <c r="S8" s="99" t="s">
        <v>8</v>
      </c>
      <c r="T8" s="99"/>
      <c r="U8" s="99"/>
      <c r="V8" s="99"/>
    </row>
    <row r="9" spans="2:27" ht="30" x14ac:dyDescent="0.25">
      <c r="B9" s="9" t="s">
        <v>9</v>
      </c>
      <c r="C9" s="10" t="s">
        <v>10</v>
      </c>
      <c r="D9" s="41">
        <v>50</v>
      </c>
      <c r="E9" s="41">
        <v>55</v>
      </c>
      <c r="F9" s="41">
        <v>60</v>
      </c>
      <c r="G9" s="41">
        <v>65</v>
      </c>
      <c r="H9" s="41">
        <v>70</v>
      </c>
      <c r="I9" s="41">
        <v>75</v>
      </c>
      <c r="J9" s="41">
        <v>80</v>
      </c>
      <c r="K9" s="41">
        <v>85</v>
      </c>
      <c r="L9" s="41">
        <v>90</v>
      </c>
      <c r="M9" s="41">
        <v>95</v>
      </c>
      <c r="N9" s="41">
        <v>100</v>
      </c>
      <c r="O9" s="11"/>
      <c r="P9" s="4"/>
      <c r="Q9" s="6"/>
      <c r="R9" s="4"/>
      <c r="S9" s="99"/>
      <c r="T9" s="99"/>
      <c r="U9" s="99"/>
      <c r="V9" s="99"/>
    </row>
    <row r="10" spans="2:27" x14ac:dyDescent="0.25">
      <c r="B10" s="4"/>
      <c r="C10" s="12">
        <v>0</v>
      </c>
      <c r="D10" s="6">
        <f t="shared" ref="D10:N10" si="0">(($C10*229)+(D$9*279))</f>
        <v>13950</v>
      </c>
      <c r="E10" s="6">
        <f t="shared" si="0"/>
        <v>15345</v>
      </c>
      <c r="F10" s="6">
        <f t="shared" si="0"/>
        <v>16740</v>
      </c>
      <c r="G10" s="6">
        <f t="shared" si="0"/>
        <v>18135</v>
      </c>
      <c r="H10" s="6">
        <f t="shared" si="0"/>
        <v>19530</v>
      </c>
      <c r="I10" s="6">
        <f t="shared" si="0"/>
        <v>20925</v>
      </c>
      <c r="J10" s="6">
        <f t="shared" si="0"/>
        <v>22320</v>
      </c>
      <c r="K10" s="6">
        <f t="shared" si="0"/>
        <v>23715</v>
      </c>
      <c r="L10" s="6">
        <f t="shared" si="0"/>
        <v>25110</v>
      </c>
      <c r="M10" s="6">
        <f t="shared" si="0"/>
        <v>26505</v>
      </c>
      <c r="N10" s="13">
        <f t="shared" si="0"/>
        <v>27900</v>
      </c>
      <c r="O10" s="6"/>
      <c r="P10" s="4"/>
      <c r="Q10" s="14">
        <f>D21</f>
        <v>254</v>
      </c>
      <c r="R10" s="4"/>
      <c r="S10" s="99"/>
      <c r="T10" s="99"/>
      <c r="U10" s="99"/>
      <c r="V10" s="99"/>
      <c r="W10" s="15"/>
      <c r="X10" s="15"/>
      <c r="Y10" s="15"/>
      <c r="Z10" s="15"/>
      <c r="AA10" s="15"/>
    </row>
    <row r="11" spans="2:27" x14ac:dyDescent="0.25">
      <c r="B11" s="4"/>
      <c r="C11" s="12">
        <v>5</v>
      </c>
      <c r="D11" s="6">
        <f t="shared" ref="D11:M11" si="1">(($C11*229)+(D$9*279))</f>
        <v>15095</v>
      </c>
      <c r="E11" s="6">
        <f t="shared" si="1"/>
        <v>16490</v>
      </c>
      <c r="F11" s="6">
        <f t="shared" si="1"/>
        <v>17885</v>
      </c>
      <c r="G11" s="6">
        <f t="shared" si="1"/>
        <v>19280</v>
      </c>
      <c r="H11" s="6">
        <f t="shared" si="1"/>
        <v>20675</v>
      </c>
      <c r="I11" s="6">
        <f t="shared" si="1"/>
        <v>22070</v>
      </c>
      <c r="J11" s="6">
        <f t="shared" si="1"/>
        <v>23465</v>
      </c>
      <c r="K11" s="6">
        <f t="shared" si="1"/>
        <v>24860</v>
      </c>
      <c r="L11" s="6">
        <f t="shared" si="1"/>
        <v>26255</v>
      </c>
      <c r="M11" s="13">
        <f t="shared" si="1"/>
        <v>27650</v>
      </c>
      <c r="N11" s="6">
        <f t="shared" ref="N11:N20" si="2">M11</f>
        <v>27650</v>
      </c>
      <c r="O11" s="6"/>
      <c r="P11" s="4"/>
      <c r="Q11" s="14">
        <f>E21</f>
        <v>1026</v>
      </c>
      <c r="R11" s="4"/>
      <c r="S11" s="99"/>
      <c r="T11" s="99"/>
      <c r="U11" s="99"/>
      <c r="V11" s="99"/>
      <c r="W11" s="15"/>
      <c r="X11" s="15"/>
      <c r="Y11" s="15"/>
      <c r="Z11" s="15"/>
      <c r="AA11" s="15"/>
    </row>
    <row r="12" spans="2:27" x14ac:dyDescent="0.25">
      <c r="B12" s="4"/>
      <c r="C12" s="12">
        <v>10</v>
      </c>
      <c r="D12" s="6">
        <f t="shared" ref="D12:L12" si="3">(($C12*229)+(D$9*279))</f>
        <v>16240</v>
      </c>
      <c r="E12" s="6">
        <f t="shared" si="3"/>
        <v>17635</v>
      </c>
      <c r="F12" s="6">
        <f t="shared" si="3"/>
        <v>19030</v>
      </c>
      <c r="G12" s="6">
        <f t="shared" si="3"/>
        <v>20425</v>
      </c>
      <c r="H12" s="6">
        <f t="shared" si="3"/>
        <v>21820</v>
      </c>
      <c r="I12" s="6">
        <f t="shared" si="3"/>
        <v>23215</v>
      </c>
      <c r="J12" s="6">
        <f t="shared" si="3"/>
        <v>24610</v>
      </c>
      <c r="K12" s="6">
        <f t="shared" si="3"/>
        <v>26005</v>
      </c>
      <c r="L12" s="13">
        <f t="shared" si="3"/>
        <v>27400</v>
      </c>
      <c r="M12" s="6">
        <f t="shared" ref="M12:M20" si="4">L12</f>
        <v>27400</v>
      </c>
      <c r="N12" s="6">
        <f t="shared" si="2"/>
        <v>27400</v>
      </c>
      <c r="O12" s="6"/>
      <c r="P12" s="4"/>
      <c r="Q12" s="14">
        <f>F21</f>
        <v>1813.0000000000002</v>
      </c>
      <c r="R12" s="4"/>
      <c r="S12" s="99"/>
      <c r="T12" s="99"/>
      <c r="U12" s="99"/>
      <c r="V12" s="99"/>
      <c r="W12" s="15"/>
      <c r="X12" s="15"/>
      <c r="Y12" s="15"/>
      <c r="Z12" s="15"/>
      <c r="AA12" s="15"/>
    </row>
    <row r="13" spans="2:27" x14ac:dyDescent="0.25">
      <c r="B13" s="4"/>
      <c r="C13" s="12">
        <v>15</v>
      </c>
      <c r="D13" s="6">
        <f t="shared" ref="D13:K13" si="5">(($C13*229)+(D$9*279))</f>
        <v>17385</v>
      </c>
      <c r="E13" s="6">
        <f t="shared" si="5"/>
        <v>18780</v>
      </c>
      <c r="F13" s="6">
        <f t="shared" si="5"/>
        <v>20175</v>
      </c>
      <c r="G13" s="6">
        <f t="shared" si="5"/>
        <v>21570</v>
      </c>
      <c r="H13" s="6">
        <f t="shared" si="5"/>
        <v>22965</v>
      </c>
      <c r="I13" s="6">
        <f t="shared" si="5"/>
        <v>24360</v>
      </c>
      <c r="J13" s="6">
        <f t="shared" si="5"/>
        <v>25755</v>
      </c>
      <c r="K13" s="13">
        <f t="shared" si="5"/>
        <v>27150</v>
      </c>
      <c r="L13" s="6">
        <f t="shared" ref="L13:L20" si="6">K13</f>
        <v>27150</v>
      </c>
      <c r="M13" s="6">
        <f t="shared" si="4"/>
        <v>27150</v>
      </c>
      <c r="N13" s="6">
        <f t="shared" si="2"/>
        <v>27150</v>
      </c>
      <c r="O13" s="6"/>
      <c r="P13" s="4"/>
      <c r="Q13" s="14">
        <f>G21</f>
        <v>2353.5</v>
      </c>
      <c r="R13" s="4"/>
      <c r="S13" s="99"/>
      <c r="T13" s="99"/>
      <c r="U13" s="99"/>
      <c r="V13" s="99"/>
      <c r="W13" s="15"/>
      <c r="X13" s="15"/>
      <c r="Y13" s="15"/>
      <c r="Z13" s="15"/>
      <c r="AA13" s="15"/>
    </row>
    <row r="14" spans="2:27" x14ac:dyDescent="0.25">
      <c r="B14" s="4"/>
      <c r="C14" s="12">
        <v>20</v>
      </c>
      <c r="D14" s="6">
        <f t="shared" ref="D14:J14" si="7">(($C14*229)+(D$9*279))</f>
        <v>18530</v>
      </c>
      <c r="E14" s="6">
        <f t="shared" si="7"/>
        <v>19925</v>
      </c>
      <c r="F14" s="6">
        <f t="shared" si="7"/>
        <v>21320</v>
      </c>
      <c r="G14" s="6">
        <f t="shared" si="7"/>
        <v>22715</v>
      </c>
      <c r="H14" s="6">
        <f t="shared" si="7"/>
        <v>24110</v>
      </c>
      <c r="I14" s="6">
        <f t="shared" si="7"/>
        <v>25505</v>
      </c>
      <c r="J14" s="13">
        <f t="shared" si="7"/>
        <v>26900</v>
      </c>
      <c r="K14" s="6">
        <f t="shared" ref="K14:K20" si="8">J14</f>
        <v>26900</v>
      </c>
      <c r="L14" s="6">
        <f t="shared" si="6"/>
        <v>26900</v>
      </c>
      <c r="M14" s="6">
        <f t="shared" si="4"/>
        <v>26900</v>
      </c>
      <c r="N14" s="6">
        <f t="shared" si="2"/>
        <v>26900</v>
      </c>
      <c r="O14" s="6"/>
      <c r="P14" s="4"/>
      <c r="Q14" s="14">
        <f>H21</f>
        <v>2904</v>
      </c>
      <c r="R14" s="4"/>
      <c r="S14" s="99"/>
      <c r="T14" s="99"/>
      <c r="U14" s="99"/>
      <c r="V14" s="99"/>
      <c r="W14" s="15"/>
      <c r="X14" s="15"/>
      <c r="Y14" s="15"/>
      <c r="Z14" s="15"/>
      <c r="AA14" s="15"/>
    </row>
    <row r="15" spans="2:27" x14ac:dyDescent="0.25">
      <c r="B15" s="4"/>
      <c r="C15" s="12">
        <v>25</v>
      </c>
      <c r="D15" s="6">
        <f t="shared" ref="D15:I15" si="9">(($C15*229)+(D$9*279))</f>
        <v>19675</v>
      </c>
      <c r="E15" s="6">
        <f t="shared" si="9"/>
        <v>21070</v>
      </c>
      <c r="F15" s="6">
        <f t="shared" si="9"/>
        <v>22465</v>
      </c>
      <c r="G15" s="6">
        <f t="shared" si="9"/>
        <v>23860</v>
      </c>
      <c r="H15" s="6">
        <f t="shared" si="9"/>
        <v>25255</v>
      </c>
      <c r="I15" s="13">
        <f t="shared" si="9"/>
        <v>26650</v>
      </c>
      <c r="J15" s="6">
        <f t="shared" ref="J15:J20" si="10">I15</f>
        <v>26650</v>
      </c>
      <c r="K15" s="6">
        <f t="shared" si="8"/>
        <v>26650</v>
      </c>
      <c r="L15" s="6">
        <f t="shared" si="6"/>
        <v>26650</v>
      </c>
      <c r="M15" s="6">
        <f t="shared" si="4"/>
        <v>26650</v>
      </c>
      <c r="N15" s="6">
        <f t="shared" si="2"/>
        <v>26650</v>
      </c>
      <c r="O15" s="6"/>
      <c r="P15" s="4"/>
      <c r="Q15" s="14">
        <f>I21</f>
        <v>3997.5</v>
      </c>
      <c r="R15" s="4"/>
      <c r="S15" s="99"/>
      <c r="T15" s="99"/>
      <c r="U15" s="99"/>
      <c r="V15" s="99"/>
      <c r="W15" s="15"/>
      <c r="X15" s="15"/>
      <c r="Y15" s="15"/>
      <c r="Z15" s="15"/>
      <c r="AA15" s="15"/>
    </row>
    <row r="16" spans="2:27" x14ac:dyDescent="0.25">
      <c r="B16" s="4"/>
      <c r="C16" s="12">
        <v>30</v>
      </c>
      <c r="D16" s="6">
        <f>(($C16*229)+(D$9*279))</f>
        <v>20820</v>
      </c>
      <c r="E16" s="6">
        <f>(($C16*229)+(E$9*279))</f>
        <v>22215</v>
      </c>
      <c r="F16" s="6">
        <f>(($C16*229)+(F$9*279))</f>
        <v>23610</v>
      </c>
      <c r="G16" s="6">
        <f>(($C16*229)+(G$9*279))</f>
        <v>25005</v>
      </c>
      <c r="H16" s="13">
        <f>(($C16*229)+(H$9*279))</f>
        <v>26400</v>
      </c>
      <c r="I16" s="6">
        <f>H16</f>
        <v>26400</v>
      </c>
      <c r="J16" s="6">
        <f t="shared" si="10"/>
        <v>26400</v>
      </c>
      <c r="K16" s="6">
        <f t="shared" si="8"/>
        <v>26400</v>
      </c>
      <c r="L16" s="6">
        <f t="shared" si="6"/>
        <v>26400</v>
      </c>
      <c r="M16" s="6">
        <f t="shared" si="4"/>
        <v>26400</v>
      </c>
      <c r="N16" s="6">
        <f t="shared" si="2"/>
        <v>26400</v>
      </c>
      <c r="O16" s="6"/>
      <c r="P16" s="4"/>
      <c r="Q16" s="16">
        <f>J21</f>
        <v>5380</v>
      </c>
      <c r="R16" s="4"/>
      <c r="S16" s="99"/>
      <c r="T16" s="99"/>
      <c r="U16" s="99"/>
      <c r="V16" s="99"/>
      <c r="W16" s="15"/>
      <c r="X16" s="15"/>
      <c r="Y16" s="15"/>
      <c r="Z16" s="15"/>
      <c r="AA16" s="15"/>
    </row>
    <row r="17" spans="2:27" x14ac:dyDescent="0.25">
      <c r="B17" s="4"/>
      <c r="C17" s="12">
        <v>35</v>
      </c>
      <c r="D17" s="6">
        <f>(($C17*229)+(D$9*279))</f>
        <v>21965</v>
      </c>
      <c r="E17" s="6">
        <f>(($C17*229)+(E$9*279))</f>
        <v>23360</v>
      </c>
      <c r="F17" s="6">
        <f>(($C17*229)+(F$9*279))</f>
        <v>24755</v>
      </c>
      <c r="G17" s="13">
        <f>(($C17*229)+(G$9*279))</f>
        <v>26150</v>
      </c>
      <c r="H17" s="6">
        <f>G17</f>
        <v>26150</v>
      </c>
      <c r="I17" s="6">
        <f>H17</f>
        <v>26150</v>
      </c>
      <c r="J17" s="6">
        <f t="shared" si="10"/>
        <v>26150</v>
      </c>
      <c r="K17" s="6">
        <f t="shared" si="8"/>
        <v>26150</v>
      </c>
      <c r="L17" s="6">
        <f t="shared" si="6"/>
        <v>26150</v>
      </c>
      <c r="M17" s="6">
        <f t="shared" si="4"/>
        <v>26150</v>
      </c>
      <c r="N17" s="6">
        <f t="shared" si="2"/>
        <v>26150</v>
      </c>
      <c r="O17" s="6"/>
      <c r="P17" s="4"/>
      <c r="Q17" s="14">
        <f>K21</f>
        <v>4072.5</v>
      </c>
      <c r="R17" s="4"/>
      <c r="S17" s="99"/>
      <c r="T17" s="99"/>
      <c r="U17" s="99"/>
      <c r="V17" s="99"/>
      <c r="W17" s="15"/>
      <c r="X17" s="15"/>
      <c r="Y17" s="15"/>
      <c r="Z17" s="15"/>
      <c r="AA17" s="15"/>
    </row>
    <row r="18" spans="2:27" x14ac:dyDescent="0.25">
      <c r="B18" s="4"/>
      <c r="C18" s="12">
        <v>40</v>
      </c>
      <c r="D18" s="6">
        <f>(($C18*229)+(D$9*279))</f>
        <v>23110</v>
      </c>
      <c r="E18" s="6">
        <f>(($C18*229)+(E$9*279))</f>
        <v>24505</v>
      </c>
      <c r="F18" s="13">
        <f>(($C18*229)+(F$9*279))</f>
        <v>25900</v>
      </c>
      <c r="G18" s="6">
        <f>F18</f>
        <v>25900</v>
      </c>
      <c r="H18" s="6">
        <f>G18</f>
        <v>25900</v>
      </c>
      <c r="I18" s="6">
        <f>H18</f>
        <v>25900</v>
      </c>
      <c r="J18" s="6">
        <f t="shared" si="10"/>
        <v>25900</v>
      </c>
      <c r="K18" s="6">
        <f t="shared" si="8"/>
        <v>25900</v>
      </c>
      <c r="L18" s="6">
        <f t="shared" si="6"/>
        <v>25900</v>
      </c>
      <c r="M18" s="6">
        <f t="shared" si="4"/>
        <v>25900</v>
      </c>
      <c r="N18" s="6">
        <f t="shared" si="2"/>
        <v>25900</v>
      </c>
      <c r="O18" s="6"/>
      <c r="P18" s="4"/>
      <c r="Q18" s="14">
        <f>L21</f>
        <v>3014</v>
      </c>
      <c r="R18" s="4"/>
      <c r="S18" s="99"/>
      <c r="T18" s="99"/>
      <c r="U18" s="99"/>
      <c r="V18" s="99"/>
      <c r="W18" s="15"/>
      <c r="X18" s="15"/>
      <c r="Y18" s="15"/>
      <c r="Z18" s="15"/>
      <c r="AA18" s="15"/>
    </row>
    <row r="19" spans="2:27" x14ac:dyDescent="0.25">
      <c r="B19" s="4"/>
      <c r="C19" s="12">
        <v>45</v>
      </c>
      <c r="D19" s="6">
        <f>(($C19*229)+(D$9*279))</f>
        <v>24255</v>
      </c>
      <c r="E19" s="13">
        <f>(($C19*229)+(E$9*279))</f>
        <v>25650</v>
      </c>
      <c r="F19" s="6">
        <f>E19</f>
        <v>25650</v>
      </c>
      <c r="G19" s="6">
        <f>F19</f>
        <v>25650</v>
      </c>
      <c r="H19" s="6">
        <f>G19</f>
        <v>25650</v>
      </c>
      <c r="I19" s="6">
        <f>H19</f>
        <v>25650</v>
      </c>
      <c r="J19" s="6">
        <f t="shared" si="10"/>
        <v>25650</v>
      </c>
      <c r="K19" s="6">
        <f t="shared" si="8"/>
        <v>25650</v>
      </c>
      <c r="L19" s="6">
        <f t="shared" si="6"/>
        <v>25650</v>
      </c>
      <c r="M19" s="6">
        <f t="shared" si="4"/>
        <v>25650</v>
      </c>
      <c r="N19" s="6">
        <f t="shared" si="2"/>
        <v>25650</v>
      </c>
      <c r="O19" s="6"/>
      <c r="P19" s="4"/>
      <c r="Q19" s="14">
        <f>M21</f>
        <v>1382.5</v>
      </c>
      <c r="R19" s="4"/>
      <c r="S19" s="99"/>
      <c r="T19" s="99"/>
      <c r="U19" s="99"/>
      <c r="V19" s="99"/>
      <c r="W19" s="15"/>
      <c r="X19" s="15"/>
      <c r="Y19" s="15"/>
      <c r="Z19" s="15"/>
      <c r="AA19" s="15"/>
    </row>
    <row r="20" spans="2:27" x14ac:dyDescent="0.25">
      <c r="B20" s="4"/>
      <c r="C20" s="12">
        <v>50</v>
      </c>
      <c r="D20" s="13">
        <f>(($C20*229)+(D$9*279))</f>
        <v>25400</v>
      </c>
      <c r="E20" s="17">
        <f>D20</f>
        <v>25400</v>
      </c>
      <c r="F20" s="17">
        <f>E20</f>
        <v>25400</v>
      </c>
      <c r="G20" s="17">
        <f>F20</f>
        <v>25400</v>
      </c>
      <c r="H20" s="17">
        <f>G20</f>
        <v>25400</v>
      </c>
      <c r="I20" s="17">
        <f>H20</f>
        <v>25400</v>
      </c>
      <c r="J20" s="17">
        <f t="shared" si="10"/>
        <v>25400</v>
      </c>
      <c r="K20" s="17">
        <f t="shared" si="8"/>
        <v>25400</v>
      </c>
      <c r="L20" s="17">
        <f t="shared" si="6"/>
        <v>25400</v>
      </c>
      <c r="M20" s="17">
        <f t="shared" si="4"/>
        <v>25400</v>
      </c>
      <c r="N20" s="17">
        <f t="shared" si="2"/>
        <v>25400</v>
      </c>
      <c r="O20" s="17"/>
      <c r="P20" s="17"/>
      <c r="Q20" s="14">
        <f>N21</f>
        <v>558</v>
      </c>
      <c r="R20" s="4"/>
      <c r="S20" s="99"/>
      <c r="T20" s="99"/>
      <c r="U20" s="99"/>
      <c r="V20" s="99"/>
      <c r="W20" s="15"/>
      <c r="X20" s="15"/>
      <c r="Y20" s="15"/>
      <c r="Z20" s="15"/>
      <c r="AA20" s="15"/>
    </row>
    <row r="21" spans="2:27" x14ac:dyDescent="0.25">
      <c r="B21" s="4"/>
      <c r="C21" s="4"/>
      <c r="D21" s="18">
        <f>(D20*D8)</f>
        <v>254</v>
      </c>
      <c r="E21" s="18">
        <f>(E19*E8)</f>
        <v>1026</v>
      </c>
      <c r="F21" s="18">
        <f>(F18*F8)</f>
        <v>1813.0000000000002</v>
      </c>
      <c r="G21" s="18">
        <f>(G17*G8)</f>
        <v>2353.5</v>
      </c>
      <c r="H21" s="18">
        <f>(H16*H8)</f>
        <v>2904</v>
      </c>
      <c r="I21" s="18">
        <f>(I15*I8)</f>
        <v>3997.5</v>
      </c>
      <c r="J21" s="18">
        <f>(J14*J8)</f>
        <v>5380</v>
      </c>
      <c r="K21" s="18">
        <f>(K13*K8)</f>
        <v>4072.5</v>
      </c>
      <c r="L21" s="18">
        <f>(L12*L8)</f>
        <v>3014</v>
      </c>
      <c r="M21" s="18">
        <f>(M11*M8)</f>
        <v>1382.5</v>
      </c>
      <c r="N21" s="18">
        <f>(N10*N8)</f>
        <v>558</v>
      </c>
      <c r="O21" s="4"/>
      <c r="P21" s="4"/>
      <c r="Q21" s="3"/>
      <c r="R21" s="4"/>
      <c r="S21" s="99"/>
      <c r="T21" s="99"/>
      <c r="U21" s="99"/>
      <c r="V21" s="99"/>
    </row>
    <row r="22" spans="2:27" x14ac:dyDescent="0.25">
      <c r="B22" s="4"/>
      <c r="C22" s="4"/>
      <c r="D22" s="4"/>
      <c r="E22" s="4"/>
      <c r="F22" s="4"/>
      <c r="G22" s="4"/>
      <c r="H22" s="4"/>
      <c r="I22" s="98" t="s">
        <v>11</v>
      </c>
      <c r="J22" s="98"/>
      <c r="K22" s="19">
        <f>N10-Q16</f>
        <v>22520</v>
      </c>
      <c r="L22" s="4"/>
      <c r="M22" s="4"/>
      <c r="N22" s="4"/>
      <c r="O22" s="4"/>
      <c r="P22" s="4"/>
      <c r="Q22" s="4"/>
      <c r="R22" s="4"/>
      <c r="S22" s="99"/>
      <c r="T22" s="99"/>
      <c r="U22" s="99"/>
      <c r="V22" s="99"/>
    </row>
    <row r="23" spans="2:27" x14ac:dyDescent="0.25">
      <c r="B23" s="4"/>
      <c r="C23" s="4"/>
      <c r="D23" s="4"/>
      <c r="E23" s="4"/>
      <c r="F23" s="4"/>
      <c r="G23" s="4"/>
      <c r="H23" s="4"/>
      <c r="I23" s="4"/>
      <c r="J23" s="4"/>
      <c r="K23" s="4"/>
      <c r="L23" s="4"/>
      <c r="M23" s="4"/>
      <c r="N23" s="4"/>
      <c r="O23" s="4"/>
      <c r="P23" s="4"/>
      <c r="Q23" s="4"/>
      <c r="R23" s="4"/>
      <c r="S23" s="99"/>
      <c r="T23" s="99"/>
      <c r="U23" s="99"/>
      <c r="V23" s="99"/>
    </row>
    <row r="24" spans="2:27" x14ac:dyDescent="0.25">
      <c r="B24" s="4"/>
      <c r="C24" s="4"/>
      <c r="D24" s="98" t="s">
        <v>12</v>
      </c>
      <c r="E24" s="98"/>
      <c r="F24" s="4"/>
      <c r="G24" s="4"/>
      <c r="H24" s="4"/>
      <c r="I24" s="4"/>
      <c r="J24" s="4"/>
      <c r="K24" s="4"/>
      <c r="L24" s="4"/>
      <c r="M24" s="4"/>
      <c r="N24" s="4"/>
      <c r="O24" s="4"/>
      <c r="P24" s="4"/>
      <c r="Q24" s="4"/>
      <c r="R24" s="4"/>
      <c r="S24" s="99"/>
      <c r="T24" s="99"/>
      <c r="U24" s="99"/>
      <c r="V24" s="99"/>
    </row>
    <row r="25" spans="2:27" x14ac:dyDescent="0.25">
      <c r="B25" s="4"/>
      <c r="C25" s="4"/>
      <c r="D25" s="4"/>
      <c r="E25" s="4"/>
      <c r="F25" s="4"/>
      <c r="G25" s="4"/>
      <c r="H25" s="4"/>
      <c r="I25" s="4"/>
      <c r="J25" s="4"/>
      <c r="K25" s="4"/>
      <c r="L25" s="4"/>
      <c r="M25" s="4"/>
      <c r="N25" s="4"/>
      <c r="O25" s="4"/>
      <c r="P25" s="4"/>
      <c r="Q25" s="4"/>
      <c r="R25" s="4"/>
      <c r="S25" s="99"/>
      <c r="T25" s="99"/>
      <c r="U25" s="99"/>
      <c r="V25" s="99"/>
    </row>
    <row r="26" spans="2:27" ht="45" x14ac:dyDescent="0.25">
      <c r="B26" s="42" t="s">
        <v>9</v>
      </c>
      <c r="C26" s="20" t="s">
        <v>10</v>
      </c>
      <c r="D26" s="41">
        <v>50</v>
      </c>
      <c r="E26" s="41">
        <v>55</v>
      </c>
      <c r="F26" s="41">
        <v>60</v>
      </c>
      <c r="G26" s="41">
        <v>65</v>
      </c>
      <c r="H26" s="41">
        <v>70</v>
      </c>
      <c r="I26" s="41">
        <v>75</v>
      </c>
      <c r="J26" s="41">
        <v>80</v>
      </c>
      <c r="K26" s="41">
        <v>85</v>
      </c>
      <c r="L26" s="41">
        <v>90</v>
      </c>
      <c r="M26" s="41">
        <v>95</v>
      </c>
      <c r="N26" s="41">
        <v>100</v>
      </c>
      <c r="O26" s="21"/>
      <c r="P26" s="4"/>
      <c r="Q26" s="22" t="s">
        <v>13</v>
      </c>
      <c r="R26" s="4"/>
      <c r="S26" s="99"/>
      <c r="T26" s="99"/>
      <c r="U26" s="99"/>
      <c r="V26" s="99"/>
    </row>
    <row r="27" spans="2:27" x14ac:dyDescent="0.25">
      <c r="B27" s="4"/>
      <c r="C27" s="12">
        <v>0</v>
      </c>
      <c r="D27" s="6">
        <f t="shared" ref="D27:N27" si="11">39350-D10</f>
        <v>25400</v>
      </c>
      <c r="E27" s="6">
        <f t="shared" si="11"/>
        <v>24005</v>
      </c>
      <c r="F27" s="6">
        <f t="shared" si="11"/>
        <v>22610</v>
      </c>
      <c r="G27" s="6">
        <f t="shared" si="11"/>
        <v>21215</v>
      </c>
      <c r="H27" s="6">
        <f t="shared" si="11"/>
        <v>19820</v>
      </c>
      <c r="I27" s="6">
        <f t="shared" si="11"/>
        <v>18425</v>
      </c>
      <c r="J27" s="6">
        <f t="shared" si="11"/>
        <v>17030</v>
      </c>
      <c r="K27" s="6">
        <f t="shared" si="11"/>
        <v>15635</v>
      </c>
      <c r="L27" s="6">
        <f t="shared" si="11"/>
        <v>14240</v>
      </c>
      <c r="M27" s="6">
        <f t="shared" si="11"/>
        <v>12845</v>
      </c>
      <c r="N27" s="23">
        <f t="shared" si="11"/>
        <v>11450</v>
      </c>
      <c r="O27" s="6"/>
      <c r="P27" s="4"/>
      <c r="Q27" s="24">
        <f>D38</f>
        <v>139.5</v>
      </c>
      <c r="R27" s="4"/>
      <c r="S27" s="99"/>
      <c r="T27" s="99"/>
      <c r="U27" s="99"/>
      <c r="V27" s="99"/>
    </row>
    <row r="28" spans="2:27" x14ac:dyDescent="0.25">
      <c r="B28" s="4"/>
      <c r="C28" s="12">
        <v>5</v>
      </c>
      <c r="D28" s="6">
        <f t="shared" ref="D28:M28" si="12">39350-D11</f>
        <v>24255</v>
      </c>
      <c r="E28" s="6">
        <f t="shared" si="12"/>
        <v>22860</v>
      </c>
      <c r="F28" s="6">
        <f t="shared" si="12"/>
        <v>21465</v>
      </c>
      <c r="G28" s="6">
        <f t="shared" si="12"/>
        <v>20070</v>
      </c>
      <c r="H28" s="6">
        <f t="shared" si="12"/>
        <v>18675</v>
      </c>
      <c r="I28" s="6">
        <f t="shared" si="12"/>
        <v>17280</v>
      </c>
      <c r="J28" s="6">
        <f t="shared" si="12"/>
        <v>15885</v>
      </c>
      <c r="K28" s="6">
        <f t="shared" si="12"/>
        <v>14490</v>
      </c>
      <c r="L28" s="6">
        <f t="shared" si="12"/>
        <v>13095</v>
      </c>
      <c r="M28" s="23">
        <f t="shared" si="12"/>
        <v>11700</v>
      </c>
      <c r="N28" s="6">
        <f t="shared" ref="N28:N37" si="13">M28</f>
        <v>11700</v>
      </c>
      <c r="O28" s="6"/>
      <c r="P28" s="4"/>
      <c r="Q28" s="14">
        <f>E38</f>
        <v>548</v>
      </c>
      <c r="R28" s="4"/>
      <c r="S28" s="99"/>
      <c r="T28" s="99"/>
      <c r="U28" s="99"/>
      <c r="V28" s="99"/>
    </row>
    <row r="29" spans="2:27" x14ac:dyDescent="0.25">
      <c r="B29" s="4"/>
      <c r="C29" s="12">
        <v>10</v>
      </c>
      <c r="D29" s="6">
        <f t="shared" ref="D29:L29" si="14">39350-D12</f>
        <v>23110</v>
      </c>
      <c r="E29" s="6">
        <f t="shared" si="14"/>
        <v>21715</v>
      </c>
      <c r="F29" s="6">
        <f t="shared" si="14"/>
        <v>20320</v>
      </c>
      <c r="G29" s="6">
        <f t="shared" si="14"/>
        <v>18925</v>
      </c>
      <c r="H29" s="6">
        <f t="shared" si="14"/>
        <v>17530</v>
      </c>
      <c r="I29" s="6">
        <f t="shared" si="14"/>
        <v>16135</v>
      </c>
      <c r="J29" s="6">
        <f t="shared" si="14"/>
        <v>14740</v>
      </c>
      <c r="K29" s="6">
        <f t="shared" si="14"/>
        <v>13345</v>
      </c>
      <c r="L29" s="23">
        <f t="shared" si="14"/>
        <v>11950</v>
      </c>
      <c r="M29" s="6">
        <f t="shared" ref="M29:M37" si="15">L29</f>
        <v>11950</v>
      </c>
      <c r="N29" s="6">
        <f t="shared" si="13"/>
        <v>11950</v>
      </c>
      <c r="O29" s="6"/>
      <c r="P29" s="4"/>
      <c r="Q29" s="14">
        <f>F38</f>
        <v>941.50000000000011</v>
      </c>
      <c r="R29" s="4"/>
      <c r="S29" s="99"/>
      <c r="T29" s="99"/>
      <c r="U29" s="99"/>
      <c r="V29" s="99"/>
    </row>
    <row r="30" spans="2:27" x14ac:dyDescent="0.25">
      <c r="B30" s="4"/>
      <c r="C30" s="12">
        <v>15</v>
      </c>
      <c r="D30" s="6">
        <f t="shared" ref="D30:K30" si="16">39350-D13</f>
        <v>21965</v>
      </c>
      <c r="E30" s="6">
        <f t="shared" si="16"/>
        <v>20570</v>
      </c>
      <c r="F30" s="6">
        <f t="shared" si="16"/>
        <v>19175</v>
      </c>
      <c r="G30" s="6">
        <f t="shared" si="16"/>
        <v>17780</v>
      </c>
      <c r="H30" s="6">
        <f t="shared" si="16"/>
        <v>16385</v>
      </c>
      <c r="I30" s="6">
        <f t="shared" si="16"/>
        <v>14990</v>
      </c>
      <c r="J30" s="6">
        <f t="shared" si="16"/>
        <v>13595</v>
      </c>
      <c r="K30" s="23">
        <f t="shared" si="16"/>
        <v>12200</v>
      </c>
      <c r="L30" s="6">
        <f t="shared" ref="L30:L37" si="17">K30</f>
        <v>12200</v>
      </c>
      <c r="M30" s="6">
        <f t="shared" si="15"/>
        <v>12200</v>
      </c>
      <c r="N30" s="6">
        <f t="shared" si="13"/>
        <v>12200</v>
      </c>
      <c r="O30" s="6"/>
      <c r="P30" s="4"/>
      <c r="Q30" s="14">
        <f>G38</f>
        <v>1188</v>
      </c>
      <c r="R30" s="4"/>
      <c r="S30" s="99"/>
      <c r="T30" s="99"/>
      <c r="U30" s="99"/>
      <c r="V30" s="99"/>
    </row>
    <row r="31" spans="2:27" x14ac:dyDescent="0.25">
      <c r="B31" s="4"/>
      <c r="C31" s="12">
        <v>20</v>
      </c>
      <c r="D31" s="6">
        <f t="shared" ref="D31:J31" si="18">39350-D14</f>
        <v>20820</v>
      </c>
      <c r="E31" s="6">
        <f t="shared" si="18"/>
        <v>19425</v>
      </c>
      <c r="F31" s="6">
        <f t="shared" si="18"/>
        <v>18030</v>
      </c>
      <c r="G31" s="6">
        <f t="shared" si="18"/>
        <v>16635</v>
      </c>
      <c r="H31" s="6">
        <f t="shared" si="18"/>
        <v>15240</v>
      </c>
      <c r="I31" s="6">
        <f t="shared" si="18"/>
        <v>13845</v>
      </c>
      <c r="J31" s="23">
        <f t="shared" si="18"/>
        <v>12450</v>
      </c>
      <c r="K31" s="6">
        <f t="shared" ref="K31:K37" si="19">J31</f>
        <v>12450</v>
      </c>
      <c r="L31" s="6">
        <f t="shared" si="17"/>
        <v>12450</v>
      </c>
      <c r="M31" s="6">
        <f t="shared" si="15"/>
        <v>12450</v>
      </c>
      <c r="N31" s="6">
        <f t="shared" si="13"/>
        <v>12450</v>
      </c>
      <c r="O31" s="6"/>
      <c r="P31" s="4"/>
      <c r="Q31" s="14">
        <f>H38</f>
        <v>1424.5</v>
      </c>
      <c r="R31" s="4"/>
      <c r="S31" s="99"/>
      <c r="T31" s="99"/>
      <c r="U31" s="99"/>
      <c r="V31" s="99"/>
    </row>
    <row r="32" spans="2:27" x14ac:dyDescent="0.25">
      <c r="B32" s="4"/>
      <c r="C32" s="12">
        <v>25</v>
      </c>
      <c r="D32" s="6">
        <f t="shared" ref="D32:I32" si="20">39350-D15</f>
        <v>19675</v>
      </c>
      <c r="E32" s="6">
        <f t="shared" si="20"/>
        <v>18280</v>
      </c>
      <c r="F32" s="6">
        <f t="shared" si="20"/>
        <v>16885</v>
      </c>
      <c r="G32" s="6">
        <f t="shared" si="20"/>
        <v>15490</v>
      </c>
      <c r="H32" s="6">
        <f t="shared" si="20"/>
        <v>14095</v>
      </c>
      <c r="I32" s="23">
        <f t="shared" si="20"/>
        <v>12700</v>
      </c>
      <c r="J32" s="6">
        <f t="shared" ref="J32:J37" si="21">I32</f>
        <v>12700</v>
      </c>
      <c r="K32" s="6">
        <f t="shared" si="19"/>
        <v>12700</v>
      </c>
      <c r="L32" s="6">
        <f t="shared" si="17"/>
        <v>12700</v>
      </c>
      <c r="M32" s="6">
        <f t="shared" si="15"/>
        <v>12700</v>
      </c>
      <c r="N32" s="6">
        <f t="shared" si="13"/>
        <v>12700</v>
      </c>
      <c r="O32" s="6"/>
      <c r="P32" s="4"/>
      <c r="Q32" s="14">
        <f>I38</f>
        <v>1905</v>
      </c>
      <c r="R32" s="4"/>
      <c r="S32" s="99"/>
      <c r="T32" s="99"/>
      <c r="U32" s="99"/>
      <c r="V32" s="99"/>
    </row>
    <row r="33" spans="2:22" x14ac:dyDescent="0.25">
      <c r="B33" s="4"/>
      <c r="C33" s="12">
        <v>30</v>
      </c>
      <c r="D33" s="6">
        <f>39350-D16</f>
        <v>18530</v>
      </c>
      <c r="E33" s="6">
        <f>39350-E16</f>
        <v>17135</v>
      </c>
      <c r="F33" s="6">
        <f>39350-F16</f>
        <v>15740</v>
      </c>
      <c r="G33" s="6">
        <f>39350-G16</f>
        <v>14345</v>
      </c>
      <c r="H33" s="23">
        <f>39350-H16</f>
        <v>12950</v>
      </c>
      <c r="I33" s="6">
        <f>H33</f>
        <v>12950</v>
      </c>
      <c r="J33" s="6">
        <f t="shared" si="21"/>
        <v>12950</v>
      </c>
      <c r="K33" s="6">
        <f t="shared" si="19"/>
        <v>12950</v>
      </c>
      <c r="L33" s="6">
        <f t="shared" si="17"/>
        <v>12950</v>
      </c>
      <c r="M33" s="6">
        <f t="shared" si="15"/>
        <v>12950</v>
      </c>
      <c r="N33" s="6">
        <f t="shared" si="13"/>
        <v>12950</v>
      </c>
      <c r="O33" s="6"/>
      <c r="P33" s="4"/>
      <c r="Q33" s="14">
        <f>J38</f>
        <v>2490</v>
      </c>
      <c r="R33" s="4"/>
      <c r="S33" s="99"/>
      <c r="T33" s="99"/>
      <c r="U33" s="99"/>
      <c r="V33" s="99"/>
    </row>
    <row r="34" spans="2:22" x14ac:dyDescent="0.25">
      <c r="B34" s="4"/>
      <c r="C34" s="12">
        <v>35</v>
      </c>
      <c r="D34" s="6">
        <f>39350-D17</f>
        <v>17385</v>
      </c>
      <c r="E34" s="6">
        <f>39350-E17</f>
        <v>15990</v>
      </c>
      <c r="F34" s="6">
        <f>39350-F17</f>
        <v>14595</v>
      </c>
      <c r="G34" s="23">
        <f>39350-G17</f>
        <v>13200</v>
      </c>
      <c r="H34" s="6">
        <f>G34</f>
        <v>13200</v>
      </c>
      <c r="I34" s="6">
        <f>H34</f>
        <v>13200</v>
      </c>
      <c r="J34" s="6">
        <f t="shared" si="21"/>
        <v>13200</v>
      </c>
      <c r="K34" s="6">
        <f t="shared" si="19"/>
        <v>13200</v>
      </c>
      <c r="L34" s="6">
        <f t="shared" si="17"/>
        <v>13200</v>
      </c>
      <c r="M34" s="6">
        <f t="shared" si="15"/>
        <v>13200</v>
      </c>
      <c r="N34" s="6">
        <f t="shared" si="13"/>
        <v>13200</v>
      </c>
      <c r="O34" s="6"/>
      <c r="P34" s="4"/>
      <c r="Q34" s="14">
        <f>K38</f>
        <v>1830</v>
      </c>
      <c r="R34" s="4"/>
      <c r="S34" s="99"/>
      <c r="T34" s="99"/>
      <c r="U34" s="99"/>
      <c r="V34" s="99"/>
    </row>
    <row r="35" spans="2:22" x14ac:dyDescent="0.25">
      <c r="B35" s="4"/>
      <c r="C35" s="12">
        <v>40</v>
      </c>
      <c r="D35" s="6">
        <f>39350-D18</f>
        <v>16240</v>
      </c>
      <c r="E35" s="6">
        <f>39350-E18</f>
        <v>14845</v>
      </c>
      <c r="F35" s="23">
        <f>39350-F18</f>
        <v>13450</v>
      </c>
      <c r="G35" s="6">
        <f>F35</f>
        <v>13450</v>
      </c>
      <c r="H35" s="6">
        <f>G35</f>
        <v>13450</v>
      </c>
      <c r="I35" s="6">
        <f>H35</f>
        <v>13450</v>
      </c>
      <c r="J35" s="6">
        <f t="shared" si="21"/>
        <v>13450</v>
      </c>
      <c r="K35" s="6">
        <f t="shared" si="19"/>
        <v>13450</v>
      </c>
      <c r="L35" s="6">
        <f t="shared" si="17"/>
        <v>13450</v>
      </c>
      <c r="M35" s="6">
        <f t="shared" si="15"/>
        <v>13450</v>
      </c>
      <c r="N35" s="6">
        <f t="shared" si="13"/>
        <v>13450</v>
      </c>
      <c r="O35" s="6"/>
      <c r="P35" s="4"/>
      <c r="Q35" s="14">
        <f>L38</f>
        <v>1314.5</v>
      </c>
      <c r="R35" s="4"/>
      <c r="S35" s="99"/>
      <c r="T35" s="99"/>
      <c r="U35" s="99"/>
      <c r="V35" s="99"/>
    </row>
    <row r="36" spans="2:22" x14ac:dyDescent="0.25">
      <c r="B36" s="4"/>
      <c r="C36" s="12">
        <v>45</v>
      </c>
      <c r="D36" s="6">
        <f>39350-D19</f>
        <v>15095</v>
      </c>
      <c r="E36" s="23">
        <f>39350-E19</f>
        <v>13700</v>
      </c>
      <c r="F36" s="6">
        <f>E36</f>
        <v>13700</v>
      </c>
      <c r="G36" s="6">
        <f>F36</f>
        <v>13700</v>
      </c>
      <c r="H36" s="6">
        <f>G36</f>
        <v>13700</v>
      </c>
      <c r="I36" s="6">
        <f>H36</f>
        <v>13700</v>
      </c>
      <c r="J36" s="6">
        <f t="shared" si="21"/>
        <v>13700</v>
      </c>
      <c r="K36" s="6">
        <f t="shared" si="19"/>
        <v>13700</v>
      </c>
      <c r="L36" s="6">
        <f t="shared" si="17"/>
        <v>13700</v>
      </c>
      <c r="M36" s="6">
        <f t="shared" si="15"/>
        <v>13700</v>
      </c>
      <c r="N36" s="6">
        <f t="shared" si="13"/>
        <v>13700</v>
      </c>
      <c r="O36" s="6"/>
      <c r="P36" s="4"/>
      <c r="Q36" s="14">
        <f>M38</f>
        <v>585</v>
      </c>
      <c r="R36" s="4"/>
      <c r="S36" s="99"/>
      <c r="T36" s="99"/>
      <c r="U36" s="99"/>
      <c r="V36" s="99"/>
    </row>
    <row r="37" spans="2:22" x14ac:dyDescent="0.25">
      <c r="B37" s="4"/>
      <c r="C37" s="12">
        <v>50</v>
      </c>
      <c r="D37" s="23">
        <f>39350-D20</f>
        <v>13950</v>
      </c>
      <c r="E37" s="17">
        <f>D37</f>
        <v>13950</v>
      </c>
      <c r="F37" s="17">
        <f>E37</f>
        <v>13950</v>
      </c>
      <c r="G37" s="17">
        <f>F37</f>
        <v>13950</v>
      </c>
      <c r="H37" s="17">
        <f>G37</f>
        <v>13950</v>
      </c>
      <c r="I37" s="17">
        <f>H37</f>
        <v>13950</v>
      </c>
      <c r="J37" s="17">
        <f t="shared" si="21"/>
        <v>13950</v>
      </c>
      <c r="K37" s="17">
        <f t="shared" si="19"/>
        <v>13950</v>
      </c>
      <c r="L37" s="17">
        <f t="shared" si="17"/>
        <v>13950</v>
      </c>
      <c r="M37" s="17">
        <f t="shared" si="15"/>
        <v>13950</v>
      </c>
      <c r="N37" s="17">
        <f t="shared" si="13"/>
        <v>13950</v>
      </c>
      <c r="O37" s="17"/>
      <c r="P37" s="25"/>
      <c r="Q37" s="26">
        <f>N38</f>
        <v>229</v>
      </c>
      <c r="R37" s="4"/>
      <c r="S37" s="99"/>
      <c r="T37" s="99"/>
      <c r="U37" s="99"/>
      <c r="V37" s="99"/>
    </row>
    <row r="38" spans="2:22" x14ac:dyDescent="0.25">
      <c r="B38" s="4"/>
      <c r="C38" s="4"/>
      <c r="D38" s="27">
        <f>D37*D8</f>
        <v>139.5</v>
      </c>
      <c r="E38" s="27">
        <f>E36*E8</f>
        <v>548</v>
      </c>
      <c r="F38" s="27">
        <f>(F35*F8)</f>
        <v>941.50000000000011</v>
      </c>
      <c r="G38" s="27">
        <f>(G34*G8)</f>
        <v>1188</v>
      </c>
      <c r="H38" s="27">
        <f>(H33*H8)</f>
        <v>1424.5</v>
      </c>
      <c r="I38" s="27">
        <f>(I32*I8)</f>
        <v>1905</v>
      </c>
      <c r="J38" s="27">
        <f>(J31*J8)</f>
        <v>2490</v>
      </c>
      <c r="K38" s="27">
        <f>(K30*K8)</f>
        <v>1830</v>
      </c>
      <c r="L38" s="27">
        <f>(L29*L8)</f>
        <v>1314.5</v>
      </c>
      <c r="M38" s="27">
        <f>(M28*M8)</f>
        <v>585</v>
      </c>
      <c r="N38" s="27">
        <f>(N27*N8)</f>
        <v>229</v>
      </c>
      <c r="O38" s="4"/>
      <c r="P38" s="4"/>
      <c r="Q38" s="4"/>
      <c r="R38" s="4"/>
    </row>
    <row r="39" spans="2:22" x14ac:dyDescent="0.25">
      <c r="B39" s="4"/>
      <c r="C39" s="4"/>
      <c r="D39" s="4"/>
      <c r="E39" s="4"/>
      <c r="F39" s="4"/>
      <c r="G39" s="4"/>
      <c r="H39" s="4"/>
      <c r="I39" s="4"/>
      <c r="J39" s="4"/>
      <c r="K39" s="4"/>
      <c r="L39" s="4"/>
      <c r="M39" s="4"/>
      <c r="N39" s="4"/>
      <c r="O39" s="4"/>
      <c r="P39" s="4"/>
      <c r="Q39" s="4"/>
      <c r="R39" s="4"/>
    </row>
    <row r="40" spans="2:22" x14ac:dyDescent="0.25">
      <c r="B40" s="4"/>
      <c r="C40" s="4"/>
      <c r="D40" s="4"/>
      <c r="E40" s="4"/>
      <c r="F40" s="4"/>
      <c r="G40" s="4"/>
      <c r="H40" s="4"/>
      <c r="I40" s="4"/>
      <c r="J40" s="4"/>
      <c r="K40" s="4"/>
      <c r="L40" s="4"/>
      <c r="M40" s="4"/>
      <c r="N40" s="4"/>
      <c r="O40" s="4"/>
      <c r="P40" s="4"/>
      <c r="Q40" s="4"/>
      <c r="R40" s="4"/>
    </row>
    <row r="41" spans="2:22" x14ac:dyDescent="0.25">
      <c r="B41" s="4"/>
      <c r="C41" s="4"/>
      <c r="D41" s="4"/>
      <c r="E41" s="4"/>
      <c r="F41" s="4"/>
      <c r="G41" s="4"/>
      <c r="H41" s="4"/>
      <c r="I41" s="4"/>
      <c r="J41" s="4"/>
      <c r="K41" s="4"/>
      <c r="L41" s="4"/>
      <c r="M41" s="4"/>
      <c r="N41" s="4"/>
      <c r="O41" s="4"/>
      <c r="P41" s="4"/>
      <c r="Q41" s="4"/>
      <c r="R41" s="4"/>
    </row>
    <row r="42" spans="2:22" x14ac:dyDescent="0.25">
      <c r="B42" s="4"/>
      <c r="C42" s="4"/>
      <c r="D42" s="4"/>
      <c r="E42" s="4"/>
      <c r="F42" s="4"/>
      <c r="G42" s="4"/>
      <c r="H42" s="4"/>
      <c r="I42" s="4"/>
      <c r="J42" s="4"/>
      <c r="K42" s="4"/>
      <c r="L42" s="4"/>
      <c r="M42" s="4"/>
      <c r="N42" s="4"/>
      <c r="O42" s="4"/>
      <c r="P42" s="4"/>
      <c r="Q42" s="4"/>
      <c r="R42" s="4"/>
    </row>
    <row r="43" spans="2:22" x14ac:dyDescent="0.25">
      <c r="B43" s="4"/>
      <c r="C43" s="28"/>
      <c r="D43" s="28"/>
      <c r="E43" s="28"/>
      <c r="F43" s="28"/>
      <c r="G43" s="4"/>
      <c r="H43" s="4"/>
      <c r="I43" s="4"/>
      <c r="J43" s="4"/>
      <c r="K43" s="4"/>
      <c r="L43" s="4"/>
      <c r="M43" s="4"/>
      <c r="N43" s="4"/>
      <c r="O43" s="4"/>
      <c r="P43" s="4"/>
      <c r="Q43" s="4"/>
      <c r="R43" s="4"/>
    </row>
    <row r="44" spans="2:22" x14ac:dyDescent="0.25">
      <c r="C44" s="29" t="s">
        <v>14</v>
      </c>
      <c r="D44" s="30"/>
      <c r="E44" s="30"/>
      <c r="F44" s="31"/>
    </row>
    <row r="45" spans="2:22" x14ac:dyDescent="0.25">
      <c r="C45" s="32" t="s">
        <v>15</v>
      </c>
      <c r="D45" s="33"/>
      <c r="E45" s="33"/>
      <c r="F45" s="34"/>
    </row>
    <row r="46" spans="2:22" x14ac:dyDescent="0.25">
      <c r="C46" s="32" t="s">
        <v>16</v>
      </c>
      <c r="D46" s="33"/>
      <c r="E46" s="33"/>
      <c r="F46" s="34"/>
    </row>
    <row r="47" spans="2:22" x14ac:dyDescent="0.25">
      <c r="C47" s="32" t="s">
        <v>17</v>
      </c>
      <c r="D47" s="33"/>
      <c r="E47" s="33"/>
      <c r="F47" s="34"/>
    </row>
    <row r="48" spans="2:22" x14ac:dyDescent="0.25">
      <c r="C48" s="32" t="s">
        <v>18</v>
      </c>
      <c r="D48" s="33"/>
      <c r="E48" s="33"/>
      <c r="F48" s="34"/>
    </row>
    <row r="49" spans="3:6" x14ac:dyDescent="0.25">
      <c r="C49" s="32" t="s">
        <v>19</v>
      </c>
      <c r="D49" s="33"/>
      <c r="E49" s="33"/>
      <c r="F49" s="34"/>
    </row>
    <row r="50" spans="3:6" x14ac:dyDescent="0.25">
      <c r="C50" s="32">
        <f>(($C10*229)+(D$9*279))</f>
        <v>13950</v>
      </c>
      <c r="D50" s="33"/>
      <c r="E50" s="33"/>
      <c r="F50" s="34"/>
    </row>
    <row r="51" spans="3:6" x14ac:dyDescent="0.25">
      <c r="C51" s="32" t="s">
        <v>20</v>
      </c>
      <c r="D51" s="33"/>
      <c r="E51" s="33"/>
      <c r="F51" s="34"/>
    </row>
    <row r="52" spans="3:6" x14ac:dyDescent="0.25">
      <c r="C52" s="32">
        <f>(D20*D8)</f>
        <v>254</v>
      </c>
      <c r="D52" s="33"/>
      <c r="E52" s="33"/>
      <c r="F52" s="34"/>
    </row>
    <row r="53" spans="3:6" x14ac:dyDescent="0.25">
      <c r="C53" s="32" t="s">
        <v>21</v>
      </c>
      <c r="D53" s="33"/>
      <c r="E53" s="33"/>
      <c r="F53" s="34"/>
    </row>
    <row r="54" spans="3:6" x14ac:dyDescent="0.25">
      <c r="C54" s="35">
        <f>N10-Q16</f>
        <v>22520</v>
      </c>
      <c r="D54" s="33"/>
      <c r="E54" s="33"/>
      <c r="F54" s="34"/>
    </row>
    <row r="55" spans="3:6" x14ac:dyDescent="0.25">
      <c r="C55" s="32" t="s">
        <v>22</v>
      </c>
      <c r="D55" s="33"/>
      <c r="E55" s="33"/>
      <c r="F55" s="34"/>
    </row>
    <row r="56" spans="3:6" x14ac:dyDescent="0.25">
      <c r="C56" s="35">
        <f>39350-D10</f>
        <v>25400</v>
      </c>
      <c r="D56" s="33"/>
      <c r="E56" s="33"/>
      <c r="F56" s="34"/>
    </row>
    <row r="57" spans="3:6" x14ac:dyDescent="0.25">
      <c r="C57" s="32" t="s">
        <v>23</v>
      </c>
      <c r="D57" s="33"/>
      <c r="E57" s="33"/>
      <c r="F57" s="34"/>
    </row>
    <row r="58" spans="3:6" x14ac:dyDescent="0.25">
      <c r="C58" s="32">
        <f>D37*D8</f>
        <v>139.5</v>
      </c>
      <c r="D58" s="33"/>
      <c r="E58" s="33"/>
      <c r="F58" s="34"/>
    </row>
    <row r="59" spans="3:6" x14ac:dyDescent="0.25">
      <c r="C59" s="36" t="s">
        <v>24</v>
      </c>
      <c r="D59" s="37"/>
      <c r="E59" s="37"/>
      <c r="F59" s="38"/>
    </row>
  </sheetData>
  <mergeCells count="4">
    <mergeCell ref="D6:E6"/>
    <mergeCell ref="S8:V37"/>
    <mergeCell ref="I22:J22"/>
    <mergeCell ref="D24:E24"/>
  </mergeCells>
  <pageMargins left="0.7" right="0.7" top="0.75" bottom="0.75" header="0.511811023622047" footer="0.3"/>
  <pageSetup scale="57" orientation="landscape" horizontalDpi="300" verticalDpi="300"/>
  <headerFooter>
    <oddFooter>&amp;CIT528: Quantitative Risk Analysis Expected Payoff Worksheet&amp;R&amp;P</oddFooter>
  </headerFooter>
  <rowBreaks count="1" manualBreakCount="1">
    <brk id="24"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F4C7-E2B9-4ED9-A28E-586C286A00F8}">
  <dimension ref="A1:H31"/>
  <sheetViews>
    <sheetView showGridLines="0" topLeftCell="A5" workbookViewId="0">
      <selection activeCell="B23" sqref="B23:H24"/>
    </sheetView>
  </sheetViews>
  <sheetFormatPr defaultRowHeight="15" x14ac:dyDescent="0.25"/>
  <cols>
    <col min="1" max="1" width="2.28515625" customWidth="1"/>
    <col min="2" max="2" width="6.28515625" bestFit="1" customWidth="1"/>
    <col min="3" max="3" width="22" bestFit="1" customWidth="1"/>
    <col min="4" max="4" width="6.140625" bestFit="1" customWidth="1"/>
    <col min="5" max="5" width="8.7109375" bestFit="1" customWidth="1"/>
    <col min="6" max="6" width="10.85546875" bestFit="1" customWidth="1"/>
    <col min="7" max="8" width="10" bestFit="1" customWidth="1"/>
  </cols>
  <sheetData>
    <row r="1" spans="1:8" x14ac:dyDescent="0.25">
      <c r="A1" s="226" t="s">
        <v>155</v>
      </c>
    </row>
    <row r="2" spans="1:8" x14ac:dyDescent="0.25">
      <c r="A2" s="226" t="s">
        <v>189</v>
      </c>
    </row>
    <row r="3" spans="1:8" x14ac:dyDescent="0.25">
      <c r="A3" s="226" t="s">
        <v>240</v>
      </c>
    </row>
    <row r="6" spans="1:8" ht="15.75" thickBot="1" x14ac:dyDescent="0.3">
      <c r="A6" t="s">
        <v>130</v>
      </c>
    </row>
    <row r="7" spans="1:8" x14ac:dyDescent="0.25">
      <c r="B7" s="254"/>
      <c r="C7" s="254"/>
      <c r="D7" s="254" t="s">
        <v>156</v>
      </c>
      <c r="E7" s="254" t="s">
        <v>158</v>
      </c>
      <c r="F7" s="254" t="s">
        <v>159</v>
      </c>
      <c r="G7" s="254" t="s">
        <v>161</v>
      </c>
      <c r="H7" s="254" t="s">
        <v>161</v>
      </c>
    </row>
    <row r="8" spans="1:8" ht="15.75" thickBot="1" x14ac:dyDescent="0.3">
      <c r="B8" s="255" t="s">
        <v>126</v>
      </c>
      <c r="C8" s="255" t="s">
        <v>127</v>
      </c>
      <c r="D8" s="255" t="s">
        <v>157</v>
      </c>
      <c r="E8" s="255" t="s">
        <v>78</v>
      </c>
      <c r="F8" s="255" t="s">
        <v>160</v>
      </c>
      <c r="G8" s="255" t="s">
        <v>162</v>
      </c>
      <c r="H8" s="255" t="s">
        <v>163</v>
      </c>
    </row>
    <row r="9" spans="1:8" x14ac:dyDescent="0.25">
      <c r="B9" s="228" t="s">
        <v>195</v>
      </c>
      <c r="C9" s="228" t="s">
        <v>196</v>
      </c>
      <c r="D9" s="228">
        <v>1600</v>
      </c>
      <c r="E9" s="228">
        <v>0</v>
      </c>
      <c r="F9" s="228">
        <v>1.1000000000000001</v>
      </c>
      <c r="G9" s="228">
        <v>0.4000000000000008</v>
      </c>
      <c r="H9" s="228">
        <v>0</v>
      </c>
    </row>
    <row r="10" spans="1:8" x14ac:dyDescent="0.25">
      <c r="B10" s="228" t="s">
        <v>197</v>
      </c>
      <c r="C10" s="228" t="s">
        <v>198</v>
      </c>
      <c r="D10" s="228">
        <v>0</v>
      </c>
      <c r="E10" s="228">
        <v>0.99999999999999911</v>
      </c>
      <c r="F10" s="228">
        <v>1.6</v>
      </c>
      <c r="G10" s="228">
        <v>1E+30</v>
      </c>
      <c r="H10" s="228">
        <v>0.99999999999999911</v>
      </c>
    </row>
    <row r="11" spans="1:8" x14ac:dyDescent="0.25">
      <c r="B11" s="228" t="s">
        <v>199</v>
      </c>
      <c r="C11" s="228" t="s">
        <v>200</v>
      </c>
      <c r="D11" s="228">
        <v>0</v>
      </c>
      <c r="E11" s="228">
        <v>0.4000000000000008</v>
      </c>
      <c r="F11" s="228">
        <v>1.3999999999999995</v>
      </c>
      <c r="G11" s="228">
        <v>1E+30</v>
      </c>
      <c r="H11" s="228">
        <v>0.4000000000000008</v>
      </c>
    </row>
    <row r="12" spans="1:8" x14ac:dyDescent="0.25">
      <c r="B12" s="228" t="s">
        <v>201</v>
      </c>
      <c r="C12" s="228" t="s">
        <v>202</v>
      </c>
      <c r="D12" s="228">
        <v>2900</v>
      </c>
      <c r="E12" s="228">
        <v>0</v>
      </c>
      <c r="F12" s="228">
        <v>1.2000000000000002</v>
      </c>
      <c r="G12" s="228">
        <v>0</v>
      </c>
      <c r="H12" s="228">
        <v>2.6</v>
      </c>
    </row>
    <row r="13" spans="1:8" x14ac:dyDescent="0.25">
      <c r="B13" s="228" t="s">
        <v>203</v>
      </c>
      <c r="C13" s="228" t="s">
        <v>204</v>
      </c>
      <c r="D13" s="228">
        <v>500</v>
      </c>
      <c r="E13" s="228">
        <v>0</v>
      </c>
      <c r="F13" s="228">
        <v>2.5</v>
      </c>
      <c r="G13" s="228">
        <v>0.19999999999999885</v>
      </c>
      <c r="H13" s="228">
        <v>0.69999999999999929</v>
      </c>
    </row>
    <row r="14" spans="1:8" x14ac:dyDescent="0.25">
      <c r="B14" s="228" t="s">
        <v>205</v>
      </c>
      <c r="C14" s="228" t="s">
        <v>206</v>
      </c>
      <c r="D14" s="228">
        <v>2000</v>
      </c>
      <c r="E14" s="228">
        <v>0</v>
      </c>
      <c r="F14" s="228">
        <v>2.0000000000000009</v>
      </c>
      <c r="G14" s="228">
        <v>0.79999999999999982</v>
      </c>
      <c r="H14" s="228">
        <v>2.0000000000000009</v>
      </c>
    </row>
    <row r="15" spans="1:8" x14ac:dyDescent="0.25">
      <c r="B15" s="228" t="s">
        <v>207</v>
      </c>
      <c r="C15" s="228" t="s">
        <v>208</v>
      </c>
      <c r="D15" s="228">
        <v>0</v>
      </c>
      <c r="E15" s="228">
        <v>0.20000000000000107</v>
      </c>
      <c r="F15" s="228">
        <v>2.5999999999999996</v>
      </c>
      <c r="G15" s="228">
        <v>1E+30</v>
      </c>
      <c r="H15" s="228">
        <v>0.20000000000000107</v>
      </c>
    </row>
    <row r="16" spans="1:8" x14ac:dyDescent="0.25">
      <c r="B16" s="228" t="s">
        <v>209</v>
      </c>
      <c r="C16" s="228" t="s">
        <v>210</v>
      </c>
      <c r="D16" s="228">
        <v>0</v>
      </c>
      <c r="E16" s="228">
        <v>0.19999999999999885</v>
      </c>
      <c r="F16" s="228">
        <v>2.7999999999999989</v>
      </c>
      <c r="G16" s="228">
        <v>1E+30</v>
      </c>
      <c r="H16" s="228">
        <v>0.19999999999999885</v>
      </c>
    </row>
    <row r="17" spans="1:8" x14ac:dyDescent="0.25">
      <c r="B17" s="228" t="s">
        <v>211</v>
      </c>
      <c r="C17" s="228" t="s">
        <v>212</v>
      </c>
      <c r="D17" s="228">
        <v>2200</v>
      </c>
      <c r="E17" s="228">
        <v>0</v>
      </c>
      <c r="F17" s="228">
        <v>1.8000000000000007</v>
      </c>
      <c r="G17" s="228">
        <v>0</v>
      </c>
      <c r="H17" s="228">
        <v>0.20000000000000107</v>
      </c>
    </row>
    <row r="18" spans="1:8" x14ac:dyDescent="0.25">
      <c r="B18" s="228" t="s">
        <v>213</v>
      </c>
      <c r="C18" s="228" t="s">
        <v>214</v>
      </c>
      <c r="D18" s="228">
        <v>0</v>
      </c>
      <c r="E18" s="228">
        <v>0.79999999999999982</v>
      </c>
      <c r="F18" s="228">
        <v>2.1000000000000014</v>
      </c>
      <c r="G18" s="228">
        <v>1E+30</v>
      </c>
      <c r="H18" s="228">
        <v>0.79999999999999982</v>
      </c>
    </row>
    <row r="19" spans="1:8" x14ac:dyDescent="0.25">
      <c r="B19" s="228" t="s">
        <v>215</v>
      </c>
      <c r="C19" s="228" t="s">
        <v>216</v>
      </c>
      <c r="D19" s="228">
        <v>2800</v>
      </c>
      <c r="E19" s="228">
        <v>0</v>
      </c>
      <c r="F19" s="228">
        <v>1.6999999999999993</v>
      </c>
      <c r="G19" s="228">
        <v>0.20000000000000107</v>
      </c>
      <c r="H19" s="228">
        <v>2.3999999999999986</v>
      </c>
    </row>
    <row r="20" spans="1:8" ht="15.75" thickBot="1" x14ac:dyDescent="0.3">
      <c r="B20" s="227" t="s">
        <v>217</v>
      </c>
      <c r="C20" s="227" t="s">
        <v>218</v>
      </c>
      <c r="D20" s="227">
        <v>0</v>
      </c>
      <c r="E20" s="227">
        <v>0</v>
      </c>
      <c r="F20" s="227">
        <v>1.8999999999999986</v>
      </c>
      <c r="G20" s="227">
        <v>1E+30</v>
      </c>
      <c r="H20" s="227">
        <v>0</v>
      </c>
    </row>
    <row r="22" spans="1:8" ht="15.75" thickBot="1" x14ac:dyDescent="0.3">
      <c r="A22" t="s">
        <v>132</v>
      </c>
    </row>
    <row r="23" spans="1:8" x14ac:dyDescent="0.25">
      <c r="B23" s="254"/>
      <c r="C23" s="254"/>
      <c r="D23" s="254" t="s">
        <v>156</v>
      </c>
      <c r="E23" s="254" t="s">
        <v>164</v>
      </c>
      <c r="F23" s="254" t="s">
        <v>166</v>
      </c>
      <c r="G23" s="254" t="s">
        <v>161</v>
      </c>
      <c r="H23" s="254" t="s">
        <v>161</v>
      </c>
    </row>
    <row r="24" spans="1:8" ht="15.75" thickBot="1" x14ac:dyDescent="0.3">
      <c r="B24" s="255" t="s">
        <v>126</v>
      </c>
      <c r="C24" s="255" t="s">
        <v>127</v>
      </c>
      <c r="D24" s="255" t="s">
        <v>157</v>
      </c>
      <c r="E24" s="255" t="s">
        <v>165</v>
      </c>
      <c r="F24" s="255" t="s">
        <v>167</v>
      </c>
      <c r="G24" s="255" t="s">
        <v>162</v>
      </c>
      <c r="H24" s="255" t="s">
        <v>163</v>
      </c>
    </row>
    <row r="25" spans="1:8" x14ac:dyDescent="0.25">
      <c r="B25" s="228" t="s">
        <v>219</v>
      </c>
      <c r="C25" s="228" t="s">
        <v>220</v>
      </c>
      <c r="D25" s="228">
        <v>4300</v>
      </c>
      <c r="E25" s="228">
        <v>2.5</v>
      </c>
      <c r="F25" s="228">
        <v>4300</v>
      </c>
      <c r="G25" s="228">
        <v>0</v>
      </c>
      <c r="H25" s="228">
        <v>500</v>
      </c>
    </row>
    <row r="26" spans="1:8" x14ac:dyDescent="0.25">
      <c r="B26" s="228" t="s">
        <v>222</v>
      </c>
      <c r="C26" s="228" t="s">
        <v>223</v>
      </c>
      <c r="D26" s="228">
        <v>2000</v>
      </c>
      <c r="E26" s="228">
        <v>2.0000000000000009</v>
      </c>
      <c r="F26" s="228">
        <v>2000</v>
      </c>
      <c r="G26" s="228">
        <v>0</v>
      </c>
      <c r="H26" s="228">
        <v>2000</v>
      </c>
    </row>
    <row r="27" spans="1:8" x14ac:dyDescent="0.25">
      <c r="B27" s="228" t="s">
        <v>225</v>
      </c>
      <c r="C27" s="228" t="s">
        <v>226</v>
      </c>
      <c r="D27" s="228">
        <v>2800</v>
      </c>
      <c r="E27" s="228">
        <v>2.3999999999999986</v>
      </c>
      <c r="F27" s="228">
        <v>2800</v>
      </c>
      <c r="G27" s="228">
        <v>0</v>
      </c>
      <c r="H27" s="228">
        <v>500</v>
      </c>
    </row>
    <row r="28" spans="1:8" x14ac:dyDescent="0.25">
      <c r="B28" s="228" t="s">
        <v>228</v>
      </c>
      <c r="C28" s="228" t="s">
        <v>229</v>
      </c>
      <c r="D28" s="228">
        <v>2900</v>
      </c>
      <c r="E28" s="228">
        <v>2.6</v>
      </c>
      <c r="F28" s="228">
        <v>2900</v>
      </c>
      <c r="G28" s="228">
        <v>0</v>
      </c>
      <c r="H28" s="228">
        <v>500</v>
      </c>
    </row>
    <row r="29" spans="1:8" x14ac:dyDescent="0.25">
      <c r="B29" s="228" t="s">
        <v>231</v>
      </c>
      <c r="C29" s="228" t="s">
        <v>232</v>
      </c>
      <c r="D29" s="228">
        <v>4500</v>
      </c>
      <c r="E29" s="228">
        <v>-1.4</v>
      </c>
      <c r="F29" s="228">
        <v>4500</v>
      </c>
      <c r="G29" s="228">
        <v>500</v>
      </c>
      <c r="H29" s="228">
        <v>0</v>
      </c>
    </row>
    <row r="30" spans="1:8" x14ac:dyDescent="0.25">
      <c r="B30" s="228" t="s">
        <v>234</v>
      </c>
      <c r="C30" s="228" t="s">
        <v>235</v>
      </c>
      <c r="D30" s="228">
        <v>2500</v>
      </c>
      <c r="E30" s="228">
        <v>0</v>
      </c>
      <c r="F30" s="228">
        <v>2500</v>
      </c>
      <c r="G30" s="228">
        <v>1E+30</v>
      </c>
      <c r="H30" s="228">
        <v>0</v>
      </c>
    </row>
    <row r="31" spans="1:8" ht="15.75" thickBot="1" x14ac:dyDescent="0.3">
      <c r="B31" s="227" t="s">
        <v>237</v>
      </c>
      <c r="C31" s="227" t="s">
        <v>238</v>
      </c>
      <c r="D31" s="227">
        <v>5000</v>
      </c>
      <c r="E31" s="227">
        <v>-0.69999999999999929</v>
      </c>
      <c r="F31" s="227">
        <v>5000</v>
      </c>
      <c r="G31" s="227">
        <v>500</v>
      </c>
      <c r="H31" s="22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CC1C-6A38-424F-BA3C-5DA9CDA95FC0}">
  <dimension ref="A1:J24"/>
  <sheetViews>
    <sheetView showGridLines="0" topLeftCell="A7" workbookViewId="0">
      <selection activeCell="T21" sqref="T21"/>
    </sheetView>
  </sheetViews>
  <sheetFormatPr defaultRowHeight="15" x14ac:dyDescent="0.25"/>
  <cols>
    <col min="1" max="1" width="2.28515625" customWidth="1"/>
    <col min="2" max="2" width="6.28515625" bestFit="1" customWidth="1"/>
    <col min="3" max="3" width="20.85546875" bestFit="1" customWidth="1"/>
    <col min="4" max="4" width="9.7109375" bestFit="1" customWidth="1"/>
    <col min="5" max="5" width="2.28515625" customWidth="1"/>
    <col min="6" max="6" width="6.42578125" bestFit="1" customWidth="1"/>
    <col min="7" max="7" width="9.5703125" bestFit="1" customWidth="1"/>
    <col min="8" max="8" width="2.28515625" customWidth="1"/>
    <col min="9" max="9" width="6.5703125" bestFit="1" customWidth="1"/>
    <col min="10" max="10" width="9.5703125" bestFit="1" customWidth="1"/>
  </cols>
  <sheetData>
    <row r="1" spans="1:10" x14ac:dyDescent="0.25">
      <c r="A1" s="226" t="s">
        <v>168</v>
      </c>
    </row>
    <row r="2" spans="1:10" x14ac:dyDescent="0.25">
      <c r="A2" s="226" t="s">
        <v>189</v>
      </c>
    </row>
    <row r="3" spans="1:10" x14ac:dyDescent="0.25">
      <c r="A3" s="226" t="s">
        <v>240</v>
      </c>
    </row>
    <row r="5" spans="1:10" ht="15.75" thickBot="1" x14ac:dyDescent="0.3"/>
    <row r="6" spans="1:10" x14ac:dyDescent="0.25">
      <c r="B6" s="254"/>
      <c r="C6" s="254" t="s">
        <v>159</v>
      </c>
      <c r="D6" s="254"/>
    </row>
    <row r="7" spans="1:10" ht="15.75" thickBot="1" x14ac:dyDescent="0.3">
      <c r="B7" s="255" t="s">
        <v>126</v>
      </c>
      <c r="C7" s="255" t="s">
        <v>127</v>
      </c>
      <c r="D7" s="255" t="s">
        <v>157</v>
      </c>
    </row>
    <row r="8" spans="1:10" ht="15.75" thickBot="1" x14ac:dyDescent="0.3">
      <c r="B8" s="227" t="s">
        <v>194</v>
      </c>
      <c r="C8" s="227" t="s">
        <v>188</v>
      </c>
      <c r="D8" s="252">
        <v>19210</v>
      </c>
    </row>
    <row r="10" spans="1:10" ht="15.75" thickBot="1" x14ac:dyDescent="0.3"/>
    <row r="11" spans="1:10" x14ac:dyDescent="0.25">
      <c r="B11" s="254"/>
      <c r="C11" s="254" t="s">
        <v>169</v>
      </c>
      <c r="D11" s="254"/>
      <c r="E11" s="256"/>
      <c r="F11" s="254" t="s">
        <v>170</v>
      </c>
      <c r="G11" s="254" t="s">
        <v>159</v>
      </c>
      <c r="H11" s="256"/>
      <c r="I11" s="254" t="s">
        <v>173</v>
      </c>
      <c r="J11" s="254" t="s">
        <v>159</v>
      </c>
    </row>
    <row r="12" spans="1:10" ht="15.75" thickBot="1" x14ac:dyDescent="0.3">
      <c r="B12" s="255" t="s">
        <v>126</v>
      </c>
      <c r="C12" s="255" t="s">
        <v>127</v>
      </c>
      <c r="D12" s="255" t="s">
        <v>157</v>
      </c>
      <c r="E12" s="256"/>
      <c r="F12" s="255" t="s">
        <v>171</v>
      </c>
      <c r="G12" s="255" t="s">
        <v>172</v>
      </c>
      <c r="H12" s="256"/>
      <c r="I12" s="255" t="s">
        <v>171</v>
      </c>
      <c r="J12" s="255" t="s">
        <v>172</v>
      </c>
    </row>
    <row r="13" spans="1:10" x14ac:dyDescent="0.25">
      <c r="B13" s="228" t="s">
        <v>195</v>
      </c>
      <c r="C13" s="228" t="s">
        <v>196</v>
      </c>
      <c r="D13" s="230">
        <v>1600</v>
      </c>
      <c r="F13" s="230">
        <v>1600</v>
      </c>
      <c r="G13" s="230">
        <v>19210</v>
      </c>
      <c r="I13" s="230">
        <v>1600</v>
      </c>
      <c r="J13" s="230">
        <v>19210</v>
      </c>
    </row>
    <row r="14" spans="1:10" x14ac:dyDescent="0.25">
      <c r="B14" s="228" t="s">
        <v>197</v>
      </c>
      <c r="C14" s="228" t="s">
        <v>198</v>
      </c>
      <c r="D14" s="230">
        <v>0</v>
      </c>
      <c r="F14" s="230">
        <v>0</v>
      </c>
      <c r="G14" s="230">
        <v>19210</v>
      </c>
      <c r="I14" s="230">
        <v>0</v>
      </c>
      <c r="J14" s="230">
        <v>19210</v>
      </c>
    </row>
    <row r="15" spans="1:10" x14ac:dyDescent="0.25">
      <c r="B15" s="228" t="s">
        <v>199</v>
      </c>
      <c r="C15" s="228" t="s">
        <v>200</v>
      </c>
      <c r="D15" s="230">
        <v>0</v>
      </c>
      <c r="F15" s="230">
        <v>0</v>
      </c>
      <c r="G15" s="230">
        <v>19210</v>
      </c>
      <c r="I15" s="230">
        <v>0</v>
      </c>
      <c r="J15" s="230">
        <v>19210</v>
      </c>
    </row>
    <row r="16" spans="1:10" x14ac:dyDescent="0.25">
      <c r="B16" s="228" t="s">
        <v>201</v>
      </c>
      <c r="C16" s="228" t="s">
        <v>202</v>
      </c>
      <c r="D16" s="230">
        <v>2900</v>
      </c>
      <c r="F16" s="230">
        <v>2900</v>
      </c>
      <c r="G16" s="230">
        <v>19210</v>
      </c>
      <c r="I16" s="230">
        <v>2900</v>
      </c>
      <c r="J16" s="230">
        <v>19210</v>
      </c>
    </row>
    <row r="17" spans="2:10" x14ac:dyDescent="0.25">
      <c r="B17" s="228" t="s">
        <v>203</v>
      </c>
      <c r="C17" s="228" t="s">
        <v>204</v>
      </c>
      <c r="D17" s="230">
        <v>500</v>
      </c>
      <c r="F17" s="230">
        <v>500</v>
      </c>
      <c r="G17" s="230">
        <v>19210</v>
      </c>
      <c r="I17" s="230">
        <v>500</v>
      </c>
      <c r="J17" s="230">
        <v>19210</v>
      </c>
    </row>
    <row r="18" spans="2:10" x14ac:dyDescent="0.25">
      <c r="B18" s="228" t="s">
        <v>205</v>
      </c>
      <c r="C18" s="228" t="s">
        <v>206</v>
      </c>
      <c r="D18" s="230">
        <v>2000</v>
      </c>
      <c r="F18" s="230">
        <v>2000</v>
      </c>
      <c r="G18" s="230">
        <v>19210</v>
      </c>
      <c r="I18" s="230">
        <v>2000</v>
      </c>
      <c r="J18" s="230">
        <v>19210</v>
      </c>
    </row>
    <row r="19" spans="2:10" x14ac:dyDescent="0.25">
      <c r="B19" s="228" t="s">
        <v>207</v>
      </c>
      <c r="C19" s="228" t="s">
        <v>208</v>
      </c>
      <c r="D19" s="230">
        <v>0</v>
      </c>
      <c r="F19" s="230">
        <v>0</v>
      </c>
      <c r="G19" s="230">
        <v>19210</v>
      </c>
      <c r="I19" s="230">
        <v>0</v>
      </c>
      <c r="J19" s="230">
        <v>19210</v>
      </c>
    </row>
    <row r="20" spans="2:10" x14ac:dyDescent="0.25">
      <c r="B20" s="228" t="s">
        <v>209</v>
      </c>
      <c r="C20" s="228" t="s">
        <v>210</v>
      </c>
      <c r="D20" s="230">
        <v>0</v>
      </c>
      <c r="F20" s="230">
        <v>0</v>
      </c>
      <c r="G20" s="230">
        <v>19210</v>
      </c>
      <c r="I20" s="230">
        <v>0</v>
      </c>
      <c r="J20" s="230">
        <v>19210</v>
      </c>
    </row>
    <row r="21" spans="2:10" x14ac:dyDescent="0.25">
      <c r="B21" s="228" t="s">
        <v>211</v>
      </c>
      <c r="C21" s="228" t="s">
        <v>212</v>
      </c>
      <c r="D21" s="230">
        <v>2200</v>
      </c>
      <c r="F21" s="230">
        <v>2200</v>
      </c>
      <c r="G21" s="230">
        <v>19210</v>
      </c>
      <c r="I21" s="230">
        <v>2200</v>
      </c>
      <c r="J21" s="230">
        <v>19210</v>
      </c>
    </row>
    <row r="22" spans="2:10" x14ac:dyDescent="0.25">
      <c r="B22" s="228" t="s">
        <v>213</v>
      </c>
      <c r="C22" s="228" t="s">
        <v>214</v>
      </c>
      <c r="D22" s="230">
        <v>0</v>
      </c>
      <c r="F22" s="230">
        <v>0</v>
      </c>
      <c r="G22" s="230">
        <v>19210</v>
      </c>
      <c r="I22" s="230">
        <v>0</v>
      </c>
      <c r="J22" s="230">
        <v>19210</v>
      </c>
    </row>
    <row r="23" spans="2:10" x14ac:dyDescent="0.25">
      <c r="B23" s="228" t="s">
        <v>215</v>
      </c>
      <c r="C23" s="228" t="s">
        <v>216</v>
      </c>
      <c r="D23" s="230">
        <v>2800</v>
      </c>
      <c r="F23" s="230">
        <v>2800</v>
      </c>
      <c r="G23" s="230">
        <v>19210</v>
      </c>
      <c r="I23" s="230">
        <v>2800</v>
      </c>
      <c r="J23" s="230">
        <v>19210</v>
      </c>
    </row>
    <row r="24" spans="2:10" ht="15.75" thickBot="1" x14ac:dyDescent="0.3">
      <c r="B24" s="227" t="s">
        <v>217</v>
      </c>
      <c r="C24" s="227" t="s">
        <v>218</v>
      </c>
      <c r="D24" s="231">
        <v>0</v>
      </c>
      <c r="F24" s="231">
        <v>0</v>
      </c>
      <c r="G24" s="231">
        <v>19210</v>
      </c>
      <c r="I24" s="231">
        <v>0</v>
      </c>
      <c r="J24" s="231">
        <v>19210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8B80-90B5-4125-929D-A166DC392EEB}">
  <dimension ref="B2:AF41"/>
  <sheetViews>
    <sheetView showGridLines="0" workbookViewId="0">
      <selection activeCell="G19" sqref="G19"/>
    </sheetView>
  </sheetViews>
  <sheetFormatPr defaultRowHeight="15" x14ac:dyDescent="0.2"/>
  <cols>
    <col min="1" max="1" width="9.140625" style="43"/>
    <col min="2" max="2" width="14.42578125" style="43" customWidth="1"/>
    <col min="3" max="3" width="15.5703125" style="43" customWidth="1"/>
    <col min="4" max="9" width="9.140625" style="43"/>
    <col min="10" max="10" width="16" style="43" customWidth="1"/>
    <col min="11" max="11" width="13.5703125" style="43" customWidth="1"/>
    <col min="12" max="12" width="13.42578125" style="43" customWidth="1"/>
    <col min="13" max="13" width="13.140625" style="43" customWidth="1"/>
    <col min="14" max="14" width="12.28515625" style="43" customWidth="1"/>
    <col min="15" max="15" width="13.7109375" style="43" customWidth="1"/>
    <col min="16" max="16" width="11.7109375" style="43" customWidth="1"/>
    <col min="17" max="18" width="9.140625" style="43"/>
    <col min="19" max="19" width="16.28515625" style="43" customWidth="1"/>
    <col min="20" max="20" width="10.42578125" style="43" customWidth="1"/>
    <col min="21" max="21" width="12.140625" style="43" customWidth="1"/>
    <col min="22" max="22" width="12.28515625" style="43" customWidth="1"/>
    <col min="23" max="24" width="9.140625" style="43"/>
    <col min="25" max="25" width="15.42578125" style="43" customWidth="1"/>
    <col min="26" max="16384" width="9.140625" style="43"/>
  </cols>
  <sheetData>
    <row r="2" spans="2:22" ht="19.5" x14ac:dyDescent="0.2">
      <c r="B2" s="106" t="s">
        <v>44</v>
      </c>
      <c r="C2" s="106"/>
      <c r="D2" s="106"/>
      <c r="E2" s="106"/>
      <c r="F2" s="106"/>
      <c r="G2" s="106"/>
      <c r="H2" s="106"/>
    </row>
    <row r="4" spans="2:22" ht="19.5" x14ac:dyDescent="0.25">
      <c r="L4" s="124" t="s">
        <v>60</v>
      </c>
      <c r="S4" s="125" t="s">
        <v>61</v>
      </c>
      <c r="T4" s="125"/>
      <c r="U4" s="125"/>
      <c r="V4" s="125"/>
    </row>
    <row r="5" spans="2:22" ht="23.25" thickBot="1" x14ac:dyDescent="0.3">
      <c r="D5" s="112" t="s">
        <v>25</v>
      </c>
      <c r="E5" s="112"/>
      <c r="F5" s="112"/>
      <c r="G5" s="112"/>
      <c r="K5" s="123"/>
      <c r="L5" s="123"/>
      <c r="M5" s="123"/>
      <c r="N5" s="123"/>
    </row>
    <row r="6" spans="2:22" ht="20.25" thickBot="1" x14ac:dyDescent="0.25">
      <c r="D6" s="107" t="s">
        <v>26</v>
      </c>
      <c r="E6" s="110"/>
      <c r="F6" s="110"/>
      <c r="G6" s="111"/>
      <c r="K6" s="133" t="s">
        <v>63</v>
      </c>
      <c r="L6" s="133"/>
      <c r="M6" s="133"/>
      <c r="N6" s="133"/>
      <c r="S6" s="127" t="s">
        <v>64</v>
      </c>
      <c r="T6" s="128"/>
      <c r="U6" s="129"/>
      <c r="V6" s="70">
        <f>SUMPRODUCT(D8:G11,K8:N11)</f>
        <v>28</v>
      </c>
    </row>
    <row r="7" spans="2:22" ht="15.75" thickBot="1" x14ac:dyDescent="0.25">
      <c r="D7" s="82" t="s">
        <v>27</v>
      </c>
      <c r="E7" s="83" t="s">
        <v>28</v>
      </c>
      <c r="F7" s="83" t="s">
        <v>29</v>
      </c>
      <c r="G7" s="79" t="s">
        <v>30</v>
      </c>
      <c r="K7" s="50" t="s">
        <v>27</v>
      </c>
      <c r="L7" s="50" t="s">
        <v>28</v>
      </c>
      <c r="M7" s="50" t="s">
        <v>29</v>
      </c>
      <c r="N7" s="54" t="s">
        <v>30</v>
      </c>
      <c r="O7" s="64" t="s">
        <v>36</v>
      </c>
      <c r="P7" s="61"/>
      <c r="Q7" s="63" t="s">
        <v>39</v>
      </c>
      <c r="S7" s="44"/>
      <c r="T7" s="45"/>
      <c r="U7" s="45"/>
      <c r="V7" s="46"/>
    </row>
    <row r="8" spans="2:22" ht="15" customHeight="1" x14ac:dyDescent="0.2">
      <c r="B8" s="107" t="s">
        <v>35</v>
      </c>
      <c r="C8" s="77" t="s">
        <v>31</v>
      </c>
      <c r="D8" s="80">
        <v>2</v>
      </c>
      <c r="E8" s="81">
        <v>10</v>
      </c>
      <c r="F8" s="81">
        <v>9</v>
      </c>
      <c r="G8" s="81">
        <v>7</v>
      </c>
      <c r="J8" s="50" t="s">
        <v>31</v>
      </c>
      <c r="K8" s="51">
        <v>0</v>
      </c>
      <c r="L8" s="51">
        <v>0</v>
      </c>
      <c r="M8" s="72">
        <v>1</v>
      </c>
      <c r="N8" s="55">
        <v>0</v>
      </c>
      <c r="O8" s="62">
        <f>SUM(K8:N8)</f>
        <v>1</v>
      </c>
      <c r="P8" s="68" t="s">
        <v>40</v>
      </c>
      <c r="Q8" s="57">
        <v>1</v>
      </c>
      <c r="S8" s="142" t="s">
        <v>67</v>
      </c>
      <c r="T8" s="143"/>
      <c r="U8" s="143"/>
      <c r="V8" s="144"/>
    </row>
    <row r="9" spans="2:22" ht="15.75" customHeight="1" x14ac:dyDescent="0.2">
      <c r="B9" s="108"/>
      <c r="C9" s="78" t="s">
        <v>32</v>
      </c>
      <c r="D9" s="75">
        <v>15</v>
      </c>
      <c r="E9" s="51">
        <v>4</v>
      </c>
      <c r="F9" s="51">
        <v>14</v>
      </c>
      <c r="G9" s="51">
        <v>8</v>
      </c>
      <c r="J9" s="50" t="s">
        <v>32</v>
      </c>
      <c r="K9" s="51">
        <v>0</v>
      </c>
      <c r="L9" s="72">
        <v>1</v>
      </c>
      <c r="M9" s="51">
        <v>0</v>
      </c>
      <c r="N9" s="55">
        <v>0</v>
      </c>
      <c r="O9" s="57">
        <f t="shared" ref="O9:O11" si="0">SUM(K9:N9)</f>
        <v>1</v>
      </c>
      <c r="P9" s="68" t="s">
        <v>40</v>
      </c>
      <c r="Q9" s="57">
        <v>1</v>
      </c>
      <c r="S9" s="142"/>
      <c r="T9" s="143"/>
      <c r="U9" s="143"/>
      <c r="V9" s="144"/>
    </row>
    <row r="10" spans="2:22" ht="15.75" customHeight="1" x14ac:dyDescent="0.2">
      <c r="B10" s="108"/>
      <c r="C10" s="78" t="s">
        <v>33</v>
      </c>
      <c r="D10" s="75">
        <v>13</v>
      </c>
      <c r="E10" s="51">
        <v>14</v>
      </c>
      <c r="F10" s="51">
        <v>16</v>
      </c>
      <c r="G10" s="51">
        <v>11</v>
      </c>
      <c r="J10" s="50" t="s">
        <v>33</v>
      </c>
      <c r="K10" s="51">
        <v>0</v>
      </c>
      <c r="L10" s="51">
        <v>0</v>
      </c>
      <c r="M10" s="51">
        <v>0</v>
      </c>
      <c r="N10" s="74">
        <v>1</v>
      </c>
      <c r="O10" s="57">
        <f t="shared" si="0"/>
        <v>1</v>
      </c>
      <c r="P10" s="68" t="s">
        <v>40</v>
      </c>
      <c r="Q10" s="57">
        <v>1</v>
      </c>
      <c r="S10" s="142"/>
      <c r="T10" s="143"/>
      <c r="U10" s="143"/>
      <c r="V10" s="144"/>
    </row>
    <row r="11" spans="2:22" ht="16.5" customHeight="1" thickBot="1" x14ac:dyDescent="0.25">
      <c r="B11" s="109"/>
      <c r="C11" s="79" t="s">
        <v>34</v>
      </c>
      <c r="D11" s="76">
        <v>4</v>
      </c>
      <c r="E11" s="53">
        <v>15</v>
      </c>
      <c r="F11" s="53">
        <v>13</v>
      </c>
      <c r="G11" s="53">
        <v>9</v>
      </c>
      <c r="J11" s="52" t="s">
        <v>34</v>
      </c>
      <c r="K11" s="73">
        <v>1</v>
      </c>
      <c r="L11" s="53">
        <v>0</v>
      </c>
      <c r="M11" s="53">
        <v>0</v>
      </c>
      <c r="N11" s="56">
        <v>0</v>
      </c>
      <c r="O11" s="58">
        <f t="shared" si="0"/>
        <v>1</v>
      </c>
      <c r="P11" s="69" t="s">
        <v>40</v>
      </c>
      <c r="Q11" s="58">
        <v>1</v>
      </c>
      <c r="S11" s="142"/>
      <c r="T11" s="143"/>
      <c r="U11" s="143"/>
      <c r="V11" s="144"/>
    </row>
    <row r="12" spans="2:22" ht="16.5" customHeight="1" thickBot="1" x14ac:dyDescent="0.25">
      <c r="B12" s="47"/>
      <c r="C12" s="48"/>
      <c r="D12" s="48"/>
      <c r="E12" s="48"/>
      <c r="F12" s="48"/>
      <c r="G12" s="49"/>
      <c r="J12" s="64" t="s">
        <v>37</v>
      </c>
      <c r="K12" s="61">
        <f>SUM(K8:K11)</f>
        <v>1</v>
      </c>
      <c r="L12" s="59">
        <f t="shared" ref="L12:N12" si="1">SUM(L8:L11)</f>
        <v>1</v>
      </c>
      <c r="M12" s="59">
        <f t="shared" si="1"/>
        <v>1</v>
      </c>
      <c r="N12" s="60">
        <f t="shared" si="1"/>
        <v>1</v>
      </c>
      <c r="O12" s="49"/>
      <c r="S12" s="142"/>
      <c r="T12" s="143"/>
      <c r="U12" s="143"/>
      <c r="V12" s="144"/>
    </row>
    <row r="13" spans="2:22" ht="16.5" customHeight="1" thickBot="1" x14ac:dyDescent="0.25">
      <c r="B13" s="142" t="s">
        <v>42</v>
      </c>
      <c r="C13" s="143"/>
      <c r="D13" s="143"/>
      <c r="E13" s="143"/>
      <c r="F13" s="143"/>
      <c r="G13" s="144"/>
      <c r="J13" s="47"/>
      <c r="K13" s="65" t="s">
        <v>40</v>
      </c>
      <c r="L13" s="66" t="s">
        <v>40</v>
      </c>
      <c r="M13" s="66" t="s">
        <v>40</v>
      </c>
      <c r="N13" s="67" t="s">
        <v>40</v>
      </c>
      <c r="O13" s="46"/>
      <c r="S13" s="142"/>
      <c r="T13" s="143"/>
      <c r="U13" s="143"/>
      <c r="V13" s="144"/>
    </row>
    <row r="14" spans="2:22" ht="16.5" customHeight="1" thickBot="1" x14ac:dyDescent="0.25">
      <c r="B14" s="142"/>
      <c r="C14" s="143"/>
      <c r="D14" s="143"/>
      <c r="E14" s="143"/>
      <c r="F14" s="143"/>
      <c r="G14" s="144"/>
      <c r="J14" s="63" t="s">
        <v>38</v>
      </c>
      <c r="K14" s="61">
        <v>1</v>
      </c>
      <c r="L14" s="59">
        <v>1</v>
      </c>
      <c r="M14" s="59">
        <v>1</v>
      </c>
      <c r="N14" s="60">
        <v>1</v>
      </c>
      <c r="O14" s="46"/>
      <c r="S14" s="142"/>
      <c r="T14" s="143"/>
      <c r="U14" s="143"/>
      <c r="V14" s="144"/>
    </row>
    <row r="15" spans="2:22" ht="15.75" customHeight="1" thickBot="1" x14ac:dyDescent="0.25">
      <c r="B15" s="145"/>
      <c r="C15" s="146"/>
      <c r="D15" s="146"/>
      <c r="E15" s="146"/>
      <c r="F15" s="146"/>
      <c r="G15" s="147"/>
      <c r="J15" s="44"/>
      <c r="K15" s="45"/>
      <c r="L15" s="45"/>
      <c r="M15" s="45"/>
      <c r="N15" s="45"/>
      <c r="O15" s="46"/>
      <c r="S15" s="142"/>
      <c r="T15" s="143"/>
      <c r="U15" s="143"/>
      <c r="V15" s="144"/>
    </row>
    <row r="16" spans="2:22" ht="15" customHeight="1" thickBot="1" x14ac:dyDescent="0.25">
      <c r="B16" s="71"/>
      <c r="C16" s="71"/>
      <c r="D16" s="71"/>
      <c r="E16" s="71"/>
      <c r="F16" s="71"/>
      <c r="G16" s="71"/>
      <c r="J16" s="142" t="s">
        <v>41</v>
      </c>
      <c r="K16" s="143"/>
      <c r="L16" s="143"/>
      <c r="M16" s="143"/>
      <c r="N16" s="143"/>
      <c r="O16" s="144"/>
      <c r="S16" s="145"/>
      <c r="T16" s="146"/>
      <c r="U16" s="146"/>
      <c r="V16" s="147"/>
    </row>
    <row r="17" spans="2:32" ht="16.5" customHeight="1" x14ac:dyDescent="0.2">
      <c r="B17" s="71"/>
      <c r="C17" s="71"/>
      <c r="D17" s="71"/>
      <c r="E17" s="71"/>
      <c r="F17" s="71"/>
      <c r="G17" s="71"/>
      <c r="J17" s="142"/>
      <c r="K17" s="143"/>
      <c r="L17" s="143"/>
      <c r="M17" s="143"/>
      <c r="N17" s="143"/>
      <c r="O17" s="144"/>
      <c r="S17" s="71"/>
      <c r="T17" s="71"/>
      <c r="U17" s="71"/>
      <c r="V17" s="71"/>
    </row>
    <row r="18" spans="2:32" ht="15.75" customHeight="1" x14ac:dyDescent="0.2">
      <c r="J18" s="142"/>
      <c r="K18" s="143"/>
      <c r="L18" s="143"/>
      <c r="M18" s="143"/>
      <c r="N18" s="143"/>
      <c r="O18" s="144"/>
      <c r="S18" s="71"/>
      <c r="T18" s="71"/>
      <c r="U18" s="71"/>
      <c r="V18" s="71"/>
    </row>
    <row r="19" spans="2:32" ht="15.75" customHeight="1" x14ac:dyDescent="0.2">
      <c r="J19" s="142"/>
      <c r="K19" s="143"/>
      <c r="L19" s="143"/>
      <c r="M19" s="143"/>
      <c r="N19" s="143"/>
      <c r="O19" s="144"/>
      <c r="S19" s="71"/>
      <c r="T19" s="71"/>
      <c r="U19" s="71"/>
      <c r="V19" s="71"/>
    </row>
    <row r="20" spans="2:32" ht="15.75" customHeight="1" x14ac:dyDescent="0.2">
      <c r="J20" s="142"/>
      <c r="K20" s="143"/>
      <c r="L20" s="143"/>
      <c r="M20" s="143"/>
      <c r="N20" s="143"/>
      <c r="O20" s="144"/>
      <c r="S20" s="71"/>
      <c r="T20" s="71"/>
      <c r="U20" s="71"/>
      <c r="V20" s="71"/>
    </row>
    <row r="21" spans="2:32" ht="16.5" customHeight="1" thickBot="1" x14ac:dyDescent="0.25">
      <c r="J21" s="145"/>
      <c r="K21" s="146"/>
      <c r="L21" s="146"/>
      <c r="M21" s="146"/>
      <c r="N21" s="146"/>
      <c r="O21" s="147"/>
      <c r="S21" s="71"/>
      <c r="T21" s="71"/>
      <c r="U21" s="71"/>
      <c r="V21" s="71"/>
    </row>
    <row r="25" spans="2:32" ht="19.5" x14ac:dyDescent="0.2">
      <c r="B25" s="106" t="s">
        <v>43</v>
      </c>
      <c r="C25" s="106"/>
      <c r="D25" s="106"/>
      <c r="E25" s="106"/>
      <c r="F25" s="106"/>
      <c r="G25" s="106"/>
      <c r="H25" s="106"/>
    </row>
    <row r="26" spans="2:32" ht="19.5" x14ac:dyDescent="0.25">
      <c r="B26" s="84"/>
      <c r="C26" s="84"/>
      <c r="D26" s="84"/>
      <c r="E26" s="84"/>
      <c r="F26" s="84"/>
      <c r="G26" s="84"/>
      <c r="H26" s="84"/>
      <c r="N26" s="124" t="s">
        <v>60</v>
      </c>
      <c r="V26" s="124" t="s">
        <v>62</v>
      </c>
      <c r="AB26" s="125" t="s">
        <v>66</v>
      </c>
      <c r="AC26" s="125"/>
      <c r="AD26" s="125"/>
      <c r="AE26" s="125"/>
    </row>
    <row r="27" spans="2:32" ht="20.25" thickBot="1" x14ac:dyDescent="0.25">
      <c r="B27" s="84"/>
      <c r="C27" s="84"/>
      <c r="D27" s="84"/>
      <c r="E27" s="84"/>
      <c r="F27" s="84"/>
      <c r="G27" s="84"/>
      <c r="H27" s="84"/>
    </row>
    <row r="28" spans="2:32" ht="20.25" thickBot="1" x14ac:dyDescent="0.3">
      <c r="B28" s="84"/>
      <c r="C28" s="84"/>
      <c r="D28" s="84"/>
      <c r="E28" s="84"/>
      <c r="F28" s="84"/>
      <c r="G28" s="84"/>
      <c r="H28" s="84"/>
      <c r="L28" s="120" t="s">
        <v>59</v>
      </c>
      <c r="M28" s="120"/>
      <c r="N28" s="120"/>
      <c r="O28" s="120"/>
      <c r="P28" s="120"/>
      <c r="T28" s="126" t="s">
        <v>63</v>
      </c>
      <c r="U28" s="126"/>
      <c r="V28" s="126"/>
      <c r="W28" s="126"/>
      <c r="X28" s="126"/>
      <c r="AB28" s="137" t="s">
        <v>65</v>
      </c>
      <c r="AC28" s="138"/>
      <c r="AD28" s="138"/>
      <c r="AE28" s="138"/>
      <c r="AF28" s="139">
        <f>SUMPRODUCT(L31:P35,T30:X34)</f>
        <v>322</v>
      </c>
    </row>
    <row r="29" spans="2:32" ht="15.75" thickBot="1" x14ac:dyDescent="0.25">
      <c r="B29" s="45"/>
      <c r="C29" s="45"/>
      <c r="D29" s="100" t="s">
        <v>55</v>
      </c>
      <c r="E29" s="101"/>
      <c r="F29" s="101"/>
      <c r="G29" s="101"/>
      <c r="H29" s="102"/>
      <c r="J29" s="45"/>
      <c r="K29" s="45"/>
      <c r="L29" s="100" t="s">
        <v>55</v>
      </c>
      <c r="M29" s="101"/>
      <c r="N29" s="101"/>
      <c r="O29" s="101"/>
      <c r="P29" s="102"/>
      <c r="S29" s="45"/>
      <c r="T29" s="116" t="s">
        <v>50</v>
      </c>
      <c r="U29" s="117" t="s">
        <v>51</v>
      </c>
      <c r="V29" s="117" t="s">
        <v>52</v>
      </c>
      <c r="W29" s="117" t="s">
        <v>53</v>
      </c>
      <c r="X29" s="118" t="s">
        <v>54</v>
      </c>
      <c r="Y29" s="63" t="s">
        <v>36</v>
      </c>
      <c r="AB29" s="44"/>
      <c r="AC29" s="45"/>
      <c r="AD29" s="45"/>
      <c r="AE29" s="45"/>
      <c r="AF29" s="46"/>
    </row>
    <row r="30" spans="2:32" ht="15.75" thickBot="1" x14ac:dyDescent="0.25">
      <c r="B30" s="45"/>
      <c r="C30" s="45"/>
      <c r="D30" s="88" t="s">
        <v>50</v>
      </c>
      <c r="E30" s="89" t="s">
        <v>51</v>
      </c>
      <c r="F30" s="89" t="s">
        <v>52</v>
      </c>
      <c r="G30" s="89" t="s">
        <v>53</v>
      </c>
      <c r="H30" s="90" t="s">
        <v>54</v>
      </c>
      <c r="J30" s="45"/>
      <c r="K30" s="45"/>
      <c r="L30" s="116" t="s">
        <v>50</v>
      </c>
      <c r="M30" s="117" t="s">
        <v>51</v>
      </c>
      <c r="N30" s="117" t="s">
        <v>52</v>
      </c>
      <c r="O30" s="117" t="s">
        <v>53</v>
      </c>
      <c r="P30" s="118" t="s">
        <v>54</v>
      </c>
      <c r="S30" s="130" t="s">
        <v>46</v>
      </c>
      <c r="T30" s="96">
        <v>0</v>
      </c>
      <c r="U30" s="96">
        <v>0</v>
      </c>
      <c r="V30" s="96">
        <v>0</v>
      </c>
      <c r="W30" s="96">
        <v>0</v>
      </c>
      <c r="X30" s="135">
        <v>1</v>
      </c>
      <c r="Y30" s="57">
        <f>SUM(T30:X30)</f>
        <v>1</v>
      </c>
      <c r="AB30" s="142" t="s">
        <v>68</v>
      </c>
      <c r="AC30" s="143"/>
      <c r="AD30" s="143"/>
      <c r="AE30" s="143"/>
      <c r="AF30" s="144"/>
    </row>
    <row r="31" spans="2:32" ht="15" customHeight="1" x14ac:dyDescent="0.2">
      <c r="B31" s="103" t="s">
        <v>45</v>
      </c>
      <c r="C31" s="85" t="s">
        <v>46</v>
      </c>
      <c r="D31" s="95">
        <v>4</v>
      </c>
      <c r="E31" s="96">
        <v>90</v>
      </c>
      <c r="F31" s="96">
        <v>64</v>
      </c>
      <c r="G31" s="96">
        <v>58</v>
      </c>
      <c r="H31" s="97">
        <v>73</v>
      </c>
      <c r="J31" s="140" t="s">
        <v>45</v>
      </c>
      <c r="K31" s="113" t="s">
        <v>46</v>
      </c>
      <c r="L31" s="96">
        <v>4</v>
      </c>
      <c r="M31" s="96">
        <v>90</v>
      </c>
      <c r="N31" s="96">
        <v>64</v>
      </c>
      <c r="O31" s="96">
        <v>58</v>
      </c>
      <c r="P31" s="97">
        <v>73</v>
      </c>
      <c r="S31" s="131" t="s">
        <v>47</v>
      </c>
      <c r="T31" s="51">
        <v>0</v>
      </c>
      <c r="U31" s="134">
        <v>1</v>
      </c>
      <c r="V31" s="51">
        <v>0</v>
      </c>
      <c r="W31" s="51">
        <v>0</v>
      </c>
      <c r="X31" s="91">
        <v>0</v>
      </c>
      <c r="Y31" s="57">
        <f t="shared" ref="Y31:Y34" si="2">SUM(T31:X31)</f>
        <v>1</v>
      </c>
      <c r="AB31" s="142"/>
      <c r="AC31" s="143"/>
      <c r="AD31" s="143"/>
      <c r="AE31" s="143"/>
      <c r="AF31" s="144"/>
    </row>
    <row r="32" spans="2:32" ht="15.75" customHeight="1" x14ac:dyDescent="0.2">
      <c r="B32" s="104"/>
      <c r="C32" s="86" t="s">
        <v>47</v>
      </c>
      <c r="D32" s="75">
        <v>19</v>
      </c>
      <c r="E32" s="51">
        <v>88</v>
      </c>
      <c r="F32" s="51">
        <v>52</v>
      </c>
      <c r="G32" s="51">
        <v>41</v>
      </c>
      <c r="H32" s="91">
        <v>14</v>
      </c>
      <c r="J32" s="141"/>
      <c r="K32" s="114" t="s">
        <v>47</v>
      </c>
      <c r="L32" s="51">
        <v>19</v>
      </c>
      <c r="M32" s="51">
        <v>88</v>
      </c>
      <c r="N32" s="51">
        <v>52</v>
      </c>
      <c r="O32" s="51">
        <v>41</v>
      </c>
      <c r="P32" s="91">
        <v>14</v>
      </c>
      <c r="S32" s="131" t="s">
        <v>48</v>
      </c>
      <c r="T32" s="51">
        <v>0</v>
      </c>
      <c r="U32" s="51">
        <v>0</v>
      </c>
      <c r="V32" s="134">
        <v>1</v>
      </c>
      <c r="W32" s="51">
        <v>0</v>
      </c>
      <c r="X32" s="91">
        <v>0</v>
      </c>
      <c r="Y32" s="57">
        <f t="shared" si="2"/>
        <v>1</v>
      </c>
      <c r="AB32" s="142"/>
      <c r="AC32" s="143"/>
      <c r="AD32" s="143"/>
      <c r="AE32" s="143"/>
      <c r="AF32" s="144"/>
    </row>
    <row r="33" spans="2:32" ht="15.75" customHeight="1" x14ac:dyDescent="0.2">
      <c r="B33" s="104"/>
      <c r="C33" s="86" t="s">
        <v>48</v>
      </c>
      <c r="D33" s="75">
        <v>35</v>
      </c>
      <c r="E33" s="51">
        <v>86</v>
      </c>
      <c r="F33" s="51">
        <v>68</v>
      </c>
      <c r="G33" s="51">
        <v>11</v>
      </c>
      <c r="H33" s="91">
        <v>6</v>
      </c>
      <c r="J33" s="141"/>
      <c r="K33" s="114" t="s">
        <v>48</v>
      </c>
      <c r="L33" s="51">
        <v>35</v>
      </c>
      <c r="M33" s="51">
        <v>86</v>
      </c>
      <c r="N33" s="51">
        <v>68</v>
      </c>
      <c r="O33" s="51">
        <v>11</v>
      </c>
      <c r="P33" s="91">
        <v>6</v>
      </c>
      <c r="S33" s="131" t="s">
        <v>49</v>
      </c>
      <c r="T33" s="51">
        <v>0</v>
      </c>
      <c r="U33" s="51">
        <v>0</v>
      </c>
      <c r="V33" s="51">
        <v>0</v>
      </c>
      <c r="W33" s="134">
        <v>1</v>
      </c>
      <c r="X33" s="91">
        <v>0</v>
      </c>
      <c r="Y33" s="57">
        <f t="shared" si="2"/>
        <v>1</v>
      </c>
      <c r="AB33" s="142"/>
      <c r="AC33" s="143"/>
      <c r="AD33" s="143"/>
      <c r="AE33" s="143"/>
      <c r="AF33" s="144"/>
    </row>
    <row r="34" spans="2:32" ht="16.5" customHeight="1" thickBot="1" x14ac:dyDescent="0.25">
      <c r="B34" s="105"/>
      <c r="C34" s="87" t="s">
        <v>49</v>
      </c>
      <c r="D34" s="92">
        <v>78</v>
      </c>
      <c r="E34" s="93">
        <v>41</v>
      </c>
      <c r="F34" s="93">
        <v>88</v>
      </c>
      <c r="G34" s="93">
        <v>93</v>
      </c>
      <c r="H34" s="94">
        <v>53</v>
      </c>
      <c r="J34" s="141"/>
      <c r="K34" s="115" t="s">
        <v>49</v>
      </c>
      <c r="L34" s="51">
        <v>78</v>
      </c>
      <c r="M34" s="51">
        <v>41</v>
      </c>
      <c r="N34" s="51">
        <v>88</v>
      </c>
      <c r="O34" s="51">
        <v>93</v>
      </c>
      <c r="P34" s="91">
        <v>53</v>
      </c>
      <c r="S34" s="132" t="s">
        <v>57</v>
      </c>
      <c r="T34" s="136">
        <v>1</v>
      </c>
      <c r="U34" s="93">
        <v>0</v>
      </c>
      <c r="V34" s="93">
        <v>0</v>
      </c>
      <c r="W34" s="93">
        <v>0</v>
      </c>
      <c r="X34" s="94">
        <v>0</v>
      </c>
      <c r="Y34" s="58">
        <f t="shared" si="2"/>
        <v>1</v>
      </c>
      <c r="AB34" s="142"/>
      <c r="AC34" s="143"/>
      <c r="AD34" s="143"/>
      <c r="AE34" s="143"/>
      <c r="AF34" s="144"/>
    </row>
    <row r="35" spans="2:32" ht="16.5" customHeight="1" thickBot="1" x14ac:dyDescent="0.25">
      <c r="B35" s="44"/>
      <c r="C35" s="45"/>
      <c r="D35" s="45"/>
      <c r="E35" s="45"/>
      <c r="F35" s="45"/>
      <c r="G35" s="45"/>
      <c r="H35" s="46"/>
      <c r="J35" s="141"/>
      <c r="K35" s="121" t="s">
        <v>57</v>
      </c>
      <c r="L35" s="119">
        <v>0</v>
      </c>
      <c r="M35" s="119">
        <v>0</v>
      </c>
      <c r="N35" s="119">
        <v>0</v>
      </c>
      <c r="O35" s="119">
        <v>0</v>
      </c>
      <c r="P35" s="122">
        <v>0</v>
      </c>
      <c r="S35" s="63" t="s">
        <v>37</v>
      </c>
      <c r="T35" s="59">
        <f>SUM(T30:T34)</f>
        <v>1</v>
      </c>
      <c r="U35" s="59">
        <f t="shared" ref="U35:X35" si="3">SUM(U30:U34)</f>
        <v>1</v>
      </c>
      <c r="V35" s="59">
        <f t="shared" si="3"/>
        <v>1</v>
      </c>
      <c r="W35" s="59">
        <f t="shared" si="3"/>
        <v>1</v>
      </c>
      <c r="X35" s="60">
        <f t="shared" si="3"/>
        <v>1</v>
      </c>
      <c r="AB35" s="142"/>
      <c r="AC35" s="143"/>
      <c r="AD35" s="143"/>
      <c r="AE35" s="143"/>
      <c r="AF35" s="144"/>
    </row>
    <row r="36" spans="2:32" ht="15.75" thickBot="1" x14ac:dyDescent="0.25">
      <c r="B36" s="142" t="s">
        <v>56</v>
      </c>
      <c r="C36" s="143"/>
      <c r="D36" s="143"/>
      <c r="E36" s="143"/>
      <c r="F36" s="143"/>
      <c r="G36" s="143"/>
      <c r="H36" s="144"/>
      <c r="J36" s="44"/>
      <c r="K36" s="45"/>
      <c r="L36" s="45"/>
      <c r="M36" s="45"/>
      <c r="N36" s="45"/>
      <c r="O36" s="45"/>
      <c r="P36" s="46"/>
      <c r="AB36" s="145"/>
      <c r="AC36" s="146"/>
      <c r="AD36" s="146"/>
      <c r="AE36" s="146"/>
      <c r="AF36" s="147"/>
    </row>
    <row r="37" spans="2:32" x14ac:dyDescent="0.2">
      <c r="B37" s="142"/>
      <c r="C37" s="143"/>
      <c r="D37" s="143"/>
      <c r="E37" s="143"/>
      <c r="F37" s="143"/>
      <c r="G37" s="143"/>
      <c r="H37" s="144"/>
      <c r="J37" s="142" t="s">
        <v>58</v>
      </c>
      <c r="K37" s="143"/>
      <c r="L37" s="143"/>
      <c r="M37" s="143"/>
      <c r="N37" s="143"/>
      <c r="O37" s="143"/>
      <c r="P37" s="144"/>
    </row>
    <row r="38" spans="2:32" x14ac:dyDescent="0.2">
      <c r="B38" s="142"/>
      <c r="C38" s="143"/>
      <c r="D38" s="143"/>
      <c r="E38" s="143"/>
      <c r="F38" s="143"/>
      <c r="G38" s="143"/>
      <c r="H38" s="144"/>
      <c r="J38" s="142"/>
      <c r="K38" s="143"/>
      <c r="L38" s="143"/>
      <c r="M38" s="143"/>
      <c r="N38" s="143"/>
      <c r="O38" s="143"/>
      <c r="P38" s="144"/>
    </row>
    <row r="39" spans="2:32" ht="15.75" thickBot="1" x14ac:dyDescent="0.25">
      <c r="B39" s="142"/>
      <c r="C39" s="143"/>
      <c r="D39" s="143"/>
      <c r="E39" s="143"/>
      <c r="F39" s="143"/>
      <c r="G39" s="143"/>
      <c r="H39" s="144"/>
      <c r="J39" s="145"/>
      <c r="K39" s="146"/>
      <c r="L39" s="146"/>
      <c r="M39" s="146"/>
      <c r="N39" s="146"/>
      <c r="O39" s="146"/>
      <c r="P39" s="147"/>
    </row>
    <row r="40" spans="2:32" x14ac:dyDescent="0.2">
      <c r="B40" s="142"/>
      <c r="C40" s="143"/>
      <c r="D40" s="143"/>
      <c r="E40" s="143"/>
      <c r="F40" s="143"/>
      <c r="G40" s="143"/>
      <c r="H40" s="144"/>
    </row>
    <row r="41" spans="2:32" ht="15.75" thickBot="1" x14ac:dyDescent="0.25">
      <c r="B41" s="145"/>
      <c r="C41" s="146"/>
      <c r="D41" s="146"/>
      <c r="E41" s="146"/>
      <c r="F41" s="146"/>
      <c r="G41" s="146"/>
      <c r="H41" s="147"/>
    </row>
  </sheetData>
  <mergeCells count="22">
    <mergeCell ref="AB30:AF36"/>
    <mergeCell ref="J31:J35"/>
    <mergeCell ref="T28:X28"/>
    <mergeCell ref="S4:V4"/>
    <mergeCell ref="AB26:AE26"/>
    <mergeCell ref="AB28:AE28"/>
    <mergeCell ref="B2:H2"/>
    <mergeCell ref="B8:B11"/>
    <mergeCell ref="D6:G6"/>
    <mergeCell ref="D5:G5"/>
    <mergeCell ref="K6:N6"/>
    <mergeCell ref="D29:H29"/>
    <mergeCell ref="B31:B34"/>
    <mergeCell ref="J16:O21"/>
    <mergeCell ref="B36:H41"/>
    <mergeCell ref="S6:U6"/>
    <mergeCell ref="S8:V16"/>
    <mergeCell ref="B13:G15"/>
    <mergeCell ref="B25:H25"/>
    <mergeCell ref="L29:P29"/>
    <mergeCell ref="J37:P39"/>
    <mergeCell ref="L28:P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D665-40D9-434F-82F9-E89769DD17C0}">
  <dimension ref="B2:AC41"/>
  <sheetViews>
    <sheetView showGridLines="0" workbookViewId="0">
      <selection activeCell="J7" sqref="J7"/>
    </sheetView>
  </sheetViews>
  <sheetFormatPr defaultRowHeight="15" x14ac:dyDescent="0.2"/>
  <cols>
    <col min="1" max="3" width="9.140625" style="43"/>
    <col min="4" max="4" width="13.7109375" style="43" bestFit="1" customWidth="1"/>
    <col min="5" max="17" width="9.140625" style="43"/>
    <col min="18" max="18" width="18.140625" style="43" customWidth="1"/>
    <col min="19" max="19" width="21.5703125" style="43" customWidth="1"/>
    <col min="20" max="20" width="19.140625" style="43" customWidth="1"/>
    <col min="21" max="21" width="16.28515625" style="43" customWidth="1"/>
    <col min="22" max="22" width="16.7109375" style="43" customWidth="1"/>
    <col min="23" max="23" width="9.140625" style="43"/>
    <col min="24" max="24" width="18.140625" style="43" customWidth="1"/>
    <col min="25" max="25" width="21.85546875" style="43" customWidth="1"/>
    <col min="26" max="26" width="14.5703125" style="43" customWidth="1"/>
    <col min="27" max="27" width="15.7109375" style="43" customWidth="1"/>
    <col min="28" max="28" width="16.140625" style="43" customWidth="1"/>
    <col min="29" max="29" width="17.28515625" style="43" customWidth="1"/>
    <col min="30" max="16384" width="9.140625" style="43"/>
  </cols>
  <sheetData>
    <row r="2" spans="2:29" ht="19.5" customHeight="1" x14ac:dyDescent="0.25">
      <c r="B2" s="152" t="s">
        <v>76</v>
      </c>
      <c r="C2" s="152"/>
      <c r="D2" s="152"/>
      <c r="E2" s="152"/>
      <c r="F2" s="152"/>
      <c r="G2" s="152"/>
      <c r="H2" s="152"/>
      <c r="I2" s="152"/>
      <c r="J2" s="152"/>
      <c r="K2" s="152"/>
      <c r="L2" s="152"/>
      <c r="R2" s="153" t="s">
        <v>92</v>
      </c>
      <c r="S2" s="153"/>
      <c r="T2" s="153"/>
      <c r="U2" s="153"/>
      <c r="V2" s="164"/>
      <c r="W2" s="164"/>
      <c r="X2" s="164"/>
      <c r="Y2" s="164"/>
    </row>
    <row r="3" spans="2:29" ht="15.75" customHeight="1" thickBot="1" x14ac:dyDescent="0.25">
      <c r="R3" s="153"/>
      <c r="S3" s="153"/>
      <c r="T3" s="153"/>
      <c r="U3" s="153"/>
      <c r="V3" s="164"/>
      <c r="W3" s="164"/>
      <c r="X3" s="164"/>
      <c r="Y3" s="168" t="s">
        <v>98</v>
      </c>
      <c r="Z3" s="168"/>
      <c r="AA3" s="168"/>
    </row>
    <row r="4" spans="2:29" ht="15.75" thickBot="1" x14ac:dyDescent="0.25">
      <c r="B4" s="197" t="s">
        <v>69</v>
      </c>
      <c r="C4" s="198"/>
      <c r="D4" s="193">
        <v>2075</v>
      </c>
    </row>
    <row r="5" spans="2:29" ht="15.75" thickBot="1" x14ac:dyDescent="0.25">
      <c r="B5" s="199" t="s">
        <v>70</v>
      </c>
      <c r="C5" s="200"/>
      <c r="D5" s="194">
        <v>4.2297746890034169</v>
      </c>
      <c r="R5" s="155" t="s">
        <v>77</v>
      </c>
      <c r="S5" s="161" t="s">
        <v>79</v>
      </c>
      <c r="T5" s="161" t="s">
        <v>80</v>
      </c>
      <c r="U5" s="161" t="s">
        <v>82</v>
      </c>
      <c r="V5" s="156" t="s">
        <v>81</v>
      </c>
      <c r="Y5" s="155" t="s">
        <v>77</v>
      </c>
      <c r="Z5" s="161" t="s">
        <v>79</v>
      </c>
      <c r="AA5" s="161" t="s">
        <v>80</v>
      </c>
      <c r="AB5" s="161" t="s">
        <v>82</v>
      </c>
      <c r="AC5" s="156" t="s">
        <v>81</v>
      </c>
    </row>
    <row r="6" spans="2:29" ht="15.75" thickBot="1" x14ac:dyDescent="0.25">
      <c r="B6" s="204" t="s">
        <v>71</v>
      </c>
      <c r="C6" s="202"/>
      <c r="D6" s="196">
        <f>D4*D5</f>
        <v>8776.7824796820896</v>
      </c>
      <c r="R6" s="157" t="s">
        <v>83</v>
      </c>
      <c r="S6" s="162">
        <v>4200</v>
      </c>
      <c r="T6" s="162">
        <v>2000</v>
      </c>
      <c r="U6" s="162">
        <v>200</v>
      </c>
      <c r="V6" s="159">
        <f>SUM(S6:U6)</f>
        <v>6400</v>
      </c>
      <c r="Y6" s="157" t="s">
        <v>83</v>
      </c>
      <c r="Z6" s="162">
        <v>4855.7620798723756</v>
      </c>
      <c r="AA6" s="162">
        <v>2000</v>
      </c>
      <c r="AB6" s="162">
        <v>201.48698880496502</v>
      </c>
      <c r="AC6" s="159">
        <f>SUM(Z6:AB6)</f>
        <v>7057.2490686773408</v>
      </c>
    </row>
    <row r="7" spans="2:29" x14ac:dyDescent="0.2">
      <c r="B7" s="201"/>
      <c r="C7" s="202"/>
      <c r="D7" s="46"/>
      <c r="R7" s="157" t="s">
        <v>84</v>
      </c>
      <c r="S7" s="162">
        <v>5300</v>
      </c>
      <c r="T7" s="162">
        <v>2000</v>
      </c>
      <c r="U7" s="162">
        <v>600</v>
      </c>
      <c r="V7" s="159">
        <f t="shared" ref="V7:V14" si="0">SUM(S7:U7)</f>
        <v>7900</v>
      </c>
      <c r="Y7" s="157" t="s">
        <v>84</v>
      </c>
      <c r="Z7" s="162">
        <v>6344.237936386412</v>
      </c>
      <c r="AA7" s="162">
        <v>2000</v>
      </c>
      <c r="AB7" s="162">
        <v>613.38289940910056</v>
      </c>
      <c r="AC7" s="159">
        <f t="shared" ref="AC7:AC14" si="1">SUM(Z7:AB7)</f>
        <v>8957.6208357955129</v>
      </c>
    </row>
    <row r="8" spans="2:29" ht="15.75" thickBot="1" x14ac:dyDescent="0.25">
      <c r="B8" s="199" t="s">
        <v>72</v>
      </c>
      <c r="C8" s="200"/>
      <c r="D8" s="195">
        <v>1.3382055323767728</v>
      </c>
      <c r="R8" s="157" t="s">
        <v>85</v>
      </c>
      <c r="S8" s="162">
        <v>3200</v>
      </c>
      <c r="T8" s="162">
        <v>2000</v>
      </c>
      <c r="U8" s="162">
        <v>800</v>
      </c>
      <c r="V8" s="159">
        <f t="shared" si="0"/>
        <v>6000</v>
      </c>
      <c r="Y8" s="157" t="s">
        <v>85</v>
      </c>
      <c r="Z8" s="162">
        <v>3580.6691297812035</v>
      </c>
      <c r="AA8" s="162">
        <v>2000</v>
      </c>
      <c r="AB8" s="162">
        <v>823.79182061132531</v>
      </c>
      <c r="AC8" s="159">
        <f t="shared" si="1"/>
        <v>6404.4609503925285</v>
      </c>
    </row>
    <row r="9" spans="2:29" ht="15.75" thickBot="1" x14ac:dyDescent="0.25">
      <c r="B9" s="204" t="s">
        <v>73</v>
      </c>
      <c r="C9" s="202"/>
      <c r="D9" s="196">
        <f>D4*D8</f>
        <v>2776.7764796818033</v>
      </c>
      <c r="R9" s="157" t="s">
        <v>86</v>
      </c>
      <c r="S9" s="162">
        <v>4000</v>
      </c>
      <c r="T9" s="162">
        <v>2000</v>
      </c>
      <c r="U9" s="162">
        <v>500</v>
      </c>
      <c r="V9" s="159">
        <f t="shared" si="0"/>
        <v>6500</v>
      </c>
      <c r="Y9" s="157" t="s">
        <v>86</v>
      </c>
      <c r="Z9" s="162">
        <v>4594.7955405015455</v>
      </c>
      <c r="AA9" s="162">
        <v>2000</v>
      </c>
      <c r="AB9" s="162">
        <v>509.29368032033659</v>
      </c>
      <c r="AC9" s="159">
        <f t="shared" si="1"/>
        <v>7104.089220821882</v>
      </c>
    </row>
    <row r="10" spans="2:29" ht="15.75" thickBot="1" x14ac:dyDescent="0.25">
      <c r="B10" s="199"/>
      <c r="C10" s="200"/>
      <c r="D10" s="46"/>
      <c r="R10" s="157" t="s">
        <v>87</v>
      </c>
      <c r="S10" s="162">
        <v>1000</v>
      </c>
      <c r="T10" s="162">
        <v>2000</v>
      </c>
      <c r="U10" s="162">
        <v>400</v>
      </c>
      <c r="V10" s="159">
        <f t="shared" si="0"/>
        <v>3400</v>
      </c>
      <c r="Y10" s="157" t="s">
        <v>87</v>
      </c>
      <c r="Z10" s="162">
        <v>1037.1747212813464</v>
      </c>
      <c r="AA10" s="162">
        <v>2000</v>
      </c>
      <c r="AB10" s="162">
        <v>405.94795515283136</v>
      </c>
      <c r="AC10" s="159">
        <f t="shared" si="1"/>
        <v>3443.1226764341773</v>
      </c>
    </row>
    <row r="11" spans="2:29" ht="15.75" thickBot="1" x14ac:dyDescent="0.25">
      <c r="B11" s="204" t="s">
        <v>74</v>
      </c>
      <c r="C11" s="202"/>
      <c r="D11" s="196">
        <f>D6-D9</f>
        <v>6000.0060000002868</v>
      </c>
      <c r="R11" s="157" t="s">
        <v>88</v>
      </c>
      <c r="S11" s="162">
        <v>900</v>
      </c>
      <c r="T11" s="162">
        <v>2000</v>
      </c>
      <c r="U11" s="162">
        <v>300</v>
      </c>
      <c r="V11" s="159">
        <f t="shared" si="0"/>
        <v>3200</v>
      </c>
      <c r="Y11" s="157" t="s">
        <v>88</v>
      </c>
      <c r="Z11" s="162">
        <v>930.11152302641597</v>
      </c>
      <c r="AA11" s="162">
        <v>2000</v>
      </c>
      <c r="AB11" s="162">
        <v>303.34572485227523</v>
      </c>
      <c r="AC11" s="159">
        <f t="shared" si="1"/>
        <v>3233.4572478786913</v>
      </c>
    </row>
    <row r="12" spans="2:29" ht="15.75" thickBot="1" x14ac:dyDescent="0.25">
      <c r="B12" s="203"/>
      <c r="C12" s="202"/>
      <c r="D12" s="46"/>
      <c r="R12" s="157" t="s">
        <v>89</v>
      </c>
      <c r="S12" s="162">
        <v>6500</v>
      </c>
      <c r="T12" s="162">
        <v>2000</v>
      </c>
      <c r="U12" s="162">
        <v>200</v>
      </c>
      <c r="V12" s="159">
        <f t="shared" si="0"/>
        <v>8700</v>
      </c>
      <c r="Y12" s="157" t="s">
        <v>89</v>
      </c>
      <c r="Z12" s="162">
        <v>7399.1487267080456</v>
      </c>
      <c r="AA12" s="162">
        <v>2000</v>
      </c>
      <c r="AB12" s="162">
        <v>200.85127329222482</v>
      </c>
      <c r="AC12" s="159">
        <f t="shared" si="1"/>
        <v>9600.0000000002692</v>
      </c>
    </row>
    <row r="13" spans="2:29" ht="15" customHeight="1" x14ac:dyDescent="0.2">
      <c r="B13" s="175" t="s">
        <v>75</v>
      </c>
      <c r="C13" s="176"/>
      <c r="D13" s="176"/>
      <c r="E13" s="176"/>
      <c r="F13" s="176"/>
      <c r="G13" s="176"/>
      <c r="H13" s="176"/>
      <c r="I13" s="176"/>
      <c r="J13" s="176"/>
      <c r="K13" s="176"/>
      <c r="L13" s="177"/>
      <c r="R13" s="157" t="s">
        <v>90</v>
      </c>
      <c r="S13" s="162">
        <v>7000</v>
      </c>
      <c r="T13" s="162">
        <v>2000</v>
      </c>
      <c r="U13" s="162">
        <v>600</v>
      </c>
      <c r="V13" s="159">
        <f t="shared" si="0"/>
        <v>9600</v>
      </c>
      <c r="Y13" s="157" t="s">
        <v>90</v>
      </c>
      <c r="Z13" s="162">
        <v>6999.9999992390549</v>
      </c>
      <c r="AA13" s="162">
        <v>2000</v>
      </c>
      <c r="AB13" s="162">
        <v>600.0000007609442</v>
      </c>
      <c r="AC13" s="159">
        <f t="shared" si="1"/>
        <v>9600</v>
      </c>
    </row>
    <row r="14" spans="2:29" ht="15.75" customHeight="1" thickBot="1" x14ac:dyDescent="0.25">
      <c r="B14" s="178"/>
      <c r="C14" s="179"/>
      <c r="D14" s="179"/>
      <c r="E14" s="179"/>
      <c r="F14" s="179"/>
      <c r="G14" s="179"/>
      <c r="H14" s="179"/>
      <c r="I14" s="179"/>
      <c r="J14" s="179"/>
      <c r="K14" s="179"/>
      <c r="L14" s="180"/>
      <c r="R14" s="158" t="s">
        <v>91</v>
      </c>
      <c r="S14" s="163">
        <v>6200</v>
      </c>
      <c r="T14" s="163">
        <v>2000</v>
      </c>
      <c r="U14" s="163">
        <v>800</v>
      </c>
      <c r="V14" s="160">
        <f t="shared" si="0"/>
        <v>9000</v>
      </c>
      <c r="Y14" s="158" t="s">
        <v>91</v>
      </c>
      <c r="Z14" s="163">
        <v>6790.1738546734623</v>
      </c>
      <c r="AA14" s="163">
        <v>2000</v>
      </c>
      <c r="AB14" s="163">
        <v>809.82614532678099</v>
      </c>
      <c r="AC14" s="160">
        <f t="shared" si="1"/>
        <v>9600.0000000002437</v>
      </c>
    </row>
    <row r="15" spans="2:29" ht="15.75" customHeight="1" thickBot="1" x14ac:dyDescent="0.25">
      <c r="B15" s="178"/>
      <c r="C15" s="179"/>
      <c r="D15" s="179"/>
      <c r="E15" s="179"/>
      <c r="F15" s="179"/>
      <c r="G15" s="179"/>
      <c r="H15" s="179"/>
      <c r="I15" s="179"/>
      <c r="J15" s="179"/>
      <c r="K15" s="179"/>
      <c r="L15" s="180"/>
      <c r="R15" s="148"/>
      <c r="S15" s="154"/>
      <c r="T15" s="154"/>
      <c r="U15" s="172" t="s">
        <v>81</v>
      </c>
      <c r="V15" s="171">
        <f>SUM(S6:U14)</f>
        <v>60700</v>
      </c>
      <c r="Y15" s="148"/>
      <c r="Z15" s="154"/>
      <c r="AA15" s="154"/>
      <c r="AB15" s="172" t="s">
        <v>81</v>
      </c>
      <c r="AC15" s="171">
        <f>SUM(Z6:AB14)</f>
        <v>65000.000000000648</v>
      </c>
    </row>
    <row r="16" spans="2:29" ht="15.75" customHeight="1" x14ac:dyDescent="0.2">
      <c r="B16" s="178"/>
      <c r="C16" s="179"/>
      <c r="D16" s="179"/>
      <c r="E16" s="179"/>
      <c r="F16" s="179"/>
      <c r="G16" s="179"/>
      <c r="H16" s="179"/>
      <c r="I16" s="179"/>
      <c r="J16" s="179"/>
      <c r="K16" s="179"/>
      <c r="L16" s="180"/>
    </row>
    <row r="17" spans="2:28" ht="15.75" customHeight="1" x14ac:dyDescent="0.2">
      <c r="B17" s="178"/>
      <c r="C17" s="179"/>
      <c r="D17" s="179"/>
      <c r="E17" s="179"/>
      <c r="F17" s="179"/>
      <c r="G17" s="179"/>
      <c r="H17" s="179"/>
      <c r="I17" s="179"/>
      <c r="J17" s="179"/>
      <c r="K17" s="179"/>
      <c r="L17" s="180"/>
      <c r="R17" s="167" t="s">
        <v>93</v>
      </c>
      <c r="S17" s="167"/>
      <c r="X17" s="173"/>
      <c r="Y17" s="173"/>
      <c r="Z17" s="169"/>
      <c r="AA17" s="169"/>
      <c r="AB17" s="169"/>
    </row>
    <row r="18" spans="2:28" ht="15.75" customHeight="1" x14ac:dyDescent="0.2">
      <c r="B18" s="178"/>
      <c r="C18" s="179"/>
      <c r="D18" s="179"/>
      <c r="E18" s="179"/>
      <c r="F18" s="179"/>
      <c r="G18" s="179"/>
      <c r="H18" s="179"/>
      <c r="I18" s="179"/>
      <c r="J18" s="179"/>
      <c r="K18" s="179"/>
      <c r="L18" s="180"/>
      <c r="X18" s="169"/>
      <c r="Y18" s="169"/>
      <c r="Z18" s="169"/>
      <c r="AA18" s="169"/>
      <c r="AB18" s="169"/>
    </row>
    <row r="19" spans="2:28" ht="15.75" customHeight="1" x14ac:dyDescent="0.2">
      <c r="B19" s="178"/>
      <c r="C19" s="179"/>
      <c r="D19" s="179"/>
      <c r="E19" s="179"/>
      <c r="F19" s="179"/>
      <c r="G19" s="179"/>
      <c r="H19" s="179"/>
      <c r="I19" s="179"/>
      <c r="J19" s="179"/>
      <c r="K19" s="179"/>
      <c r="L19" s="180"/>
      <c r="R19" s="165" t="s">
        <v>94</v>
      </c>
      <c r="S19" s="165"/>
      <c r="T19" s="165"/>
      <c r="U19" s="165"/>
      <c r="V19" s="166">
        <v>65000</v>
      </c>
      <c r="X19" s="174"/>
      <c r="Y19" s="174"/>
      <c r="Z19" s="174"/>
      <c r="AA19" s="174"/>
      <c r="AB19" s="170"/>
    </row>
    <row r="20" spans="2:28" ht="15.75" customHeight="1" x14ac:dyDescent="0.2">
      <c r="B20" s="178"/>
      <c r="C20" s="179"/>
      <c r="D20" s="179"/>
      <c r="E20" s="179"/>
      <c r="F20" s="179"/>
      <c r="G20" s="179"/>
      <c r="H20" s="179"/>
      <c r="I20" s="179"/>
      <c r="J20" s="179"/>
      <c r="K20" s="179"/>
      <c r="L20" s="180"/>
      <c r="R20" s="165" t="s">
        <v>95</v>
      </c>
      <c r="S20" s="165"/>
      <c r="T20" s="165"/>
      <c r="U20" s="165"/>
      <c r="V20" s="166">
        <v>1000</v>
      </c>
      <c r="X20" s="174"/>
      <c r="Y20" s="174"/>
      <c r="Z20" s="174"/>
      <c r="AA20" s="174"/>
      <c r="AB20" s="170"/>
    </row>
    <row r="21" spans="2:28" ht="15.75" customHeight="1" x14ac:dyDescent="0.2">
      <c r="B21" s="178"/>
      <c r="C21" s="179"/>
      <c r="D21" s="179"/>
      <c r="E21" s="179"/>
      <c r="F21" s="179"/>
      <c r="G21" s="179"/>
      <c r="H21" s="179"/>
      <c r="I21" s="179"/>
      <c r="J21" s="179"/>
      <c r="K21" s="179"/>
      <c r="L21" s="180"/>
      <c r="R21" s="165" t="s">
        <v>96</v>
      </c>
      <c r="S21" s="165"/>
      <c r="T21" s="165"/>
      <c r="U21" s="165"/>
      <c r="V21" s="166">
        <v>2000</v>
      </c>
      <c r="X21" s="174"/>
      <c r="Y21" s="174"/>
      <c r="Z21" s="174"/>
      <c r="AA21" s="174"/>
      <c r="AB21" s="170"/>
    </row>
    <row r="22" spans="2:28" ht="15.75" customHeight="1" x14ac:dyDescent="0.2">
      <c r="B22" s="178"/>
      <c r="C22" s="179"/>
      <c r="D22" s="179"/>
      <c r="E22" s="179"/>
      <c r="F22" s="179"/>
      <c r="G22" s="179"/>
      <c r="H22" s="179"/>
      <c r="I22" s="179"/>
      <c r="J22" s="179"/>
      <c r="K22" s="179"/>
      <c r="L22" s="180"/>
      <c r="R22" s="165" t="s">
        <v>97</v>
      </c>
      <c r="S22" s="165"/>
      <c r="T22" s="165"/>
      <c r="U22" s="165"/>
      <c r="V22" s="166">
        <v>9600</v>
      </c>
      <c r="X22" s="174"/>
      <c r="Y22" s="174"/>
      <c r="Z22" s="174"/>
      <c r="AA22" s="174"/>
      <c r="AB22" s="170"/>
    </row>
    <row r="23" spans="2:28" ht="15.75" customHeight="1" thickBot="1" x14ac:dyDescent="0.25">
      <c r="B23" s="178"/>
      <c r="C23" s="179"/>
      <c r="D23" s="179"/>
      <c r="E23" s="179"/>
      <c r="F23" s="179"/>
      <c r="G23" s="179"/>
      <c r="H23" s="179"/>
      <c r="I23" s="179"/>
      <c r="J23" s="179"/>
      <c r="K23" s="179"/>
      <c r="L23" s="180"/>
    </row>
    <row r="24" spans="2:28" ht="15.75" customHeight="1" x14ac:dyDescent="0.2">
      <c r="B24" s="178"/>
      <c r="C24" s="179"/>
      <c r="D24" s="179"/>
      <c r="E24" s="179"/>
      <c r="F24" s="179"/>
      <c r="G24" s="179"/>
      <c r="H24" s="179"/>
      <c r="I24" s="179"/>
      <c r="J24" s="179"/>
      <c r="K24" s="179"/>
      <c r="L24" s="180"/>
      <c r="R24" s="184" t="s">
        <v>99</v>
      </c>
      <c r="S24" s="185"/>
      <c r="T24" s="185"/>
      <c r="U24" s="185"/>
      <c r="V24" s="185"/>
      <c r="W24" s="185"/>
      <c r="X24" s="185"/>
      <c r="Y24" s="185"/>
      <c r="Z24" s="186"/>
    </row>
    <row r="25" spans="2:28" ht="15.75" customHeight="1" x14ac:dyDescent="0.2">
      <c r="B25" s="178"/>
      <c r="C25" s="179"/>
      <c r="D25" s="179"/>
      <c r="E25" s="179"/>
      <c r="F25" s="179"/>
      <c r="G25" s="179"/>
      <c r="H25" s="179"/>
      <c r="I25" s="179"/>
      <c r="J25" s="179"/>
      <c r="K25" s="179"/>
      <c r="L25" s="180"/>
      <c r="R25" s="187"/>
      <c r="S25" s="188"/>
      <c r="T25" s="188"/>
      <c r="U25" s="188"/>
      <c r="V25" s="188"/>
      <c r="W25" s="188"/>
      <c r="X25" s="188"/>
      <c r="Y25" s="188"/>
      <c r="Z25" s="189"/>
    </row>
    <row r="26" spans="2:28" ht="15.75" customHeight="1" x14ac:dyDescent="0.2">
      <c r="B26" s="178"/>
      <c r="C26" s="179"/>
      <c r="D26" s="179"/>
      <c r="E26" s="179"/>
      <c r="F26" s="179"/>
      <c r="G26" s="179"/>
      <c r="H26" s="179"/>
      <c r="I26" s="179"/>
      <c r="J26" s="179"/>
      <c r="K26" s="179"/>
      <c r="L26" s="180"/>
      <c r="R26" s="187"/>
      <c r="S26" s="188"/>
      <c r="T26" s="188"/>
      <c r="U26" s="188"/>
      <c r="V26" s="188"/>
      <c r="W26" s="188"/>
      <c r="X26" s="188"/>
      <c r="Y26" s="188"/>
      <c r="Z26" s="189"/>
    </row>
    <row r="27" spans="2:28" ht="15.75" customHeight="1" x14ac:dyDescent="0.2">
      <c r="B27" s="178"/>
      <c r="C27" s="179"/>
      <c r="D27" s="179"/>
      <c r="E27" s="179"/>
      <c r="F27" s="179"/>
      <c r="G27" s="179"/>
      <c r="H27" s="179"/>
      <c r="I27" s="179"/>
      <c r="J27" s="179"/>
      <c r="K27" s="179"/>
      <c r="L27" s="180"/>
      <c r="R27" s="187"/>
      <c r="S27" s="188"/>
      <c r="T27" s="188"/>
      <c r="U27" s="188"/>
      <c r="V27" s="188"/>
      <c r="W27" s="188"/>
      <c r="X27" s="188"/>
      <c r="Y27" s="188"/>
      <c r="Z27" s="189"/>
    </row>
    <row r="28" spans="2:28" ht="15.75" customHeight="1" thickBot="1" x14ac:dyDescent="0.25">
      <c r="B28" s="181"/>
      <c r="C28" s="182"/>
      <c r="D28" s="182"/>
      <c r="E28" s="182"/>
      <c r="F28" s="182"/>
      <c r="G28" s="182"/>
      <c r="H28" s="182"/>
      <c r="I28" s="182"/>
      <c r="J28" s="182"/>
      <c r="K28" s="182"/>
      <c r="L28" s="183"/>
      <c r="R28" s="187"/>
      <c r="S28" s="188"/>
      <c r="T28" s="188"/>
      <c r="U28" s="188"/>
      <c r="V28" s="188"/>
      <c r="W28" s="188"/>
      <c r="X28" s="188"/>
      <c r="Y28" s="188"/>
      <c r="Z28" s="189"/>
    </row>
    <row r="29" spans="2:28" ht="15.75" customHeight="1" x14ac:dyDescent="0.2">
      <c r="B29" s="71"/>
      <c r="C29" s="71"/>
      <c r="D29" s="71"/>
      <c r="E29" s="71"/>
      <c r="F29" s="71"/>
      <c r="G29" s="71"/>
      <c r="H29" s="71"/>
      <c r="I29" s="71"/>
      <c r="J29" s="71"/>
      <c r="K29" s="71"/>
      <c r="L29" s="71"/>
      <c r="R29" s="187"/>
      <c r="S29" s="188"/>
      <c r="T29" s="188"/>
      <c r="U29" s="188"/>
      <c r="V29" s="188"/>
      <c r="W29" s="188"/>
      <c r="X29" s="188"/>
      <c r="Y29" s="188"/>
      <c r="Z29" s="189"/>
    </row>
    <row r="30" spans="2:28" ht="15.75" customHeight="1" x14ac:dyDescent="0.2">
      <c r="B30" s="71"/>
      <c r="C30" s="71"/>
      <c r="D30" s="71"/>
      <c r="E30" s="71"/>
      <c r="F30" s="71"/>
      <c r="G30" s="71"/>
      <c r="H30" s="71"/>
      <c r="I30" s="71"/>
      <c r="J30" s="71"/>
      <c r="K30" s="71"/>
      <c r="L30" s="71"/>
      <c r="R30" s="187"/>
      <c r="S30" s="188"/>
      <c r="T30" s="188"/>
      <c r="U30" s="188"/>
      <c r="V30" s="188"/>
      <c r="W30" s="188"/>
      <c r="X30" s="188"/>
      <c r="Y30" s="188"/>
      <c r="Z30" s="189"/>
    </row>
    <row r="31" spans="2:28" ht="15.75" customHeight="1" x14ac:dyDescent="0.2">
      <c r="B31" s="71"/>
      <c r="C31" s="71"/>
      <c r="D31" s="71"/>
      <c r="E31" s="71"/>
      <c r="F31" s="71"/>
      <c r="G31" s="71"/>
      <c r="H31" s="71"/>
      <c r="I31" s="71"/>
      <c r="J31" s="71"/>
      <c r="K31" s="71"/>
      <c r="L31" s="71"/>
      <c r="R31" s="187"/>
      <c r="S31" s="188"/>
      <c r="T31" s="188"/>
      <c r="U31" s="188"/>
      <c r="V31" s="188"/>
      <c r="W31" s="188"/>
      <c r="X31" s="188"/>
      <c r="Y31" s="188"/>
      <c r="Z31" s="189"/>
    </row>
    <row r="32" spans="2:28" ht="15.75" customHeight="1" thickBot="1" x14ac:dyDescent="0.25">
      <c r="B32" s="71"/>
      <c r="C32" s="71"/>
      <c r="D32" s="71"/>
      <c r="E32" s="71"/>
      <c r="F32" s="71"/>
      <c r="G32" s="71"/>
      <c r="H32" s="71"/>
      <c r="I32" s="71"/>
      <c r="J32" s="71"/>
      <c r="K32" s="71"/>
      <c r="L32" s="71"/>
      <c r="R32" s="190"/>
      <c r="S32" s="191"/>
      <c r="T32" s="191"/>
      <c r="U32" s="191"/>
      <c r="V32" s="191"/>
      <c r="W32" s="191"/>
      <c r="X32" s="191"/>
      <c r="Y32" s="191"/>
      <c r="Z32" s="192"/>
    </row>
    <row r="33" spans="2:26" ht="15.75" customHeight="1" x14ac:dyDescent="0.2">
      <c r="B33" s="71"/>
      <c r="C33" s="71"/>
      <c r="D33" s="71"/>
      <c r="E33" s="71"/>
      <c r="F33" s="71"/>
      <c r="G33" s="71"/>
      <c r="H33" s="71"/>
      <c r="I33" s="71"/>
      <c r="J33" s="71"/>
      <c r="K33" s="71"/>
      <c r="L33" s="71"/>
      <c r="R33" s="71"/>
      <c r="S33" s="71"/>
      <c r="T33" s="71"/>
      <c r="U33" s="71"/>
      <c r="V33" s="71"/>
      <c r="W33" s="71"/>
      <c r="X33" s="71"/>
      <c r="Y33" s="71"/>
      <c r="Z33" s="71"/>
    </row>
    <row r="34" spans="2:26" ht="15.75" customHeight="1" x14ac:dyDescent="0.2">
      <c r="B34" s="71"/>
      <c r="C34" s="71"/>
      <c r="D34" s="71"/>
      <c r="E34" s="71"/>
      <c r="F34" s="71"/>
      <c r="G34" s="71"/>
      <c r="H34" s="71"/>
      <c r="I34" s="71"/>
      <c r="J34" s="71"/>
      <c r="K34" s="71"/>
      <c r="L34" s="71"/>
      <c r="R34" s="71"/>
      <c r="S34" s="71"/>
      <c r="T34" s="71"/>
      <c r="U34" s="71"/>
      <c r="V34" s="71"/>
      <c r="W34" s="71"/>
      <c r="X34" s="71"/>
      <c r="Y34" s="71"/>
      <c r="Z34" s="71"/>
    </row>
    <row r="35" spans="2:26" ht="15.75" customHeight="1" x14ac:dyDescent="0.2">
      <c r="B35" s="71"/>
      <c r="C35" s="71"/>
      <c r="D35" s="71"/>
      <c r="E35" s="71"/>
      <c r="F35" s="71"/>
      <c r="G35" s="71"/>
      <c r="H35" s="71"/>
      <c r="I35" s="71"/>
      <c r="J35" s="71"/>
      <c r="K35" s="71"/>
      <c r="L35" s="71"/>
      <c r="R35" s="71"/>
      <c r="S35" s="71"/>
      <c r="T35" s="71"/>
      <c r="U35" s="71"/>
      <c r="V35" s="71"/>
      <c r="W35" s="71"/>
      <c r="X35" s="71"/>
      <c r="Y35" s="71"/>
      <c r="Z35" s="71"/>
    </row>
    <row r="36" spans="2:26" ht="15.75" customHeight="1" x14ac:dyDescent="0.2">
      <c r="B36" s="71"/>
      <c r="C36" s="71"/>
      <c r="D36" s="71"/>
      <c r="E36" s="71"/>
      <c r="F36" s="71"/>
      <c r="G36" s="71"/>
      <c r="H36" s="71"/>
      <c r="I36" s="71"/>
      <c r="J36" s="71"/>
      <c r="K36" s="71"/>
      <c r="L36" s="71"/>
      <c r="R36" s="71"/>
      <c r="S36" s="71"/>
      <c r="T36" s="71"/>
      <c r="U36" s="71"/>
      <c r="V36" s="71"/>
      <c r="W36" s="71"/>
      <c r="X36" s="71"/>
      <c r="Y36" s="71"/>
      <c r="Z36" s="71"/>
    </row>
    <row r="37" spans="2:26" ht="15.75" customHeight="1" x14ac:dyDescent="0.2">
      <c r="B37" s="71"/>
      <c r="C37" s="71"/>
      <c r="D37" s="71"/>
      <c r="E37" s="71"/>
      <c r="F37" s="71"/>
      <c r="G37" s="71"/>
      <c r="H37" s="71"/>
      <c r="I37" s="71"/>
      <c r="J37" s="71"/>
      <c r="K37" s="71"/>
      <c r="L37" s="71"/>
      <c r="R37" s="71"/>
      <c r="S37" s="71"/>
      <c r="T37" s="71"/>
      <c r="U37" s="71"/>
      <c r="V37" s="71"/>
      <c r="W37" s="71"/>
      <c r="X37" s="71"/>
      <c r="Y37" s="71"/>
      <c r="Z37" s="71"/>
    </row>
    <row r="38" spans="2:26" ht="15.75" customHeight="1" x14ac:dyDescent="0.2">
      <c r="B38" s="71"/>
      <c r="C38" s="71"/>
      <c r="D38" s="71"/>
      <c r="E38" s="71"/>
      <c r="F38" s="71"/>
      <c r="G38" s="71"/>
      <c r="H38" s="71"/>
      <c r="I38" s="71"/>
      <c r="J38" s="71"/>
      <c r="K38" s="71"/>
      <c r="L38" s="71"/>
      <c r="R38" s="71"/>
      <c r="S38" s="71"/>
      <c r="T38" s="71"/>
      <c r="U38" s="71"/>
      <c r="V38" s="71"/>
      <c r="W38" s="71"/>
      <c r="X38" s="71"/>
      <c r="Y38" s="71"/>
      <c r="Z38" s="71"/>
    </row>
    <row r="39" spans="2:26" ht="15.75" customHeight="1" x14ac:dyDescent="0.2">
      <c r="B39" s="71"/>
      <c r="C39" s="71"/>
      <c r="D39" s="71"/>
      <c r="E39" s="71"/>
      <c r="F39" s="71"/>
      <c r="G39" s="71"/>
      <c r="H39" s="71"/>
      <c r="I39" s="71"/>
      <c r="J39" s="71"/>
      <c r="K39" s="71"/>
      <c r="L39" s="71"/>
      <c r="R39" s="71"/>
      <c r="S39" s="71"/>
      <c r="T39" s="71"/>
      <c r="U39" s="71"/>
      <c r="V39" s="71"/>
      <c r="W39" s="71"/>
      <c r="X39" s="71"/>
      <c r="Y39" s="71"/>
      <c r="Z39" s="71"/>
    </row>
    <row r="40" spans="2:26" ht="15.75" customHeight="1" x14ac:dyDescent="0.2">
      <c r="B40" s="71"/>
      <c r="C40" s="71"/>
      <c r="D40" s="71"/>
      <c r="E40" s="71"/>
      <c r="F40" s="71"/>
      <c r="G40" s="71"/>
      <c r="H40" s="71"/>
      <c r="I40" s="71"/>
      <c r="J40" s="71"/>
      <c r="K40" s="71"/>
      <c r="L40" s="71"/>
      <c r="R40" s="71"/>
      <c r="S40" s="71"/>
      <c r="T40" s="71"/>
      <c r="U40" s="71"/>
      <c r="V40" s="71"/>
      <c r="W40" s="71"/>
      <c r="X40" s="71"/>
      <c r="Y40" s="71"/>
      <c r="Z40" s="71"/>
    </row>
    <row r="41" spans="2:26" x14ac:dyDescent="0.2">
      <c r="R41" s="71"/>
      <c r="S41" s="71"/>
      <c r="T41" s="71"/>
      <c r="U41" s="71"/>
      <c r="V41" s="71"/>
      <c r="W41" s="71"/>
      <c r="X41" s="71"/>
      <c r="Y41" s="71"/>
      <c r="Z41" s="71"/>
    </row>
  </sheetData>
  <mergeCells count="10">
    <mergeCell ref="Y3:AA3"/>
    <mergeCell ref="R24:Z32"/>
    <mergeCell ref="R17:S17"/>
    <mergeCell ref="R22:U22"/>
    <mergeCell ref="R21:U21"/>
    <mergeCell ref="R20:U20"/>
    <mergeCell ref="R19:U19"/>
    <mergeCell ref="B2:L2"/>
    <mergeCell ref="R2:U3"/>
    <mergeCell ref="B13:L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C6918-1E1E-4C7B-94D2-00E9A57E7ACF}">
  <dimension ref="B2:J25"/>
  <sheetViews>
    <sheetView showGridLines="0" topLeftCell="A3" workbookViewId="0">
      <selection activeCell="H23" sqref="H23"/>
    </sheetView>
  </sheetViews>
  <sheetFormatPr defaultRowHeight="15" x14ac:dyDescent="0.2"/>
  <cols>
    <col min="1" max="5" width="9.140625" style="43"/>
    <col min="6" max="7" width="13.7109375" style="43" bestFit="1" customWidth="1"/>
    <col min="8" max="8" width="19.140625" style="43" customWidth="1"/>
    <col min="9" max="9" width="5.140625" style="43" customWidth="1"/>
    <col min="10" max="10" width="12.7109375" style="43" customWidth="1"/>
    <col min="11" max="16384" width="9.140625" style="43"/>
  </cols>
  <sheetData>
    <row r="2" spans="2:10" ht="19.5" x14ac:dyDescent="0.25">
      <c r="B2" s="152" t="s">
        <v>100</v>
      </c>
      <c r="C2" s="152"/>
      <c r="D2" s="152"/>
      <c r="E2" s="152"/>
      <c r="F2" s="152"/>
      <c r="G2" s="152"/>
      <c r="H2" s="152"/>
      <c r="I2" s="152"/>
      <c r="J2" s="152"/>
    </row>
    <row r="3" spans="2:10" s="169" customFormat="1" ht="13.5" customHeight="1" thickBot="1" x14ac:dyDescent="0.3">
      <c r="B3" s="206"/>
      <c r="C3" s="206"/>
      <c r="D3" s="206"/>
      <c r="E3" s="206"/>
      <c r="F3" s="206"/>
      <c r="G3" s="206"/>
      <c r="H3" s="206"/>
      <c r="I3" s="206"/>
      <c r="J3" s="206"/>
    </row>
    <row r="4" spans="2:10" ht="15.75" thickBot="1" x14ac:dyDescent="0.25">
      <c r="F4" s="217" t="s">
        <v>107</v>
      </c>
      <c r="G4" s="218" t="s">
        <v>108</v>
      </c>
    </row>
    <row r="5" spans="2:10" x14ac:dyDescent="0.2">
      <c r="B5" s="207" t="s">
        <v>101</v>
      </c>
      <c r="C5" s="208"/>
      <c r="D5" s="208"/>
      <c r="E5" s="208"/>
      <c r="F5" s="47">
        <v>800.00000000000011</v>
      </c>
      <c r="G5" s="62">
        <v>199.99999999999986</v>
      </c>
      <c r="H5" s="45"/>
      <c r="I5" s="45"/>
      <c r="J5" s="45"/>
    </row>
    <row r="6" spans="2:10" ht="15.75" thickBot="1" x14ac:dyDescent="0.25">
      <c r="B6" s="149"/>
      <c r="C6" s="209"/>
      <c r="D6" s="209"/>
      <c r="E6" s="209"/>
      <c r="F6" s="44"/>
      <c r="G6" s="57"/>
      <c r="H6" s="45"/>
      <c r="I6" s="45"/>
      <c r="J6" s="45"/>
    </row>
    <row r="7" spans="2:10" x14ac:dyDescent="0.2">
      <c r="B7" s="210" t="s">
        <v>102</v>
      </c>
      <c r="C7" s="211"/>
      <c r="D7" s="211"/>
      <c r="E7" s="211"/>
      <c r="F7" s="44"/>
      <c r="G7" s="57"/>
      <c r="H7" s="219" t="s">
        <v>110</v>
      </c>
      <c r="I7" s="222"/>
      <c r="J7" s="219" t="s">
        <v>111</v>
      </c>
    </row>
    <row r="8" spans="2:10" x14ac:dyDescent="0.2">
      <c r="B8" s="212" t="s">
        <v>103</v>
      </c>
      <c r="C8" s="213"/>
      <c r="D8" s="213"/>
      <c r="E8" s="213"/>
      <c r="F8" s="44">
        <v>6</v>
      </c>
      <c r="G8" s="57">
        <v>9</v>
      </c>
      <c r="H8" s="220">
        <f>SUMPRODUCT(F5:G5,F8:G8)</f>
        <v>6600</v>
      </c>
      <c r="I8" s="45" t="s">
        <v>112</v>
      </c>
      <c r="J8" s="220">
        <v>7000</v>
      </c>
    </row>
    <row r="9" spans="2:10" x14ac:dyDescent="0.2">
      <c r="B9" s="212" t="s">
        <v>104</v>
      </c>
      <c r="C9" s="213"/>
      <c r="D9" s="213"/>
      <c r="E9" s="213"/>
      <c r="F9" s="44">
        <v>1</v>
      </c>
      <c r="G9" s="57">
        <v>1</v>
      </c>
      <c r="H9" s="220">
        <f>SUMPRODUCT(F5:G5,F9:G9)</f>
        <v>1000</v>
      </c>
      <c r="I9" s="45" t="s">
        <v>112</v>
      </c>
      <c r="J9" s="220">
        <v>1000</v>
      </c>
    </row>
    <row r="10" spans="2:10" ht="15.75" thickBot="1" x14ac:dyDescent="0.25">
      <c r="B10" s="212" t="s">
        <v>105</v>
      </c>
      <c r="C10" s="213"/>
      <c r="D10" s="213"/>
      <c r="E10" s="213"/>
      <c r="F10" s="44">
        <v>15</v>
      </c>
      <c r="G10" s="57">
        <v>10</v>
      </c>
      <c r="H10" s="221">
        <f>SUMPRODUCT(F5:G5,F10:G10)</f>
        <v>14000</v>
      </c>
      <c r="I10" s="150" t="s">
        <v>112</v>
      </c>
      <c r="J10" s="221">
        <v>14000</v>
      </c>
    </row>
    <row r="11" spans="2:10" x14ac:dyDescent="0.2">
      <c r="B11" s="149"/>
      <c r="C11" s="209"/>
      <c r="D11" s="209"/>
      <c r="E11" s="209"/>
      <c r="F11" s="44"/>
      <c r="G11" s="57"/>
      <c r="H11" s="45"/>
      <c r="I11" s="45"/>
      <c r="J11" s="46"/>
    </row>
    <row r="12" spans="2:10" ht="15.75" thickBot="1" x14ac:dyDescent="0.25">
      <c r="B12" s="149"/>
      <c r="C12" s="209"/>
      <c r="D12" s="209"/>
      <c r="E12" s="209"/>
      <c r="F12" s="44"/>
      <c r="G12" s="57"/>
      <c r="H12" s="216" t="s">
        <v>109</v>
      </c>
      <c r="I12" s="45"/>
      <c r="J12" s="46"/>
    </row>
    <row r="13" spans="2:10" ht="15.75" thickBot="1" x14ac:dyDescent="0.25">
      <c r="B13" s="214" t="s">
        <v>106</v>
      </c>
      <c r="C13" s="215"/>
      <c r="D13" s="215"/>
      <c r="E13" s="215"/>
      <c r="F13" s="223">
        <v>182</v>
      </c>
      <c r="G13" s="224">
        <v>139</v>
      </c>
      <c r="H13" s="225">
        <f>SUMPRODUCT(F5:G5,F13:G13)</f>
        <v>173400</v>
      </c>
      <c r="I13" s="150"/>
      <c r="J13" s="151"/>
    </row>
    <row r="15" spans="2:10" ht="15.75" thickBot="1" x14ac:dyDescent="0.25"/>
    <row r="16" spans="2:10" ht="15" customHeight="1" x14ac:dyDescent="0.2">
      <c r="B16" s="175" t="s">
        <v>113</v>
      </c>
      <c r="C16" s="176"/>
      <c r="D16" s="176"/>
      <c r="E16" s="176"/>
      <c r="F16" s="176"/>
      <c r="G16" s="177"/>
    </row>
    <row r="17" spans="2:7" x14ac:dyDescent="0.2">
      <c r="B17" s="178"/>
      <c r="C17" s="179"/>
      <c r="D17" s="179"/>
      <c r="E17" s="179"/>
      <c r="F17" s="179"/>
      <c r="G17" s="180"/>
    </row>
    <row r="18" spans="2:7" x14ac:dyDescent="0.2">
      <c r="B18" s="178"/>
      <c r="C18" s="179"/>
      <c r="D18" s="179"/>
      <c r="E18" s="179"/>
      <c r="F18" s="179"/>
      <c r="G18" s="180"/>
    </row>
    <row r="19" spans="2:7" x14ac:dyDescent="0.2">
      <c r="B19" s="178"/>
      <c r="C19" s="179"/>
      <c r="D19" s="179"/>
      <c r="E19" s="179"/>
      <c r="F19" s="179"/>
      <c r="G19" s="180"/>
    </row>
    <row r="20" spans="2:7" x14ac:dyDescent="0.2">
      <c r="B20" s="178"/>
      <c r="C20" s="179"/>
      <c r="D20" s="179"/>
      <c r="E20" s="179"/>
      <c r="F20" s="179"/>
      <c r="G20" s="180"/>
    </row>
    <row r="21" spans="2:7" x14ac:dyDescent="0.2">
      <c r="B21" s="178"/>
      <c r="C21" s="179"/>
      <c r="D21" s="179"/>
      <c r="E21" s="179"/>
      <c r="F21" s="179"/>
      <c r="G21" s="180"/>
    </row>
    <row r="22" spans="2:7" x14ac:dyDescent="0.2">
      <c r="B22" s="178"/>
      <c r="C22" s="179"/>
      <c r="D22" s="179"/>
      <c r="E22" s="179"/>
      <c r="F22" s="179"/>
      <c r="G22" s="180"/>
    </row>
    <row r="23" spans="2:7" x14ac:dyDescent="0.2">
      <c r="B23" s="178"/>
      <c r="C23" s="179"/>
      <c r="D23" s="179"/>
      <c r="E23" s="179"/>
      <c r="F23" s="179"/>
      <c r="G23" s="180"/>
    </row>
    <row r="24" spans="2:7" x14ac:dyDescent="0.2">
      <c r="B24" s="178"/>
      <c r="C24" s="179"/>
      <c r="D24" s="179"/>
      <c r="E24" s="179"/>
      <c r="F24" s="179"/>
      <c r="G24" s="180"/>
    </row>
    <row r="25" spans="2:7" ht="15.75" thickBot="1" x14ac:dyDescent="0.25">
      <c r="B25" s="181"/>
      <c r="C25" s="182"/>
      <c r="D25" s="182"/>
      <c r="E25" s="182"/>
      <c r="F25" s="182"/>
      <c r="G25" s="183"/>
    </row>
  </sheetData>
  <mergeCells count="8">
    <mergeCell ref="B13:E13"/>
    <mergeCell ref="B16:G25"/>
    <mergeCell ref="B2:J2"/>
    <mergeCell ref="B5:E5"/>
    <mergeCell ref="B7:E7"/>
    <mergeCell ref="B8:E8"/>
    <mergeCell ref="B9:E9"/>
    <mergeCell ref="B10: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C000F-ADF1-45C3-B6DD-DC4B4A9F76F7}">
  <dimension ref="A1:G29"/>
  <sheetViews>
    <sheetView showGridLines="0" topLeftCell="A3" workbookViewId="0">
      <selection activeCell="L21" sqref="L21"/>
    </sheetView>
  </sheetViews>
  <sheetFormatPr defaultRowHeight="15" x14ac:dyDescent="0.25"/>
  <cols>
    <col min="1" max="1" width="2.28515625" customWidth="1"/>
    <col min="2" max="2" width="6.28515625" bestFit="1" customWidth="1"/>
    <col min="3" max="3" width="26.7109375" bestFit="1" customWidth="1"/>
    <col min="4" max="4" width="13.7109375" bestFit="1" customWidth="1"/>
    <col min="5" max="5" width="13.42578125" bestFit="1" customWidth="1"/>
    <col min="6" max="6" width="11.42578125" bestFit="1" customWidth="1"/>
    <col min="7" max="7" width="5.42578125" bestFit="1" customWidth="1"/>
  </cols>
  <sheetData>
    <row r="1" spans="1:5" x14ac:dyDescent="0.25">
      <c r="A1" s="226" t="s">
        <v>114</v>
      </c>
    </row>
    <row r="2" spans="1:5" x14ac:dyDescent="0.25">
      <c r="A2" s="226" t="s">
        <v>115</v>
      </c>
    </row>
    <row r="3" spans="1:5" x14ac:dyDescent="0.25">
      <c r="A3" s="226" t="s">
        <v>116</v>
      </c>
    </row>
    <row r="4" spans="1:5" x14ac:dyDescent="0.25">
      <c r="A4" s="226" t="s">
        <v>117</v>
      </c>
    </row>
    <row r="5" spans="1:5" x14ac:dyDescent="0.25">
      <c r="A5" s="226" t="s">
        <v>118</v>
      </c>
    </row>
    <row r="6" spans="1:5" x14ac:dyDescent="0.25">
      <c r="A6" s="226"/>
      <c r="B6" t="s">
        <v>119</v>
      </c>
    </row>
    <row r="7" spans="1:5" x14ac:dyDescent="0.25">
      <c r="A7" s="226"/>
      <c r="B7" t="s">
        <v>120</v>
      </c>
    </row>
    <row r="8" spans="1:5" x14ac:dyDescent="0.25">
      <c r="A8" s="226"/>
      <c r="B8" t="s">
        <v>121</v>
      </c>
    </row>
    <row r="9" spans="1:5" x14ac:dyDescent="0.25">
      <c r="A9" s="226" t="s">
        <v>122</v>
      </c>
    </row>
    <row r="10" spans="1:5" x14ac:dyDescent="0.25">
      <c r="B10" t="s">
        <v>123</v>
      </c>
    </row>
    <row r="11" spans="1:5" x14ac:dyDescent="0.25">
      <c r="B11" t="s">
        <v>124</v>
      </c>
    </row>
    <row r="14" spans="1:5" ht="15.75" thickBot="1" x14ac:dyDescent="0.3">
      <c r="A14" t="s">
        <v>125</v>
      </c>
    </row>
    <row r="15" spans="1:5" ht="15.75" thickBot="1" x14ac:dyDescent="0.3">
      <c r="B15" s="237" t="s">
        <v>126</v>
      </c>
      <c r="C15" s="237" t="s">
        <v>127</v>
      </c>
      <c r="D15" s="237" t="s">
        <v>128</v>
      </c>
      <c r="E15" s="237" t="s">
        <v>129</v>
      </c>
    </row>
    <row r="16" spans="1:5" ht="15.75" thickBot="1" x14ac:dyDescent="0.3">
      <c r="B16" s="227" t="s">
        <v>137</v>
      </c>
      <c r="C16" s="227" t="s">
        <v>138</v>
      </c>
      <c r="D16" s="229">
        <v>173400</v>
      </c>
      <c r="E16" s="229">
        <v>173400</v>
      </c>
    </row>
    <row r="19" spans="1:7" ht="15.75" thickBot="1" x14ac:dyDescent="0.3">
      <c r="A19" t="s">
        <v>130</v>
      </c>
    </row>
    <row r="20" spans="1:7" ht="15.75" thickBot="1" x14ac:dyDescent="0.3">
      <c r="B20" s="237" t="s">
        <v>126</v>
      </c>
      <c r="C20" s="237" t="s">
        <v>127</v>
      </c>
      <c r="D20" s="237" t="s">
        <v>128</v>
      </c>
      <c r="E20" s="237" t="s">
        <v>129</v>
      </c>
      <c r="F20" s="237" t="s">
        <v>131</v>
      </c>
    </row>
    <row r="21" spans="1:7" x14ac:dyDescent="0.25">
      <c r="B21" s="228" t="s">
        <v>139</v>
      </c>
      <c r="C21" s="228" t="s">
        <v>140</v>
      </c>
      <c r="D21" s="230">
        <v>800.00000000000011</v>
      </c>
      <c r="E21" s="230">
        <v>800.00000000000011</v>
      </c>
      <c r="F21" s="228" t="s">
        <v>141</v>
      </c>
    </row>
    <row r="22" spans="1:7" ht="15.75" thickBot="1" x14ac:dyDescent="0.3">
      <c r="B22" s="227" t="s">
        <v>142</v>
      </c>
      <c r="C22" s="227" t="s">
        <v>143</v>
      </c>
      <c r="D22" s="231">
        <v>199.99999999999986</v>
      </c>
      <c r="E22" s="231">
        <v>199.99999999999986</v>
      </c>
      <c r="F22" s="227" t="s">
        <v>141</v>
      </c>
    </row>
    <row r="25" spans="1:7" ht="15.75" thickBot="1" x14ac:dyDescent="0.3">
      <c r="A25" t="s">
        <v>132</v>
      </c>
    </row>
    <row r="26" spans="1:7" ht="15.75" thickBot="1" x14ac:dyDescent="0.3">
      <c r="B26" s="237" t="s">
        <v>126</v>
      </c>
      <c r="C26" s="237" t="s">
        <v>127</v>
      </c>
      <c r="D26" s="237" t="s">
        <v>133</v>
      </c>
      <c r="E26" s="237" t="s">
        <v>134</v>
      </c>
      <c r="F26" s="237" t="s">
        <v>135</v>
      </c>
      <c r="G26" s="237" t="s">
        <v>136</v>
      </c>
    </row>
    <row r="27" spans="1:7" x14ac:dyDescent="0.25">
      <c r="B27" s="228" t="s">
        <v>144</v>
      </c>
      <c r="C27" s="228" t="s">
        <v>145</v>
      </c>
      <c r="D27" s="232">
        <v>6600</v>
      </c>
      <c r="E27" s="228" t="s">
        <v>146</v>
      </c>
      <c r="F27" s="228" t="s">
        <v>147</v>
      </c>
      <c r="G27" s="228">
        <v>400</v>
      </c>
    </row>
    <row r="28" spans="1:7" x14ac:dyDescent="0.25">
      <c r="B28" s="228" t="s">
        <v>148</v>
      </c>
      <c r="C28" s="228" t="s">
        <v>149</v>
      </c>
      <c r="D28" s="232">
        <v>1000</v>
      </c>
      <c r="E28" s="228" t="s">
        <v>150</v>
      </c>
      <c r="F28" s="228" t="s">
        <v>151</v>
      </c>
      <c r="G28" s="228">
        <v>0</v>
      </c>
    </row>
    <row r="29" spans="1:7" ht="15.75" thickBot="1" x14ac:dyDescent="0.3">
      <c r="B29" s="227" t="s">
        <v>152</v>
      </c>
      <c r="C29" s="227" t="s">
        <v>153</v>
      </c>
      <c r="D29" s="233">
        <v>14000</v>
      </c>
      <c r="E29" s="227" t="s">
        <v>154</v>
      </c>
      <c r="F29" s="227" t="s">
        <v>151</v>
      </c>
      <c r="G29" s="22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4B7-C9C4-4B95-8D86-20C805DED757}">
  <dimension ref="A1:H17"/>
  <sheetViews>
    <sheetView showGridLines="0" topLeftCell="A3" workbookViewId="0">
      <selection activeCell="L14" sqref="L14"/>
    </sheetView>
  </sheetViews>
  <sheetFormatPr defaultRowHeight="15" x14ac:dyDescent="0.25"/>
  <cols>
    <col min="1" max="1" width="2.28515625" customWidth="1"/>
    <col min="2" max="2" width="6.28515625" bestFit="1" customWidth="1"/>
    <col min="3" max="3" width="26.7109375" bestFit="1" customWidth="1"/>
    <col min="4" max="4" width="6.140625" bestFit="1" customWidth="1"/>
    <col min="5" max="5" width="8.7109375" bestFit="1" customWidth="1"/>
    <col min="6" max="6" width="10.85546875" bestFit="1" customWidth="1"/>
    <col min="7" max="8" width="12" bestFit="1" customWidth="1"/>
  </cols>
  <sheetData>
    <row r="1" spans="1:8" x14ac:dyDescent="0.25">
      <c r="A1" s="226" t="s">
        <v>155</v>
      </c>
    </row>
    <row r="2" spans="1:8" x14ac:dyDescent="0.25">
      <c r="A2" s="226" t="s">
        <v>115</v>
      </c>
    </row>
    <row r="3" spans="1:8" x14ac:dyDescent="0.25">
      <c r="A3" s="226" t="s">
        <v>116</v>
      </c>
    </row>
    <row r="6" spans="1:8" ht="15.75" thickBot="1" x14ac:dyDescent="0.3">
      <c r="A6" t="s">
        <v>130</v>
      </c>
    </row>
    <row r="7" spans="1:8" x14ac:dyDescent="0.25">
      <c r="B7" s="234"/>
      <c r="C7" s="234"/>
      <c r="D7" s="234" t="s">
        <v>156</v>
      </c>
      <c r="E7" s="234" t="s">
        <v>158</v>
      </c>
      <c r="F7" s="234" t="s">
        <v>159</v>
      </c>
      <c r="G7" s="234" t="s">
        <v>161</v>
      </c>
      <c r="H7" s="234" t="s">
        <v>161</v>
      </c>
    </row>
    <row r="8" spans="1:8" ht="15.75" thickBot="1" x14ac:dyDescent="0.3">
      <c r="B8" s="235" t="s">
        <v>126</v>
      </c>
      <c r="C8" s="235" t="s">
        <v>127</v>
      </c>
      <c r="D8" s="235" t="s">
        <v>157</v>
      </c>
      <c r="E8" s="235" t="s">
        <v>78</v>
      </c>
      <c r="F8" s="235" t="s">
        <v>160</v>
      </c>
      <c r="G8" s="235" t="s">
        <v>162</v>
      </c>
      <c r="H8" s="235" t="s">
        <v>163</v>
      </c>
    </row>
    <row r="9" spans="1:8" x14ac:dyDescent="0.25">
      <c r="B9" s="228" t="s">
        <v>139</v>
      </c>
      <c r="C9" s="228" t="s">
        <v>140</v>
      </c>
      <c r="D9" s="228">
        <v>800.00000000000011</v>
      </c>
      <c r="E9" s="228">
        <v>0</v>
      </c>
      <c r="F9" s="228">
        <v>182</v>
      </c>
      <c r="G9" s="228">
        <v>26.500000000000011</v>
      </c>
      <c r="H9" s="228">
        <v>43.000000000000007</v>
      </c>
    </row>
    <row r="10" spans="1:8" ht="15.75" thickBot="1" x14ac:dyDescent="0.3">
      <c r="B10" s="227" t="s">
        <v>142</v>
      </c>
      <c r="C10" s="227" t="s">
        <v>143</v>
      </c>
      <c r="D10" s="227">
        <v>199.99999999999986</v>
      </c>
      <c r="E10" s="227">
        <v>0</v>
      </c>
      <c r="F10" s="227">
        <v>139</v>
      </c>
      <c r="G10" s="227">
        <v>43.000000000000007</v>
      </c>
      <c r="H10" s="227">
        <v>17.666666666666671</v>
      </c>
    </row>
    <row r="12" spans="1:8" ht="15.75" thickBot="1" x14ac:dyDescent="0.3">
      <c r="A12" t="s">
        <v>132</v>
      </c>
    </row>
    <row r="13" spans="1:8" x14ac:dyDescent="0.25">
      <c r="B13" s="234"/>
      <c r="C13" s="234"/>
      <c r="D13" s="234" t="s">
        <v>156</v>
      </c>
      <c r="E13" s="234" t="s">
        <v>164</v>
      </c>
      <c r="F13" s="234" t="s">
        <v>166</v>
      </c>
      <c r="G13" s="234" t="s">
        <v>161</v>
      </c>
      <c r="H13" s="234" t="s">
        <v>161</v>
      </c>
    </row>
    <row r="14" spans="1:8" ht="15.75" thickBot="1" x14ac:dyDescent="0.3">
      <c r="B14" s="235" t="s">
        <v>126</v>
      </c>
      <c r="C14" s="235" t="s">
        <v>127</v>
      </c>
      <c r="D14" s="235" t="s">
        <v>157</v>
      </c>
      <c r="E14" s="235" t="s">
        <v>165</v>
      </c>
      <c r="F14" s="235" t="s">
        <v>167</v>
      </c>
      <c r="G14" s="235" t="s">
        <v>162</v>
      </c>
      <c r="H14" s="235" t="s">
        <v>163</v>
      </c>
    </row>
    <row r="15" spans="1:8" x14ac:dyDescent="0.25">
      <c r="B15" s="228" t="s">
        <v>144</v>
      </c>
      <c r="C15" s="228" t="s">
        <v>145</v>
      </c>
      <c r="D15" s="228">
        <v>6600</v>
      </c>
      <c r="E15" s="228">
        <v>0</v>
      </c>
      <c r="F15" s="228">
        <v>7000</v>
      </c>
      <c r="G15" s="228">
        <v>1E+30</v>
      </c>
      <c r="H15" s="228">
        <v>400.00000000000068</v>
      </c>
    </row>
    <row r="16" spans="1:8" x14ac:dyDescent="0.25">
      <c r="B16" s="228" t="s">
        <v>148</v>
      </c>
      <c r="C16" s="228" t="s">
        <v>149</v>
      </c>
      <c r="D16" s="228">
        <v>1000</v>
      </c>
      <c r="E16" s="228">
        <v>53.000000000000007</v>
      </c>
      <c r="F16" s="228">
        <v>1000</v>
      </c>
      <c r="G16" s="228">
        <v>26.666666666666714</v>
      </c>
      <c r="H16" s="228">
        <v>66.666666666666629</v>
      </c>
    </row>
    <row r="17" spans="2:8" ht="15.75" thickBot="1" x14ac:dyDescent="0.3">
      <c r="B17" s="227" t="s">
        <v>152</v>
      </c>
      <c r="C17" s="227" t="s">
        <v>153</v>
      </c>
      <c r="D17" s="227">
        <v>14000</v>
      </c>
      <c r="E17" s="227">
        <v>8.6</v>
      </c>
      <c r="F17" s="227">
        <v>14000</v>
      </c>
      <c r="G17" s="227">
        <v>999.99999999999955</v>
      </c>
      <c r="H17" s="227">
        <v>666.66666666666811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5246-3D6D-4C3E-A54F-708E0471F97D}">
  <dimension ref="A1:J14"/>
  <sheetViews>
    <sheetView showGridLines="0" workbookViewId="0">
      <selection activeCell="M15" sqref="M15"/>
    </sheetView>
  </sheetViews>
  <sheetFormatPr defaultRowHeight="15" x14ac:dyDescent="0.25"/>
  <cols>
    <col min="1" max="1" width="2.28515625" customWidth="1"/>
    <col min="2" max="2" width="6.28515625" bestFit="1" customWidth="1"/>
    <col min="3" max="3" width="20.7109375" bestFit="1" customWidth="1"/>
    <col min="4" max="4" width="13.42578125" bestFit="1" customWidth="1"/>
    <col min="5" max="5" width="2.28515625" customWidth="1"/>
    <col min="6" max="6" width="6.42578125" bestFit="1" customWidth="1"/>
    <col min="7" max="7" width="9.5703125" bestFit="1" customWidth="1"/>
    <col min="8" max="8" width="2.28515625" customWidth="1"/>
    <col min="9" max="9" width="6.5703125" bestFit="1" customWidth="1"/>
    <col min="10" max="10" width="9.5703125" bestFit="1" customWidth="1"/>
  </cols>
  <sheetData>
    <row r="1" spans="1:10" x14ac:dyDescent="0.25">
      <c r="A1" s="226" t="s">
        <v>168</v>
      </c>
    </row>
    <row r="2" spans="1:10" x14ac:dyDescent="0.25">
      <c r="A2" s="226" t="s">
        <v>115</v>
      </c>
    </row>
    <row r="3" spans="1:10" x14ac:dyDescent="0.25">
      <c r="A3" s="226" t="s">
        <v>116</v>
      </c>
    </row>
    <row r="5" spans="1:10" ht="15.75" thickBot="1" x14ac:dyDescent="0.3"/>
    <row r="6" spans="1:10" x14ac:dyDescent="0.25">
      <c r="B6" s="234"/>
      <c r="C6" s="234" t="s">
        <v>159</v>
      </c>
      <c r="D6" s="234"/>
    </row>
    <row r="7" spans="1:10" ht="15.75" thickBot="1" x14ac:dyDescent="0.3">
      <c r="B7" s="235" t="s">
        <v>126</v>
      </c>
      <c r="C7" s="235" t="s">
        <v>127</v>
      </c>
      <c r="D7" s="235" t="s">
        <v>157</v>
      </c>
    </row>
    <row r="8" spans="1:10" ht="15.75" thickBot="1" x14ac:dyDescent="0.3">
      <c r="B8" s="227" t="s">
        <v>137</v>
      </c>
      <c r="C8" s="227" t="s">
        <v>138</v>
      </c>
      <c r="D8" s="229">
        <v>173400</v>
      </c>
    </row>
    <row r="10" spans="1:10" ht="15.75" thickBot="1" x14ac:dyDescent="0.3"/>
    <row r="11" spans="1:10" x14ac:dyDescent="0.25">
      <c r="B11" s="234"/>
      <c r="C11" s="234" t="s">
        <v>169</v>
      </c>
      <c r="D11" s="234"/>
      <c r="E11" s="236"/>
      <c r="F11" s="234" t="s">
        <v>170</v>
      </c>
      <c r="G11" s="234" t="s">
        <v>159</v>
      </c>
      <c r="H11" s="236"/>
      <c r="I11" s="234" t="s">
        <v>173</v>
      </c>
      <c r="J11" s="234" t="s">
        <v>159</v>
      </c>
    </row>
    <row r="12" spans="1:10" ht="15.75" thickBot="1" x14ac:dyDescent="0.3">
      <c r="B12" s="235" t="s">
        <v>126</v>
      </c>
      <c r="C12" s="235" t="s">
        <v>127</v>
      </c>
      <c r="D12" s="235" t="s">
        <v>157</v>
      </c>
      <c r="E12" s="236"/>
      <c r="F12" s="235" t="s">
        <v>171</v>
      </c>
      <c r="G12" s="235" t="s">
        <v>172</v>
      </c>
      <c r="H12" s="236"/>
      <c r="I12" s="235" t="s">
        <v>171</v>
      </c>
      <c r="J12" s="235" t="s">
        <v>172</v>
      </c>
    </row>
    <row r="13" spans="1:10" x14ac:dyDescent="0.25">
      <c r="B13" s="228" t="s">
        <v>139</v>
      </c>
      <c r="C13" s="228" t="s">
        <v>140</v>
      </c>
      <c r="D13" s="230">
        <v>800.00000000000011</v>
      </c>
      <c r="F13" s="230">
        <v>0</v>
      </c>
      <c r="G13" s="230">
        <v>27800</v>
      </c>
      <c r="I13" s="230">
        <v>800.00000000000011</v>
      </c>
      <c r="J13" s="230">
        <v>173400</v>
      </c>
    </row>
    <row r="14" spans="1:10" ht="15.75" thickBot="1" x14ac:dyDescent="0.3">
      <c r="B14" s="227" t="s">
        <v>142</v>
      </c>
      <c r="C14" s="227" t="s">
        <v>143</v>
      </c>
      <c r="D14" s="231">
        <v>199.99999999999986</v>
      </c>
      <c r="F14" s="231">
        <v>0</v>
      </c>
      <c r="G14" s="231">
        <v>145600</v>
      </c>
      <c r="I14" s="231">
        <v>199.99999999999983</v>
      </c>
      <c r="J14" s="231">
        <v>173400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A7551-7120-439E-8DF5-B95F239C5E02}">
  <dimension ref="B1:K27"/>
  <sheetViews>
    <sheetView showGridLines="0" tabSelected="1" workbookViewId="0">
      <selection activeCell="N11" sqref="N11"/>
    </sheetView>
  </sheetViews>
  <sheetFormatPr defaultRowHeight="15" x14ac:dyDescent="0.2"/>
  <cols>
    <col min="1" max="2" width="9.140625" style="43"/>
    <col min="3" max="3" width="18.5703125" style="43" customWidth="1"/>
    <col min="4" max="4" width="24.28515625" style="43" customWidth="1"/>
    <col min="5" max="5" width="17.140625" style="43" customWidth="1"/>
    <col min="6" max="6" width="17.28515625" style="43" customWidth="1"/>
    <col min="7" max="7" width="17.42578125" style="43" customWidth="1"/>
    <col min="8" max="8" width="18.140625" style="43" customWidth="1"/>
    <col min="9" max="10" width="9.140625" style="43"/>
    <col min="11" max="11" width="11.140625" style="43" customWidth="1"/>
    <col min="12" max="16384" width="9.140625" style="43"/>
  </cols>
  <sheetData>
    <row r="1" spans="2:10" ht="15.75" thickBot="1" x14ac:dyDescent="0.25"/>
    <row r="2" spans="2:10" ht="15" customHeight="1" x14ac:dyDescent="0.2">
      <c r="B2" s="238" t="s">
        <v>241</v>
      </c>
      <c r="C2" s="239"/>
      <c r="D2" s="239"/>
      <c r="E2" s="239"/>
      <c r="F2" s="239"/>
      <c r="G2" s="239"/>
      <c r="H2" s="240"/>
    </row>
    <row r="3" spans="2:10" x14ac:dyDescent="0.2">
      <c r="B3" s="178"/>
      <c r="C3" s="179"/>
      <c r="D3" s="179"/>
      <c r="E3" s="179"/>
      <c r="F3" s="179"/>
      <c r="G3" s="179"/>
      <c r="H3" s="180"/>
    </row>
    <row r="4" spans="2:10" x14ac:dyDescent="0.2">
      <c r="B4" s="178"/>
      <c r="C4" s="179"/>
      <c r="D4" s="179"/>
      <c r="E4" s="179"/>
      <c r="F4" s="179"/>
      <c r="G4" s="179"/>
      <c r="H4" s="180"/>
    </row>
    <row r="5" spans="2:10" ht="15.75" thickBot="1" x14ac:dyDescent="0.25">
      <c r="B5" s="241"/>
      <c r="C5" s="242"/>
      <c r="D5" s="242"/>
      <c r="E5" s="242"/>
      <c r="F5" s="242"/>
      <c r="G5" s="242"/>
      <c r="H5" s="243"/>
    </row>
    <row r="6" spans="2:10" x14ac:dyDescent="0.2">
      <c r="B6" s="279"/>
      <c r="C6" s="279"/>
      <c r="D6" s="279"/>
      <c r="E6" s="279"/>
      <c r="F6" s="279"/>
      <c r="G6" s="279"/>
      <c r="H6" s="279"/>
    </row>
    <row r="7" spans="2:10" x14ac:dyDescent="0.2">
      <c r="B7" s="279"/>
      <c r="C7" s="279"/>
      <c r="D7" s="279"/>
      <c r="E7" s="279"/>
      <c r="F7" s="279"/>
      <c r="G7" s="279"/>
      <c r="H7" s="279"/>
    </row>
    <row r="8" spans="2:10" x14ac:dyDescent="0.2">
      <c r="B8" s="244"/>
      <c r="C8" s="244"/>
      <c r="D8" s="244"/>
      <c r="E8" s="244"/>
      <c r="F8" s="244"/>
      <c r="G8" s="244"/>
      <c r="H8" s="244"/>
    </row>
    <row r="9" spans="2:10" ht="22.5" customHeight="1" x14ac:dyDescent="0.2">
      <c r="B9" s="245" t="s">
        <v>174</v>
      </c>
      <c r="C9" s="245"/>
      <c r="D9" s="245"/>
      <c r="E9" s="245"/>
      <c r="F9" s="245"/>
      <c r="G9" s="245"/>
      <c r="H9" s="245"/>
      <c r="I9" s="245"/>
      <c r="J9" s="245"/>
    </row>
    <row r="10" spans="2:10" ht="15.75" thickBot="1" x14ac:dyDescent="0.25">
      <c r="B10" s="244"/>
      <c r="C10" s="244"/>
      <c r="D10" s="244"/>
      <c r="E10" s="244"/>
      <c r="F10" s="244"/>
      <c r="G10" s="244"/>
      <c r="H10" s="244"/>
    </row>
    <row r="11" spans="2:10" ht="15.75" customHeight="1" x14ac:dyDescent="0.2">
      <c r="B11" s="257" t="s">
        <v>175</v>
      </c>
      <c r="C11" s="258"/>
      <c r="D11" s="258"/>
      <c r="E11" s="251"/>
      <c r="F11" s="249"/>
      <c r="G11" s="249"/>
      <c r="H11" s="246"/>
    </row>
    <row r="12" spans="2:10" x14ac:dyDescent="0.2">
      <c r="B12" s="44"/>
      <c r="C12" s="45"/>
      <c r="D12" s="45"/>
      <c r="E12" s="261" t="s">
        <v>179</v>
      </c>
      <c r="F12" s="261" t="s">
        <v>180</v>
      </c>
      <c r="G12" s="261" t="s">
        <v>181</v>
      </c>
      <c r="H12" s="262" t="s">
        <v>182</v>
      </c>
    </row>
    <row r="13" spans="2:10" ht="15.75" customHeight="1" x14ac:dyDescent="0.2">
      <c r="B13" s="44"/>
      <c r="C13" s="263" t="s">
        <v>176</v>
      </c>
      <c r="D13" s="263"/>
      <c r="E13" s="265">
        <v>1.1000000000000001</v>
      </c>
      <c r="F13" s="265">
        <v>1.6</v>
      </c>
      <c r="G13" s="265">
        <v>1.4</v>
      </c>
      <c r="H13" s="266">
        <v>1.2</v>
      </c>
    </row>
    <row r="14" spans="2:10" x14ac:dyDescent="0.2">
      <c r="B14" s="44"/>
      <c r="C14" s="263" t="s">
        <v>177</v>
      </c>
      <c r="D14" s="263"/>
      <c r="E14" s="265">
        <v>2.5</v>
      </c>
      <c r="F14" s="265">
        <v>2</v>
      </c>
      <c r="G14" s="265">
        <v>2.6</v>
      </c>
      <c r="H14" s="266">
        <v>2.8</v>
      </c>
    </row>
    <row r="15" spans="2:10" ht="16.5" customHeight="1" thickBot="1" x14ac:dyDescent="0.25">
      <c r="B15" s="247"/>
      <c r="C15" s="264" t="s">
        <v>178</v>
      </c>
      <c r="D15" s="264"/>
      <c r="E15" s="267">
        <v>1.8</v>
      </c>
      <c r="F15" s="267">
        <v>2.1</v>
      </c>
      <c r="G15" s="267">
        <v>1.7</v>
      </c>
      <c r="H15" s="268">
        <v>1.9</v>
      </c>
    </row>
    <row r="16" spans="2:10" ht="15.75" thickBot="1" x14ac:dyDescent="0.25"/>
    <row r="17" spans="2:11" ht="15.75" customHeight="1" x14ac:dyDescent="0.2">
      <c r="B17" s="259" t="s">
        <v>183</v>
      </c>
      <c r="C17" s="260"/>
      <c r="D17" s="260"/>
      <c r="E17" s="260"/>
      <c r="F17" s="249"/>
      <c r="G17" s="249"/>
      <c r="H17" s="249"/>
      <c r="I17" s="249"/>
      <c r="J17" s="249"/>
      <c r="K17" s="246"/>
    </row>
    <row r="18" spans="2:11" x14ac:dyDescent="0.2">
      <c r="B18" s="44"/>
      <c r="C18" s="45"/>
      <c r="D18" s="45"/>
      <c r="E18" s="261" t="s">
        <v>179</v>
      </c>
      <c r="F18" s="261" t="s">
        <v>180</v>
      </c>
      <c r="G18" s="261" t="s">
        <v>181</v>
      </c>
      <c r="H18" s="261" t="s">
        <v>182</v>
      </c>
      <c r="I18" s="270" t="s">
        <v>184</v>
      </c>
      <c r="J18" s="45"/>
      <c r="K18" s="274" t="s">
        <v>186</v>
      </c>
    </row>
    <row r="19" spans="2:11" x14ac:dyDescent="0.2">
      <c r="B19" s="44"/>
      <c r="C19" s="263" t="s">
        <v>176</v>
      </c>
      <c r="D19" s="263"/>
      <c r="E19" s="269">
        <v>1600</v>
      </c>
      <c r="F19" s="269">
        <v>0</v>
      </c>
      <c r="G19" s="269">
        <v>0</v>
      </c>
      <c r="H19" s="269">
        <v>2900</v>
      </c>
      <c r="I19" s="272">
        <f>SUM(E19:H19)</f>
        <v>4500</v>
      </c>
      <c r="J19" s="273" t="s">
        <v>112</v>
      </c>
      <c r="K19" s="276">
        <v>4500</v>
      </c>
    </row>
    <row r="20" spans="2:11" x14ac:dyDescent="0.2">
      <c r="B20" s="44"/>
      <c r="C20" s="263" t="s">
        <v>177</v>
      </c>
      <c r="D20" s="263"/>
      <c r="E20" s="269">
        <v>500</v>
      </c>
      <c r="F20" s="269">
        <v>2000</v>
      </c>
      <c r="G20" s="269">
        <v>0</v>
      </c>
      <c r="H20" s="269">
        <v>0</v>
      </c>
      <c r="I20" s="272">
        <f t="shared" ref="I20:I21" si="0">SUM(E20:H20)</f>
        <v>2500</v>
      </c>
      <c r="J20" s="273" t="s">
        <v>112</v>
      </c>
      <c r="K20" s="276">
        <v>2500</v>
      </c>
    </row>
    <row r="21" spans="2:11" x14ac:dyDescent="0.2">
      <c r="B21" s="44"/>
      <c r="C21" s="263" t="s">
        <v>178</v>
      </c>
      <c r="D21" s="263"/>
      <c r="E21" s="269">
        <v>2200</v>
      </c>
      <c r="F21" s="269">
        <v>0</v>
      </c>
      <c r="G21" s="269">
        <v>2800</v>
      </c>
      <c r="H21" s="269">
        <v>0</v>
      </c>
      <c r="I21" s="272">
        <f t="shared" si="0"/>
        <v>5000</v>
      </c>
      <c r="J21" s="273" t="s">
        <v>112</v>
      </c>
      <c r="K21" s="276">
        <v>5000</v>
      </c>
    </row>
    <row r="22" spans="2:11" x14ac:dyDescent="0.2">
      <c r="B22" s="44"/>
      <c r="C22" s="271" t="s">
        <v>185</v>
      </c>
      <c r="D22" s="271"/>
      <c r="E22" s="272">
        <f>SUM(E19:E21)</f>
        <v>4300</v>
      </c>
      <c r="F22" s="272">
        <f t="shared" ref="F22:H22" si="1">SUM(F19:F21)</f>
        <v>2000</v>
      </c>
      <c r="G22" s="272">
        <f t="shared" si="1"/>
        <v>2800</v>
      </c>
      <c r="H22" s="272">
        <f t="shared" si="1"/>
        <v>2900</v>
      </c>
      <c r="I22" s="45"/>
      <c r="J22" s="45"/>
      <c r="K22" s="46"/>
    </row>
    <row r="23" spans="2:11" x14ac:dyDescent="0.2">
      <c r="B23" s="44"/>
      <c r="C23" s="45"/>
      <c r="D23" s="45"/>
      <c r="E23" s="273" t="s">
        <v>187</v>
      </c>
      <c r="F23" s="273" t="s">
        <v>187</v>
      </c>
      <c r="G23" s="273" t="s">
        <v>187</v>
      </c>
      <c r="H23" s="273" t="s">
        <v>187</v>
      </c>
      <c r="I23" s="45"/>
      <c r="J23" s="45"/>
      <c r="K23" s="46"/>
    </row>
    <row r="24" spans="2:11" ht="15.75" thickBot="1" x14ac:dyDescent="0.25">
      <c r="B24" s="247"/>
      <c r="C24" s="275" t="s">
        <v>38</v>
      </c>
      <c r="D24" s="275"/>
      <c r="E24" s="277">
        <v>4300</v>
      </c>
      <c r="F24" s="277">
        <v>2000</v>
      </c>
      <c r="G24" s="277">
        <v>2800</v>
      </c>
      <c r="H24" s="277">
        <v>2900</v>
      </c>
      <c r="I24" s="250"/>
      <c r="J24" s="250"/>
      <c r="K24" s="248"/>
    </row>
    <row r="27" spans="2:11" ht="22.5" x14ac:dyDescent="0.3">
      <c r="B27" s="205" t="s">
        <v>188</v>
      </c>
      <c r="C27" s="205"/>
      <c r="D27" s="278">
        <f>SUMPRODUCT(E13:H15,E19:H21)</f>
        <v>19210</v>
      </c>
    </row>
  </sheetData>
  <mergeCells count="13">
    <mergeCell ref="B27:C27"/>
    <mergeCell ref="B17:E17"/>
    <mergeCell ref="B11:D11"/>
    <mergeCell ref="B2:H5"/>
    <mergeCell ref="C15:D15"/>
    <mergeCell ref="C19:D19"/>
    <mergeCell ref="C20:D20"/>
    <mergeCell ref="C21:D21"/>
    <mergeCell ref="C22:D22"/>
    <mergeCell ref="C24:D24"/>
    <mergeCell ref="B9:J9"/>
    <mergeCell ref="C13:D13"/>
    <mergeCell ref="C14:D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2B73-76C2-4C75-A7B9-2553BA29CFB9}">
  <dimension ref="A1:G43"/>
  <sheetViews>
    <sheetView showGridLines="0" workbookViewId="0">
      <selection activeCell="B36" sqref="B36:G36"/>
    </sheetView>
  </sheetViews>
  <sheetFormatPr defaultRowHeight="15" x14ac:dyDescent="0.25"/>
  <cols>
    <col min="1" max="1" width="2.28515625" customWidth="1"/>
    <col min="2" max="2" width="6.28515625" bestFit="1" customWidth="1"/>
    <col min="3" max="3" width="22" bestFit="1" customWidth="1"/>
    <col min="4" max="5" width="13.7109375" bestFit="1" customWidth="1"/>
    <col min="6" max="6" width="7.7109375" bestFit="1" customWidth="1"/>
    <col min="7" max="7" width="5.42578125" bestFit="1" customWidth="1"/>
  </cols>
  <sheetData>
    <row r="1" spans="1:5" x14ac:dyDescent="0.25">
      <c r="A1" s="226" t="s">
        <v>114</v>
      </c>
    </row>
    <row r="2" spans="1:5" x14ac:dyDescent="0.25">
      <c r="A2" s="226" t="s">
        <v>189</v>
      </c>
    </row>
    <row r="3" spans="1:5" x14ac:dyDescent="0.25">
      <c r="A3" s="226" t="s">
        <v>190</v>
      </c>
    </row>
    <row r="4" spans="1:5" x14ac:dyDescent="0.25">
      <c r="A4" s="226" t="s">
        <v>117</v>
      </c>
    </row>
    <row r="5" spans="1:5" x14ac:dyDescent="0.25">
      <c r="A5" s="226" t="s">
        <v>118</v>
      </c>
    </row>
    <row r="6" spans="1:5" x14ac:dyDescent="0.25">
      <c r="A6" s="226"/>
      <c r="B6" t="s">
        <v>119</v>
      </c>
    </row>
    <row r="7" spans="1:5" x14ac:dyDescent="0.25">
      <c r="A7" s="226"/>
      <c r="B7" t="s">
        <v>191</v>
      </c>
    </row>
    <row r="8" spans="1:5" x14ac:dyDescent="0.25">
      <c r="A8" s="226"/>
      <c r="B8" t="s">
        <v>192</v>
      </c>
    </row>
    <row r="9" spans="1:5" x14ac:dyDescent="0.25">
      <c r="A9" s="226" t="s">
        <v>122</v>
      </c>
    </row>
    <row r="10" spans="1:5" x14ac:dyDescent="0.25">
      <c r="B10" t="s">
        <v>123</v>
      </c>
    </row>
    <row r="11" spans="1:5" x14ac:dyDescent="0.25">
      <c r="B11" t="s">
        <v>124</v>
      </c>
    </row>
    <row r="14" spans="1:5" ht="15.75" thickBot="1" x14ac:dyDescent="0.3">
      <c r="A14" t="s">
        <v>193</v>
      </c>
    </row>
    <row r="15" spans="1:5" ht="15.75" thickBot="1" x14ac:dyDescent="0.3">
      <c r="B15" s="253" t="s">
        <v>126</v>
      </c>
      <c r="C15" s="253" t="s">
        <v>127</v>
      </c>
      <c r="D15" s="253" t="s">
        <v>128</v>
      </c>
      <c r="E15" s="253" t="s">
        <v>129</v>
      </c>
    </row>
    <row r="16" spans="1:5" ht="15.75" thickBot="1" x14ac:dyDescent="0.3">
      <c r="B16" s="227" t="s">
        <v>194</v>
      </c>
      <c r="C16" s="227" t="s">
        <v>188</v>
      </c>
      <c r="D16" s="252">
        <v>22.7</v>
      </c>
      <c r="E16" s="252">
        <v>19210</v>
      </c>
    </row>
    <row r="19" spans="1:6" ht="15.75" thickBot="1" x14ac:dyDescent="0.3">
      <c r="A19" t="s">
        <v>130</v>
      </c>
    </row>
    <row r="20" spans="1:6" ht="15.75" thickBot="1" x14ac:dyDescent="0.3">
      <c r="B20" s="253" t="s">
        <v>126</v>
      </c>
      <c r="C20" s="253" t="s">
        <v>127</v>
      </c>
      <c r="D20" s="253" t="s">
        <v>128</v>
      </c>
      <c r="E20" s="253" t="s">
        <v>129</v>
      </c>
      <c r="F20" s="253" t="s">
        <v>131</v>
      </c>
    </row>
    <row r="21" spans="1:6" x14ac:dyDescent="0.25">
      <c r="B21" s="228" t="s">
        <v>195</v>
      </c>
      <c r="C21" s="228" t="s">
        <v>196</v>
      </c>
      <c r="D21" s="230">
        <v>1</v>
      </c>
      <c r="E21" s="230">
        <v>1600</v>
      </c>
      <c r="F21" s="228" t="s">
        <v>141</v>
      </c>
    </row>
    <row r="22" spans="1:6" x14ac:dyDescent="0.25">
      <c r="B22" s="228" t="s">
        <v>197</v>
      </c>
      <c r="C22" s="228" t="s">
        <v>198</v>
      </c>
      <c r="D22" s="230">
        <v>1</v>
      </c>
      <c r="E22" s="230">
        <v>0</v>
      </c>
      <c r="F22" s="228" t="s">
        <v>141</v>
      </c>
    </row>
    <row r="23" spans="1:6" x14ac:dyDescent="0.25">
      <c r="B23" s="228" t="s">
        <v>199</v>
      </c>
      <c r="C23" s="228" t="s">
        <v>200</v>
      </c>
      <c r="D23" s="230">
        <v>1</v>
      </c>
      <c r="E23" s="230">
        <v>0</v>
      </c>
      <c r="F23" s="228" t="s">
        <v>141</v>
      </c>
    </row>
    <row r="24" spans="1:6" x14ac:dyDescent="0.25">
      <c r="B24" s="228" t="s">
        <v>201</v>
      </c>
      <c r="C24" s="228" t="s">
        <v>202</v>
      </c>
      <c r="D24" s="230">
        <v>1</v>
      </c>
      <c r="E24" s="230">
        <v>2900</v>
      </c>
      <c r="F24" s="228" t="s">
        <v>141</v>
      </c>
    </row>
    <row r="25" spans="1:6" x14ac:dyDescent="0.25">
      <c r="B25" s="228" t="s">
        <v>203</v>
      </c>
      <c r="C25" s="228" t="s">
        <v>204</v>
      </c>
      <c r="D25" s="230">
        <v>1</v>
      </c>
      <c r="E25" s="230">
        <v>500</v>
      </c>
      <c r="F25" s="228" t="s">
        <v>141</v>
      </c>
    </row>
    <row r="26" spans="1:6" x14ac:dyDescent="0.25">
      <c r="B26" s="228" t="s">
        <v>205</v>
      </c>
      <c r="C26" s="228" t="s">
        <v>206</v>
      </c>
      <c r="D26" s="230">
        <v>1</v>
      </c>
      <c r="E26" s="230">
        <v>2000</v>
      </c>
      <c r="F26" s="228" t="s">
        <v>141</v>
      </c>
    </row>
    <row r="27" spans="1:6" x14ac:dyDescent="0.25">
      <c r="B27" s="228" t="s">
        <v>207</v>
      </c>
      <c r="C27" s="228" t="s">
        <v>208</v>
      </c>
      <c r="D27" s="230">
        <v>1</v>
      </c>
      <c r="E27" s="230">
        <v>0</v>
      </c>
      <c r="F27" s="228" t="s">
        <v>141</v>
      </c>
    </row>
    <row r="28" spans="1:6" x14ac:dyDescent="0.25">
      <c r="B28" s="228" t="s">
        <v>209</v>
      </c>
      <c r="C28" s="228" t="s">
        <v>210</v>
      </c>
      <c r="D28" s="230">
        <v>1</v>
      </c>
      <c r="E28" s="230">
        <v>0</v>
      </c>
      <c r="F28" s="228" t="s">
        <v>141</v>
      </c>
    </row>
    <row r="29" spans="1:6" x14ac:dyDescent="0.25">
      <c r="B29" s="228" t="s">
        <v>211</v>
      </c>
      <c r="C29" s="228" t="s">
        <v>212</v>
      </c>
      <c r="D29" s="230">
        <v>1</v>
      </c>
      <c r="E29" s="230">
        <v>2200</v>
      </c>
      <c r="F29" s="228" t="s">
        <v>141</v>
      </c>
    </row>
    <row r="30" spans="1:6" x14ac:dyDescent="0.25">
      <c r="B30" s="228" t="s">
        <v>213</v>
      </c>
      <c r="C30" s="228" t="s">
        <v>214</v>
      </c>
      <c r="D30" s="230">
        <v>1</v>
      </c>
      <c r="E30" s="230">
        <v>0</v>
      </c>
      <c r="F30" s="228" t="s">
        <v>141</v>
      </c>
    </row>
    <row r="31" spans="1:6" x14ac:dyDescent="0.25">
      <c r="B31" s="228" t="s">
        <v>215</v>
      </c>
      <c r="C31" s="228" t="s">
        <v>216</v>
      </c>
      <c r="D31" s="230">
        <v>1</v>
      </c>
      <c r="E31" s="230">
        <v>2800</v>
      </c>
      <c r="F31" s="228" t="s">
        <v>141</v>
      </c>
    </row>
    <row r="32" spans="1:6" ht="15.75" thickBot="1" x14ac:dyDescent="0.3">
      <c r="B32" s="227" t="s">
        <v>217</v>
      </c>
      <c r="C32" s="227" t="s">
        <v>218</v>
      </c>
      <c r="D32" s="231">
        <v>1</v>
      </c>
      <c r="E32" s="231">
        <v>0</v>
      </c>
      <c r="F32" s="227" t="s">
        <v>141</v>
      </c>
    </row>
    <row r="35" spans="1:7" ht="15.75" thickBot="1" x14ac:dyDescent="0.3">
      <c r="A35" t="s">
        <v>132</v>
      </c>
    </row>
    <row r="36" spans="1:7" ht="15.75" thickBot="1" x14ac:dyDescent="0.3">
      <c r="B36" s="253" t="s">
        <v>126</v>
      </c>
      <c r="C36" s="253" t="s">
        <v>127</v>
      </c>
      <c r="D36" s="253" t="s">
        <v>133</v>
      </c>
      <c r="E36" s="253" t="s">
        <v>134</v>
      </c>
      <c r="F36" s="253" t="s">
        <v>135</v>
      </c>
      <c r="G36" s="253" t="s">
        <v>136</v>
      </c>
    </row>
    <row r="37" spans="1:7" x14ac:dyDescent="0.25">
      <c r="B37" s="228" t="s">
        <v>219</v>
      </c>
      <c r="C37" s="228" t="s">
        <v>220</v>
      </c>
      <c r="D37" s="230">
        <v>4300</v>
      </c>
      <c r="E37" s="228" t="s">
        <v>221</v>
      </c>
      <c r="F37" s="228" t="s">
        <v>151</v>
      </c>
      <c r="G37" s="230">
        <v>0</v>
      </c>
    </row>
    <row r="38" spans="1:7" x14ac:dyDescent="0.25">
      <c r="B38" s="228" t="s">
        <v>222</v>
      </c>
      <c r="C38" s="228" t="s">
        <v>223</v>
      </c>
      <c r="D38" s="230">
        <v>2000</v>
      </c>
      <c r="E38" s="228" t="s">
        <v>224</v>
      </c>
      <c r="F38" s="228" t="s">
        <v>151</v>
      </c>
      <c r="G38" s="230">
        <v>0</v>
      </c>
    </row>
    <row r="39" spans="1:7" x14ac:dyDescent="0.25">
      <c r="B39" s="228" t="s">
        <v>225</v>
      </c>
      <c r="C39" s="228" t="s">
        <v>226</v>
      </c>
      <c r="D39" s="230">
        <v>2800</v>
      </c>
      <c r="E39" s="228" t="s">
        <v>227</v>
      </c>
      <c r="F39" s="228" t="s">
        <v>151</v>
      </c>
      <c r="G39" s="230">
        <v>0</v>
      </c>
    </row>
    <row r="40" spans="1:7" x14ac:dyDescent="0.25">
      <c r="B40" s="228" t="s">
        <v>228</v>
      </c>
      <c r="C40" s="228" t="s">
        <v>229</v>
      </c>
      <c r="D40" s="230">
        <v>2900</v>
      </c>
      <c r="E40" s="228" t="s">
        <v>230</v>
      </c>
      <c r="F40" s="228" t="s">
        <v>151</v>
      </c>
      <c r="G40" s="230">
        <v>0</v>
      </c>
    </row>
    <row r="41" spans="1:7" x14ac:dyDescent="0.25">
      <c r="B41" s="228" t="s">
        <v>231</v>
      </c>
      <c r="C41" s="228" t="s">
        <v>232</v>
      </c>
      <c r="D41" s="230">
        <v>4500</v>
      </c>
      <c r="E41" s="228" t="s">
        <v>233</v>
      </c>
      <c r="F41" s="228" t="s">
        <v>151</v>
      </c>
      <c r="G41" s="228">
        <v>0</v>
      </c>
    </row>
    <row r="42" spans="1:7" x14ac:dyDescent="0.25">
      <c r="B42" s="228" t="s">
        <v>234</v>
      </c>
      <c r="C42" s="228" t="s">
        <v>235</v>
      </c>
      <c r="D42" s="230">
        <v>2500</v>
      </c>
      <c r="E42" s="228" t="s">
        <v>236</v>
      </c>
      <c r="F42" s="228" t="s">
        <v>151</v>
      </c>
      <c r="G42" s="228">
        <v>0</v>
      </c>
    </row>
    <row r="43" spans="1:7" ht="15.75" thickBot="1" x14ac:dyDescent="0.3">
      <c r="B43" s="227" t="s">
        <v>237</v>
      </c>
      <c r="C43" s="227" t="s">
        <v>238</v>
      </c>
      <c r="D43" s="231">
        <v>5000</v>
      </c>
      <c r="E43" s="227" t="s">
        <v>239</v>
      </c>
      <c r="F43" s="227" t="s">
        <v>151</v>
      </c>
      <c r="G43" s="2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EXPECTED PAYOFFS</vt:lpstr>
      <vt:lpstr>ASSIGNMENT PROBLEM</vt:lpstr>
      <vt:lpstr>USING EXCEL SOLVER</vt:lpstr>
      <vt:lpstr>OPTIMIZATION (LP)</vt:lpstr>
      <vt:lpstr>Answer Report 1</vt:lpstr>
      <vt:lpstr>Sensitivity Report 1</vt:lpstr>
      <vt:lpstr>Limits Report 1</vt:lpstr>
      <vt:lpstr>TRANSPORTATION PROBLEM</vt:lpstr>
      <vt:lpstr>Answer Report 2</vt:lpstr>
      <vt:lpstr>Sensitivity Report 2</vt:lpstr>
      <vt:lpstr>Limits Report 2</vt:lpstr>
      <vt:lpstr>'EXPECTED PAYOFFS'!Print_Area</vt:lpstr>
    </vt:vector>
  </TitlesOfParts>
  <Company>American Express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IBM_ADMIN</dc:creator>
  <dc:description/>
  <cp:lastModifiedBy>Boss</cp:lastModifiedBy>
  <cp:revision>6</cp:revision>
  <cp:lastPrinted>2014-10-27T14:54:04Z</cp:lastPrinted>
  <dcterms:created xsi:type="dcterms:W3CDTF">2014-10-07T16:34:50Z</dcterms:created>
  <dcterms:modified xsi:type="dcterms:W3CDTF">2023-03-11T12:33:12Z</dcterms:modified>
  <dc:language>en-US</dc:language>
</cp:coreProperties>
</file>