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\Documents\rsims\data\"/>
    </mc:Choice>
  </mc:AlternateContent>
  <xr:revisionPtr revIDLastSave="0" documentId="8_{50546800-038A-4692-9836-5C781EB5375A}" xr6:coauthVersionLast="47" xr6:coauthVersionMax="47" xr10:uidLastSave="{00000000-0000-0000-0000-000000000000}"/>
  <bookViews>
    <workbookView xWindow="-120" yWindow="-120" windowWidth="29040" windowHeight="15990" xr2:uid="{53B89271-C10B-45F8-A747-83FCD81DB9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L4" i="1" s="1"/>
  <c r="O4" i="1" s="1"/>
  <c r="J4" i="1"/>
  <c r="K4" i="1"/>
  <c r="N4" i="1" s="1"/>
  <c r="Q4" i="1" s="1"/>
  <c r="M4" i="1"/>
  <c r="P4" i="1" s="1"/>
  <c r="AD3" i="1"/>
  <c r="AA3" i="1"/>
  <c r="AB3" i="1"/>
  <c r="AC3" i="1"/>
  <c r="X3" i="1"/>
  <c r="Y3" i="1"/>
  <c r="Z3" i="1"/>
  <c r="W3" i="1"/>
  <c r="V3" i="1"/>
  <c r="U3" i="1"/>
  <c r="R3" i="1"/>
  <c r="S3" i="1"/>
  <c r="T3" i="1"/>
  <c r="P3" i="1"/>
  <c r="Q3" i="1"/>
  <c r="O3" i="1"/>
  <c r="J3" i="1"/>
  <c r="M3" i="1" s="1"/>
  <c r="K3" i="1"/>
  <c r="I3" i="1"/>
  <c r="H3" i="1"/>
  <c r="H2" i="1"/>
  <c r="N2" i="1"/>
  <c r="Q2" i="1" s="1"/>
  <c r="M2" i="1"/>
  <c r="P2" i="1" s="1"/>
  <c r="L2" i="1"/>
  <c r="S4" i="1" l="1"/>
  <c r="V4" i="1"/>
  <c r="Y4" i="1" s="1"/>
  <c r="AB4" i="1" s="1"/>
  <c r="W4" i="1"/>
  <c r="Z4" i="1" s="1"/>
  <c r="AC4" i="1" s="1"/>
  <c r="T4" i="1"/>
  <c r="R4" i="1"/>
  <c r="U4" i="1"/>
  <c r="X4" i="1" s="1"/>
  <c r="N3" i="1"/>
  <c r="S2" i="1"/>
  <c r="V2" i="1"/>
  <c r="Y2" i="1" s="1"/>
  <c r="AB2" i="1" s="1"/>
  <c r="T2" i="1"/>
  <c r="W2" i="1"/>
  <c r="Z2" i="1" s="1"/>
  <c r="AC2" i="1" s="1"/>
  <c r="O2" i="1"/>
  <c r="L3" i="1" s="1"/>
  <c r="AA4" i="1" l="1"/>
  <c r="AD4" i="1" s="1"/>
  <c r="R2" i="1"/>
  <c r="U2" i="1"/>
  <c r="X2" i="1" s="1"/>
  <c r="H5" i="1" l="1"/>
  <c r="AA2" i="1"/>
  <c r="AD2" i="1"/>
  <c r="J5" i="1" l="1"/>
  <c r="M5" i="1" s="1"/>
  <c r="P5" i="1" s="1"/>
  <c r="K5" i="1"/>
  <c r="N5" i="1" s="1"/>
  <c r="Q5" i="1" s="1"/>
  <c r="I5" i="1"/>
  <c r="L5" i="1" s="1"/>
  <c r="O5" i="1" s="1"/>
  <c r="R5" i="1" l="1"/>
  <c r="U5" i="1"/>
  <c r="X5" i="1" s="1"/>
  <c r="T5" i="1"/>
  <c r="W5" i="1"/>
  <c r="Z5" i="1" s="1"/>
  <c r="AC5" i="1" s="1"/>
  <c r="S5" i="1"/>
  <c r="V5" i="1"/>
  <c r="Y5" i="1" s="1"/>
  <c r="AB5" i="1" s="1"/>
  <c r="AA5" i="1" l="1"/>
  <c r="AD5" i="1"/>
  <c r="H6" i="1" l="1"/>
  <c r="I6" i="1" l="1"/>
  <c r="L6" i="1" s="1"/>
  <c r="O6" i="1" s="1"/>
  <c r="K6" i="1"/>
  <c r="N6" i="1" s="1"/>
  <c r="Q6" i="1" s="1"/>
  <c r="J6" i="1"/>
  <c r="M6" i="1" s="1"/>
  <c r="P6" i="1" s="1"/>
  <c r="S6" i="1" l="1"/>
  <c r="V6" i="1"/>
  <c r="Y6" i="1" s="1"/>
  <c r="AB6" i="1" s="1"/>
  <c r="T6" i="1"/>
  <c r="W6" i="1"/>
  <c r="Z6" i="1" s="1"/>
  <c r="AC6" i="1" s="1"/>
  <c r="R6" i="1"/>
  <c r="U6" i="1"/>
  <c r="X6" i="1" s="1"/>
  <c r="AA6" i="1" l="1"/>
  <c r="AD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tc={6A310426-B11F-4172-B757-956672923FE3}</author>
    <author>tc={CB9EB1A0-D271-4EEF-95EE-7F3482CD56F6}</author>
  </authors>
  <commentList>
    <comment ref="E1" authorId="0" shapeId="0" xr:uid="{6A310426-B11F-4172-B757-956672923FE3}">
      <text>
        <t>[Threaded comment]
Your version of Excel allows you to read this threaded comment; however, any edits to it will get removed if the file is opened in a newer version of Excel. Learn more: https://go.microsoft.com/fwlink/?linkid=870924
Comment:
    ideal weights</t>
      </text>
    </comment>
    <comment ref="I1" authorId="1" shapeId="0" xr:uid="{CB9EB1A0-D271-4EEF-95EE-7F3482CD56F6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weights based on yesterday's positions and today's prices</t>
      </text>
    </comment>
  </commentList>
</comments>
</file>

<file path=xl/sharedStrings.xml><?xml version="1.0" encoding="utf-8"?>
<sst xmlns="http://schemas.openxmlformats.org/spreadsheetml/2006/main" count="33" uniqueCount="33">
  <si>
    <t>date</t>
  </si>
  <si>
    <t>price_usd_BTC</t>
  </si>
  <si>
    <t>price_usd_DASH</t>
  </si>
  <si>
    <t>price_usd_DGB</t>
  </si>
  <si>
    <t>theo_weight_BTC</t>
  </si>
  <si>
    <t>theo_weight_DASH</t>
  </si>
  <si>
    <t>theo_weight_DGB</t>
  </si>
  <si>
    <t>initial_cash</t>
  </si>
  <si>
    <t>commission_pct</t>
  </si>
  <si>
    <t>trade_buffer</t>
  </si>
  <si>
    <t>pos_BTC</t>
  </si>
  <si>
    <t>pos_DASH</t>
  </si>
  <si>
    <t>pos_DGB</t>
  </si>
  <si>
    <t>value_BTC</t>
  </si>
  <si>
    <t>value_DASH</t>
  </si>
  <si>
    <t>value_DGB</t>
  </si>
  <si>
    <t>trades_BTC</t>
  </si>
  <si>
    <t>trades_DGB</t>
  </si>
  <si>
    <t>trades_DASH</t>
  </si>
  <si>
    <t>target_weight_BTC</t>
  </si>
  <si>
    <t>target_weight_DASH</t>
  </si>
  <si>
    <t>target_weight_DGB</t>
  </si>
  <si>
    <t>comm_BTC</t>
  </si>
  <si>
    <t>comm_DASH</t>
  </si>
  <si>
    <t>comm_DGB</t>
  </si>
  <si>
    <t>tradevalue_BTC</t>
  </si>
  <si>
    <t>tradevalue_DASH</t>
  </si>
  <si>
    <t>tradevalue_DGB</t>
  </si>
  <si>
    <t>cash</t>
  </si>
  <si>
    <t>current_weight_BTC</t>
  </si>
  <si>
    <t>current_weight_DASH</t>
  </si>
  <si>
    <t>current_weight_DGB</t>
  </si>
  <si>
    <t>cap_equity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</si>
</sst>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ris Longmore" id="{53EAB6F5-1000-48EE-BDD3-8D80BFD66F71}" userId="Kris Longmor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8-12T06:49:58.33" personId="{53EAB6F5-1000-48EE-BDD3-8D80BFD66F71}" id="{6A310426-B11F-4172-B757-956672923FE3}">
    <text>ideal weights</text>
  </threadedComment>
  <threadedComment ref="I1" dT="2021-08-12T06:50:15.08" personId="{53EAB6F5-1000-48EE-BDD3-8D80BFD66F71}" id="{CB9EB1A0-D271-4EEF-95EE-7F3482CD56F6}">
    <text>actual weights based on yesterday's positions and today's prices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9147-B454-46C6-8F94-3190D1C99FD9}">
  <dimension ref="A1:AD14"/>
  <sheetViews>
    <sheetView tabSelected="1" workbookViewId="0">
      <selection activeCell="A12" sqref="A12"/>
    </sheetView>
  </sheetViews>
  <sheetFormatPr defaultRowHeight="15" x14ac:dyDescent="0.25"/>
  <cols>
    <col min="1" max="1" width="15.42578125" bestFit="1" customWidth="1"/>
    <col min="2" max="2" width="14" bestFit="1" customWidth="1"/>
    <col min="3" max="3" width="15.5703125" bestFit="1" customWidth="1"/>
    <col min="4" max="4" width="14.42578125" bestFit="1" customWidth="1"/>
    <col min="5" max="5" width="16.7109375" bestFit="1" customWidth="1"/>
    <col min="6" max="6" width="18.42578125" bestFit="1" customWidth="1"/>
    <col min="7" max="7" width="17.28515625" bestFit="1" customWidth="1"/>
    <col min="8" max="8" width="17.28515625" customWidth="1"/>
    <col min="9" max="9" width="19.140625" bestFit="1" customWidth="1"/>
    <col min="10" max="10" width="20.7109375" bestFit="1" customWidth="1"/>
    <col min="11" max="11" width="19.5703125" bestFit="1" customWidth="1"/>
    <col min="12" max="14" width="17.28515625" customWidth="1"/>
    <col min="15" max="15" width="8.42578125" bestFit="1" customWidth="1"/>
    <col min="16" max="16" width="10" bestFit="1" customWidth="1"/>
    <col min="17" max="17" width="8.85546875" bestFit="1" customWidth="1"/>
    <col min="18" max="18" width="10.140625" bestFit="1" customWidth="1"/>
    <col min="19" max="19" width="11.7109375" bestFit="1" customWidth="1"/>
    <col min="20" max="20" width="10.5703125" bestFit="1" customWidth="1"/>
    <col min="21" max="21" width="11" bestFit="1" customWidth="1"/>
    <col min="22" max="22" width="16.42578125" bestFit="1" customWidth="1"/>
    <col min="23" max="23" width="11.28515625" bestFit="1" customWidth="1"/>
    <col min="24" max="24" width="15" bestFit="1" customWidth="1"/>
    <col min="25" max="25" width="16.5703125" bestFit="1" customWidth="1"/>
    <col min="26" max="26" width="15.42578125" bestFit="1" customWidth="1"/>
    <col min="27" max="27" width="10.7109375" bestFit="1" customWidth="1"/>
    <col min="28" max="28" width="12.28515625" bestFit="1" customWidth="1"/>
    <col min="29" max="29" width="11.140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</v>
      </c>
      <c r="I1" t="s">
        <v>29</v>
      </c>
      <c r="J1" t="s">
        <v>30</v>
      </c>
      <c r="K1" t="s">
        <v>31</v>
      </c>
      <c r="L1" t="s">
        <v>19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18</v>
      </c>
      <c r="W1" t="s">
        <v>17</v>
      </c>
      <c r="X1" t="s">
        <v>25</v>
      </c>
      <c r="Y1" t="s">
        <v>26</v>
      </c>
      <c r="Z1" t="s">
        <v>27</v>
      </c>
      <c r="AA1" t="s">
        <v>22</v>
      </c>
      <c r="AB1" t="s">
        <v>23</v>
      </c>
      <c r="AC1" t="s">
        <v>24</v>
      </c>
      <c r="AD1" t="s">
        <v>28</v>
      </c>
    </row>
    <row r="2" spans="1:30" x14ac:dyDescent="0.25">
      <c r="A2">
        <v>16547</v>
      </c>
      <c r="B2">
        <v>233.82239999999999</v>
      </c>
      <c r="C2">
        <v>3.2412230000000002</v>
      </c>
      <c r="D2">
        <v>1.098965E-4</v>
      </c>
      <c r="E2">
        <v>0.1</v>
      </c>
      <c r="F2">
        <v>-0.1</v>
      </c>
      <c r="G2">
        <v>-0.06</v>
      </c>
      <c r="H2">
        <f>B12</f>
        <v>1000</v>
      </c>
      <c r="I2">
        <v>0</v>
      </c>
      <c r="J2">
        <v>0</v>
      </c>
      <c r="K2">
        <v>0</v>
      </c>
      <c r="L2">
        <f>E2-$B$14</f>
        <v>0.05</v>
      </c>
      <c r="M2">
        <f>F2+$B$14</f>
        <v>-0.05</v>
      </c>
      <c r="N2">
        <f>G2+$B$14</f>
        <v>-9.999999999999995E-3</v>
      </c>
      <c r="O2">
        <f>$B$12*L2/B2</f>
        <v>0.21383751086294556</v>
      </c>
      <c r="P2">
        <f>$B$12*M2/C2</f>
        <v>-15.426275822428755</v>
      </c>
      <c r="Q2">
        <f>$B$12*N2/D2</f>
        <v>-90994.708657691503</v>
      </c>
      <c r="R2">
        <f>O2*B2</f>
        <v>50</v>
      </c>
      <c r="S2">
        <f>P2*C2</f>
        <v>-50</v>
      </c>
      <c r="T2">
        <f>Q2*D2</f>
        <v>-9.9999999999999947</v>
      </c>
      <c r="U2">
        <f>O2</f>
        <v>0.21383751086294556</v>
      </c>
      <c r="V2">
        <f t="shared" ref="V2:W2" si="0">P2</f>
        <v>-15.426275822428755</v>
      </c>
      <c r="W2">
        <f t="shared" si="0"/>
        <v>-90994.708657691503</v>
      </c>
      <c r="X2">
        <f>U2*B2</f>
        <v>50</v>
      </c>
      <c r="Y2">
        <f>V2*C2</f>
        <v>-50</v>
      </c>
      <c r="Z2">
        <f>W2*D2</f>
        <v>-9.9999999999999947</v>
      </c>
      <c r="AA2">
        <f>ABS($B$13*X2)</f>
        <v>0.05</v>
      </c>
      <c r="AB2">
        <f t="shared" ref="AB2:AC2" si="1">ABS($B$13*Y2)</f>
        <v>0.05</v>
      </c>
      <c r="AC2">
        <f t="shared" si="1"/>
        <v>9.999999999999995E-3</v>
      </c>
      <c r="AD2">
        <f>$B$12-SUM(X2:AC2)</f>
        <v>1009.89</v>
      </c>
    </row>
    <row r="3" spans="1:30" x14ac:dyDescent="0.25">
      <c r="A3">
        <v>16548</v>
      </c>
      <c r="B3">
        <v>235.9333</v>
      </c>
      <c r="C3">
        <v>3.667605</v>
      </c>
      <c r="D3">
        <v>1.194309E-4</v>
      </c>
      <c r="E3">
        <v>0.14000000000000001</v>
      </c>
      <c r="F3">
        <v>-0.06</v>
      </c>
      <c r="G3">
        <v>-0.1</v>
      </c>
      <c r="H3">
        <f>O2*B3+P2*C3+Q2*D3+AD2</f>
        <v>992.89632331373582</v>
      </c>
      <c r="I3">
        <f>O2*B3/MIN($H3,$B$12)</f>
        <v>5.081234406559379E-2</v>
      </c>
      <c r="J3">
        <f t="shared" ref="J3:K3" si="2">P2*C3/MIN($H3,$B$12)</f>
        <v>-5.6982269960366684E-2</v>
      </c>
      <c r="K3">
        <f t="shared" si="2"/>
        <v>-1.0945332050335274E-2</v>
      </c>
      <c r="L3">
        <f>IF(E3&gt;I3+$B$14, E3-$B$14, IF(E3&lt;I3-$B$14, E3+$B$14, I3))</f>
        <v>9.0000000000000011E-2</v>
      </c>
      <c r="M3">
        <f>IF(F3&gt;J3+$B$14, F3-$B$14, IF(F3&lt;J3-$B$14, F3+$B$14, J3))</f>
        <v>-5.6982269960366684E-2</v>
      </c>
      <c r="N3">
        <f>IF(G3&gt;K3+$B$14, G3-$B$14, IF(G3&lt;K3-$B$14, G3+$B$14, K3))</f>
        <v>-0.05</v>
      </c>
      <c r="O3">
        <f>MIN($B$12, $H3)*L3/B3</f>
        <v>0.37875394909593613</v>
      </c>
      <c r="P3">
        <f t="shared" ref="P3:Q3" si="3">MIN($B$12, $H3)*M3/C3</f>
        <v>-15.426275822428757</v>
      </c>
      <c r="Q3">
        <f t="shared" si="3"/>
        <v>-415678.1550309576</v>
      </c>
      <c r="R3">
        <f>O3*B3</f>
        <v>89.36066909823623</v>
      </c>
      <c r="S3">
        <f>P3*C3</f>
        <v>-56.577486337718817</v>
      </c>
      <c r="T3">
        <f>Q3*D3</f>
        <v>-49.644816165686791</v>
      </c>
      <c r="U3">
        <f>O3-O2</f>
        <v>0.16491643823299057</v>
      </c>
      <c r="V3">
        <f>P3-P2</f>
        <v>0</v>
      </c>
      <c r="W3">
        <f>Q3-Q2</f>
        <v>-324683.44637326611</v>
      </c>
      <c r="X3">
        <f>U3*B3</f>
        <v>38.909279496555634</v>
      </c>
      <c r="Y3">
        <f>V3*C3</f>
        <v>0</v>
      </c>
      <c r="Z3">
        <f>W3*D3</f>
        <v>-38.777236215460903</v>
      </c>
      <c r="AA3">
        <f>ABS($B$13*X3)</f>
        <v>3.8909279496555635E-2</v>
      </c>
      <c r="AB3">
        <f t="shared" ref="AB3" si="4">ABS($B$13*Y3)</f>
        <v>0</v>
      </c>
      <c r="AC3">
        <f t="shared" ref="AC3" si="5">ABS($B$13*Z3)</f>
        <v>3.8777236215460906E-2</v>
      </c>
      <c r="AD3">
        <f>AD2-SUM(X3:AC3)</f>
        <v>1009.6802702031932</v>
      </c>
    </row>
    <row r="4" spans="1:30" x14ac:dyDescent="0.25">
      <c r="A4">
        <v>16549</v>
      </c>
      <c r="B4">
        <v>231.45859999999999</v>
      </c>
      <c r="C4">
        <v>3.2034210000000001</v>
      </c>
      <c r="D4">
        <v>1.334753E-4</v>
      </c>
      <c r="E4">
        <v>0.14000000000000001</v>
      </c>
      <c r="F4">
        <v>-0.1</v>
      </c>
      <c r="G4">
        <v>0.1</v>
      </c>
      <c r="H4">
        <f t="shared" ref="H4:H6" si="6">O3*B4+P3*C4+Q3*D4+AD3</f>
        <v>992.44650663784569</v>
      </c>
      <c r="I4">
        <f t="shared" ref="I4:I6" si="7">O3*B4/MIN($H4,$B$12)</f>
        <v>8.8333082151909714E-2</v>
      </c>
      <c r="J4">
        <f t="shared" ref="J4:J6" si="8">P3*C4/MIN($H4,$B$12)</f>
        <v>-4.9792966765304245E-2</v>
      </c>
      <c r="K4">
        <f t="shared" ref="K4:K6" si="9">Q3*D4/MIN($H4,$B$12)</f>
        <v>-5.5905044831247343E-2</v>
      </c>
      <c r="L4">
        <f t="shared" ref="L4:L6" si="10">IF(E4&gt;I4+$B$14, E4-$B$14, IF(E4&lt;I4-$B$14, E4+$B$14, I4))</f>
        <v>9.0000000000000011E-2</v>
      </c>
      <c r="M4">
        <f t="shared" ref="M4:M6" si="11">IF(F4&gt;J4+$B$14, F4-$B$14, IF(F4&lt;J4-$B$14, F4+$B$14, J4))</f>
        <v>-0.05</v>
      </c>
      <c r="N4">
        <f t="shared" ref="N4:N6" si="12">IF(G4&gt;K4+$B$14, G4-$B$14, IF(G4&lt;K4-$B$14, G4+$B$14, K4))</f>
        <v>0.05</v>
      </c>
      <c r="O4">
        <f t="shared" ref="O4:O6" si="13">MIN($B$12, $H4)*L4/B4</f>
        <v>0.38590134735717802</v>
      </c>
      <c r="P4">
        <f t="shared" ref="P4:P6" si="14">MIN($B$12, $H4)*M4/C4</f>
        <v>-15.490416442887863</v>
      </c>
      <c r="Q4">
        <f t="shared" ref="Q4:Q6" si="15">MIN($B$12, $H4)*N4/D4</f>
        <v>371771.59618215717</v>
      </c>
      <c r="R4">
        <f t="shared" ref="R4:R6" si="16">O4*B4</f>
        <v>89.320185597406123</v>
      </c>
      <c r="S4">
        <f t="shared" ref="S4:S6" si="17">P4*C4</f>
        <v>-49.622325331892284</v>
      </c>
      <c r="T4">
        <f t="shared" ref="T4:T6" si="18">Q4*D4</f>
        <v>49.622325331892284</v>
      </c>
      <c r="U4">
        <f t="shared" ref="U4:U6" si="19">O4-O3</f>
        <v>7.1473982612418885E-3</v>
      </c>
      <c r="V4">
        <f t="shared" ref="V4:V6" si="20">P4-P3</f>
        <v>-6.4140620459106401E-2</v>
      </c>
      <c r="W4">
        <f t="shared" ref="W4:W6" si="21">Q4-Q3</f>
        <v>787449.75121311471</v>
      </c>
      <c r="X4">
        <f t="shared" ref="X4:X6" si="22">U4*B4</f>
        <v>1.6543267951894818</v>
      </c>
      <c r="Y4">
        <f t="shared" ref="Y4:Y6" si="23">V4*C4</f>
        <v>-0.20546941053173109</v>
      </c>
      <c r="Z4">
        <f t="shared" ref="Z4:Z6" si="24">W4*D4</f>
        <v>105.10509177809585</v>
      </c>
      <c r="AA4">
        <f t="shared" ref="AA4:AA6" si="25">ABS($B$13*X4)</f>
        <v>1.6543267951894818E-3</v>
      </c>
      <c r="AB4">
        <f t="shared" ref="AB4:AB6" si="26">ABS($B$13*Y4)</f>
        <v>2.0546941053173109E-4</v>
      </c>
      <c r="AC4">
        <f t="shared" ref="AC4:AC6" si="27">ABS($B$13*Z4)</f>
        <v>0.10510509177809586</v>
      </c>
      <c r="AD4">
        <f t="shared" ref="AD4:AD6" si="28">AD3-SUM(X4:AC4)</f>
        <v>903.01935615245577</v>
      </c>
    </row>
    <row r="5" spans="1:30" x14ac:dyDescent="0.25">
      <c r="A5">
        <v>16550</v>
      </c>
      <c r="B5">
        <v>226.446</v>
      </c>
      <c r="C5">
        <v>3.0935419999999998</v>
      </c>
      <c r="D5">
        <v>1.222808E-4</v>
      </c>
      <c r="E5">
        <v>0.1</v>
      </c>
      <c r="F5">
        <v>-0.1</v>
      </c>
      <c r="G5">
        <v>0.06</v>
      </c>
      <c r="H5">
        <f t="shared" si="6"/>
        <v>987.94544699096627</v>
      </c>
      <c r="I5">
        <f t="shared" si="7"/>
        <v>8.8452066629588488E-2</v>
      </c>
      <c r="J5">
        <f t="shared" si="8"/>
        <v>-4.8504959468680449E-2</v>
      </c>
      <c r="K5">
        <f t="shared" si="9"/>
        <v>4.6015221120652441E-2</v>
      </c>
      <c r="L5">
        <f t="shared" si="10"/>
        <v>8.8452066629588488E-2</v>
      </c>
      <c r="M5">
        <f t="shared" si="11"/>
        <v>-0.05</v>
      </c>
      <c r="N5">
        <f t="shared" si="12"/>
        <v>4.6015221120652441E-2</v>
      </c>
      <c r="O5">
        <f t="shared" si="13"/>
        <v>0.38590134735717796</v>
      </c>
      <c r="P5">
        <f t="shared" si="14"/>
        <v>-15.967868659791371</v>
      </c>
      <c r="Q5">
        <f t="shared" si="15"/>
        <v>371771.59618215717</v>
      </c>
      <c r="R5">
        <f t="shared" si="16"/>
        <v>87.385816503643525</v>
      </c>
      <c r="S5">
        <f t="shared" si="17"/>
        <v>-49.397272349548317</v>
      </c>
      <c r="T5">
        <f t="shared" si="18"/>
        <v>45.460528198431128</v>
      </c>
      <c r="U5">
        <f t="shared" si="19"/>
        <v>0</v>
      </c>
      <c r="V5">
        <f t="shared" si="20"/>
        <v>-0.47745221690350803</v>
      </c>
      <c r="W5">
        <f t="shared" si="21"/>
        <v>0</v>
      </c>
      <c r="X5">
        <f t="shared" si="22"/>
        <v>0</v>
      </c>
      <c r="Y5">
        <f t="shared" si="23"/>
        <v>-1.477018485984112</v>
      </c>
      <c r="Z5">
        <f t="shared" si="24"/>
        <v>0</v>
      </c>
      <c r="AA5">
        <f t="shared" si="25"/>
        <v>0</v>
      </c>
      <c r="AB5">
        <f t="shared" si="26"/>
        <v>1.477018485984112E-3</v>
      </c>
      <c r="AC5">
        <f t="shared" si="27"/>
        <v>0</v>
      </c>
      <c r="AD5">
        <f t="shared" si="28"/>
        <v>904.49489761995392</v>
      </c>
    </row>
    <row r="6" spans="1:30" x14ac:dyDescent="0.25">
      <c r="A6">
        <v>16551</v>
      </c>
      <c r="B6">
        <v>220.5034</v>
      </c>
      <c r="C6">
        <v>3.0544310000000001</v>
      </c>
      <c r="D6">
        <v>1.227349E-4</v>
      </c>
      <c r="E6">
        <v>0.06</v>
      </c>
      <c r="F6">
        <v>-0.06</v>
      </c>
      <c r="G6">
        <v>0.14000000000000001</v>
      </c>
      <c r="H6">
        <f t="shared" si="6"/>
        <v>986.4440534186549</v>
      </c>
      <c r="I6">
        <f t="shared" si="7"/>
        <v>8.6261921151979198E-2</v>
      </c>
      <c r="J6">
        <f t="shared" si="8"/>
        <v>-4.9442999701165682E-2</v>
      </c>
      <c r="K6">
        <f t="shared" si="9"/>
        <v>4.62563989535167E-2</v>
      </c>
      <c r="L6">
        <f t="shared" si="10"/>
        <v>8.6261921151979198E-2</v>
      </c>
      <c r="M6">
        <f t="shared" si="11"/>
        <v>-4.9442999701165682E-2</v>
      </c>
      <c r="N6">
        <f t="shared" si="12"/>
        <v>9.0000000000000011E-2</v>
      </c>
      <c r="O6">
        <f t="shared" si="13"/>
        <v>0.38590134735717796</v>
      </c>
      <c r="P6">
        <f t="shared" si="14"/>
        <v>-15.967868659791369</v>
      </c>
      <c r="Q6">
        <f t="shared" si="15"/>
        <v>723347.35114200565</v>
      </c>
      <c r="R6">
        <f t="shared" si="16"/>
        <v>85.09255915683876</v>
      </c>
      <c r="S6">
        <f t="shared" si="17"/>
        <v>-48.772753038395216</v>
      </c>
      <c r="T6">
        <f t="shared" si="18"/>
        <v>88.779964807678951</v>
      </c>
      <c r="U6">
        <f t="shared" si="19"/>
        <v>0</v>
      </c>
      <c r="V6">
        <f t="shared" si="20"/>
        <v>0</v>
      </c>
      <c r="W6">
        <f t="shared" si="21"/>
        <v>351575.75495984848</v>
      </c>
      <c r="X6">
        <f t="shared" si="22"/>
        <v>0</v>
      </c>
      <c r="Y6">
        <f t="shared" si="23"/>
        <v>0</v>
      </c>
      <c r="Z6">
        <f t="shared" si="24"/>
        <v>43.15061512742151</v>
      </c>
      <c r="AA6">
        <f t="shared" si="25"/>
        <v>0</v>
      </c>
      <c r="AB6">
        <f t="shared" si="26"/>
        <v>0</v>
      </c>
      <c r="AC6">
        <f t="shared" si="27"/>
        <v>4.3150615127421514E-2</v>
      </c>
      <c r="AD6">
        <f t="shared" si="28"/>
        <v>861.30113187740494</v>
      </c>
    </row>
    <row r="12" spans="1:30" x14ac:dyDescent="0.25">
      <c r="A12" t="s">
        <v>7</v>
      </c>
      <c r="B12">
        <v>1000</v>
      </c>
    </row>
    <row r="13" spans="1:30" x14ac:dyDescent="0.25">
      <c r="A13" t="s">
        <v>8</v>
      </c>
      <c r="B13">
        <v>1E-3</v>
      </c>
    </row>
    <row r="14" spans="1:30" x14ac:dyDescent="0.25">
      <c r="A14" t="s">
        <v>9</v>
      </c>
      <c r="B14">
        <v>0.05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</dc:creator>
  <cp:lastModifiedBy>Kris</cp:lastModifiedBy>
  <dcterms:created xsi:type="dcterms:W3CDTF">2021-08-12T06:13:04Z</dcterms:created>
  <dcterms:modified xsi:type="dcterms:W3CDTF">2021-08-12T07:04:39Z</dcterms:modified>
</cp:coreProperties>
</file>