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/>
  <mc:AlternateContent xmlns:mc="http://schemas.openxmlformats.org/markup-compatibility/2006">
    <mc:Choice Requires="x15">
      <x15ac:absPath xmlns:x15ac="http://schemas.microsoft.com/office/spreadsheetml/2010/11/ac" url="D:\chris\Documents\Data Boot Camp\"/>
    </mc:Choice>
  </mc:AlternateContent>
  <bookViews>
    <workbookView xWindow="0" yWindow="0" windowWidth="23040" windowHeight="8808" activeTab="1" xr2:uid="{00000000-000D-0000-FFFF-FFFF00000000}"/>
  </bookViews>
  <sheets>
    <sheet name="DataSet" sheetId="1" r:id="rId1"/>
    <sheet name="Category" sheetId="2" r:id="rId2"/>
    <sheet name="Sub-Category" sheetId="3" r:id="rId3"/>
    <sheet name="By Month" sheetId="7" r:id="rId4"/>
    <sheet name="BonusDataSet" sheetId="8" r:id="rId5"/>
  </sheets>
  <definedNames>
    <definedName name="Goal">OFFSET(DataSet!$D$1,1,0,COUNT(DataSet!$D:$D),1)</definedName>
    <definedName name="Outcome">OFFSET(DataSet!$F$1,1,0,COUNT(DataSet!$D:$D),1)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8" l="1"/>
  <c r="D2" i="8"/>
  <c r="C3" i="8"/>
  <c r="D3" i="8"/>
  <c r="C4" i="8"/>
  <c r="D4" i="8"/>
  <c r="C5" i="8"/>
  <c r="D5" i="8"/>
  <c r="C6" i="8"/>
  <c r="D6" i="8"/>
  <c r="C7" i="8"/>
  <c r="D7" i="8"/>
  <c r="C8" i="8"/>
  <c r="D8" i="8"/>
  <c r="C9" i="8"/>
  <c r="D9" i="8"/>
  <c r="C10" i="8"/>
  <c r="D10" i="8"/>
  <c r="C11" i="8"/>
  <c r="D11" i="8"/>
  <c r="C12" i="8"/>
  <c r="D12" i="8"/>
  <c r="C13" i="8"/>
  <c r="D13" i="8"/>
  <c r="B13" i="8"/>
  <c r="B10" i="8"/>
  <c r="B12" i="8"/>
  <c r="B11" i="8"/>
  <c r="B9" i="8"/>
  <c r="B8" i="8"/>
  <c r="B7" i="8"/>
  <c r="B6" i="8"/>
  <c r="B5" i="8"/>
  <c r="B4" i="8"/>
  <c r="B3" i="8"/>
  <c r="E3" i="8" s="1"/>
  <c r="B2" i="8"/>
  <c r="E4" i="8" l="1"/>
  <c r="F4" i="8" s="1"/>
  <c r="E7" i="8"/>
  <c r="F7" i="8" s="1"/>
  <c r="E8" i="8"/>
  <c r="H8" i="8" s="1"/>
  <c r="E6" i="8"/>
  <c r="H6" i="8" s="1"/>
  <c r="E2" i="8"/>
  <c r="G2" i="8" s="1"/>
  <c r="E5" i="8"/>
  <c r="F5" i="8" s="1"/>
  <c r="E10" i="8"/>
  <c r="F10" i="8" s="1"/>
  <c r="H3" i="8"/>
  <c r="G3" i="8"/>
  <c r="F3" i="8"/>
  <c r="E12" i="8"/>
  <c r="H12" i="8" s="1"/>
  <c r="E9" i="8"/>
  <c r="G9" i="8" s="1"/>
  <c r="E11" i="8"/>
  <c r="G11" i="8" s="1"/>
  <c r="E13" i="8"/>
  <c r="F13" i="8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G4" i="8" l="1"/>
  <c r="H7" i="8"/>
  <c r="H4" i="8"/>
  <c r="G7" i="8"/>
  <c r="F2" i="8"/>
  <c r="G8" i="8"/>
  <c r="F8" i="8"/>
  <c r="F6" i="8"/>
  <c r="H2" i="8"/>
  <c r="G6" i="8"/>
  <c r="G5" i="8"/>
  <c r="G10" i="8"/>
  <c r="H10" i="8"/>
  <c r="H5" i="8"/>
  <c r="F11" i="8"/>
  <c r="F9" i="8"/>
  <c r="F12" i="8"/>
  <c r="G13" i="8"/>
  <c r="H9" i="8"/>
  <c r="H13" i="8"/>
  <c r="H11" i="8"/>
  <c r="G12" i="8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P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<sst xmlns="http://schemas.openxmlformats.org/spreadsheetml/2006/main" count="24821" uniqueCount="8402">
  <si>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</si>
  <si>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</si>
  <si>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</si>
  <si>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</si>
  <si>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</si>
  <si>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</si>
  <si>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</si>
  <si>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</si>
  <si>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</si>
  <si>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</si>
  <si>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</si>
  <si>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</si>
  <si>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</si>
  <si>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</si>
  <si>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</si>
  <si>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</si>
  <si>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</si>
  <si>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</si>
  <si>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</si>
  <si>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</si>
  <si>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</si>
  <si>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</si>
  <si>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</si>
  <si>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</si>
  <si>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</si>
  <si>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</si>
  <si>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</si>
  <si>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</si>
  <si>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</si>
  <si>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</si>
  <si>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</si>
  <si>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</si>
  <si>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</si>
  <si>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</si>
  <si>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</si>
  <si>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</si>
  <si>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</si>
  <si>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</si>
  <si>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</si>
  <si>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</si>
  <si>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</si>
  <si>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</si>
  <si>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</si>
  <si>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</si>
  <si>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</si>
  <si>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</si>
  <si>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</si>
  <si>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</si>
  <si>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</si>
  <si>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</si>
  <si>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</si>
  <si>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</si>
  <si>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</si>
  <si>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</si>
  <si>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</si>
  <si>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</si>
  <si>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</si>
  <si>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</si>
  <si>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</si>
  <si>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</si>
  <si>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</si>
  <si>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</si>
  <si>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</si>
  <si>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</si>
  <si>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</si>
  <si>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</si>
  <si>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</si>
  <si>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</si>
  <si>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</si>
  <si>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</si>
  <si>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</si>
  <si>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</si>
  <si>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</si>
  <si>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</si>
  <si>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</si>
  <si>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</si>
  <si>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</si>
  <si>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</si>
  <si>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</si>
  <si>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</si>
  <si>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</si>
  <si>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</si>
  <si>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</si>
  <si>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</si>
  <si>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</si>
  <si>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</si>
  <si>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</si>
  <si>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</si>
  <si>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</si>
  <si>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</si>
  <si>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</si>
  <si>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</si>
  <si>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</si>
  <si>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</si>
  <si>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</si>
  <si>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</si>
  <si>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</si>
  <si>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</si>
  <si>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</si>
  <si>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</si>
  <si>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</si>
  <si>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</si>
  <si>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</si>
  <si>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</si>
  <si>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</si>
  <si>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</si>
  <si>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</si>
  <si>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</si>
  <si>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</si>
  <si>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</si>
  <si>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</si>
  <si>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</si>
  <si>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</si>
  <si>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</si>
  <si>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</si>
  <si>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</si>
  <si>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</si>
  <si>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</si>
  <si>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</si>
  <si>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</si>
  <si>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</si>
  <si>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</si>
  <si>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</si>
  <si>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</si>
  <si>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</si>
  <si>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</si>
  <si>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</si>
  <si>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</si>
  <si>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</si>
  <si>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</si>
  <si>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</si>
  <si>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</si>
  <si>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</si>
  <si>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</si>
  <si>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</si>
  <si>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</si>
  <si>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</si>
  <si>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</si>
  <si>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</si>
  <si>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</si>
  <si>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</si>
  <si>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</si>
  <si>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</si>
  <si>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</si>
  <si>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</si>
  <si>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</si>
  <si>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</si>
  <si>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</si>
  <si>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</si>
  <si>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</si>
  <si>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</si>
  <si>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</si>
  <si>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</si>
  <si>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</si>
  <si>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</si>
  <si>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</si>
  <si>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</si>
  <si>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</si>
  <si>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</si>
  <si>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</si>
  <si>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</si>
  <si>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</si>
  <si>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</si>
  <si>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</si>
  <si>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</si>
  <si>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</si>
  <si>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</si>
  <si>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</si>
  <si>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</si>
  <si>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</si>
  <si>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</si>
  <si>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</si>
  <si>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</si>
  <si>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</si>
  <si>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</si>
  <si>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</si>
  <si>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</si>
  <si>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</si>
  <si>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</si>
  <si>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</si>
  <si>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</si>
  <si>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</si>
  <si>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</si>
  <si>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</si>
  <si>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</si>
  <si>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</si>
  <si>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</si>
  <si>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</si>
  <si>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</si>
  <si>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</si>
  <si>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</si>
  <si>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</si>
  <si>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</si>
  <si>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</si>
  <si>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</si>
  <si>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</si>
  <si>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</si>
  <si>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</si>
  <si>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</si>
  <si>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</si>
  <si>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</si>
  <si>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</si>
  <si>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</si>
  <si>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</si>
  <si>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</si>
  <si>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</si>
  <si>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</si>
  <si>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</si>
  <si>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</si>
  <si>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</si>
  <si>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</si>
  <si>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</si>
  <si>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</si>
  <si>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</si>
  <si>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</si>
  <si>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</si>
  <si>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</si>
  <si>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</si>
  <si>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</si>
  <si>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</si>
  <si>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</si>
  <si>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</si>
  <si>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</si>
  <si>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</si>
  <si>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</si>
  <si>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</si>
  <si>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</si>
  <si>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</si>
  <si>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</si>
  <si>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</si>
  <si>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</si>
  <si>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</si>
  <si>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</si>
  <si>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</si>
  <si>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</si>
  <si>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</si>
  <si>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</si>
  <si>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</si>
  <si>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</si>
  <si>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</si>
  <si>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</si>
  <si>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</si>
  <si>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</si>
  <si>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</si>
  <si>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</si>
  <si>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</si>
  <si>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</si>
  <si>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</si>
  <si>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</si>
  <si>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</si>
  <si>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</si>
  <si>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</si>
  <si>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</si>
  <si>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</si>
  <si>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</si>
  <si>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</si>
  <si>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</si>
  <si>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</si>
  <si>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</si>
  <si>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</si>
  <si>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</si>
  <si>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</si>
  <si>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</si>
  <si>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</si>
  <si>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</si>
  <si>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</si>
  <si>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</si>
  <si>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</si>
  <si>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</si>
  <si>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</si>
  <si>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</si>
  <si>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</si>
  <si>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</si>
  <si>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</si>
  <si>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</si>
  <si>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</si>
  <si>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</si>
  <si>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</si>
  <si>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</si>
  <si>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</si>
  <si>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</si>
  <si>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</si>
  <si>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</si>
  <si>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</si>
  <si>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</si>
  <si>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</si>
  <si>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</si>
  <si>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</si>
  <si>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</si>
  <si>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</si>
  <si>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</si>
  <si>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</si>
  <si>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</si>
  <si>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</si>
  <si>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</si>
  <si>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</si>
  <si>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</si>
  <si>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</si>
  <si>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</si>
  <si>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</si>
  <si>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</si>
  <si>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</si>
  <si>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</si>
  <si>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</si>
  <si>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</si>
  <si>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</si>
  <si>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</si>
  <si>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</si>
  <si>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</si>
  <si>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</si>
  <si>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</si>
  <si>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</si>
  <si>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</si>
  <si>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</si>
  <si>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</si>
  <si>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</si>
  <si>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</si>
  <si>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</si>
  <si>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</si>
  <si>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</si>
  <si>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</si>
  <si>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</si>
  <si>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</si>
  <si>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</si>
  <si>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</si>
  <si>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</si>
  <si>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</si>
  <si>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</si>
  <si>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</si>
  <si>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</si>
  <si>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</si>
  <si>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</si>
  <si>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</si>
  <si>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</si>
  <si>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</si>
  <si>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</si>
  <si>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</si>
  <si>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</si>
  <si>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</si>
  <si>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</si>
  <si>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</si>
  <si>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</si>
  <si>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</si>
  <si>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</si>
  <si>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</si>
  <si>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</si>
  <si>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</si>
  <si>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</si>
  <si>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</si>
  <si>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</si>
  <si>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</si>
  <si>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</si>
  <si>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</si>
  <si>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</si>
  <si>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</si>
  <si>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</si>
  <si>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</si>
  <si>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</si>
  <si>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</si>
  <si>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</si>
  <si>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</si>
  <si>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</si>
  <si>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</si>
  <si>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</si>
  <si>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</si>
  <si>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</si>
  <si>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</si>
  <si>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</si>
  <si>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</si>
  <si>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</si>
  <si>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</si>
  <si>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</si>
  <si>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</si>
  <si>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</si>
  <si>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</si>
  <si>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</si>
  <si>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</si>
  <si>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</si>
  <si>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</si>
  <si>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</si>
  <si>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</si>
  <si>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</si>
  <si>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</si>
  <si>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</si>
  <si>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</si>
  <si>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</si>
  <si>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</si>
  <si>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</si>
  <si>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</si>
  <si>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</si>
  <si>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</si>
  <si>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</si>
  <si>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</si>
  <si>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</si>
  <si>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</si>
  <si>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</si>
  <si>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</si>
  <si>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</si>
  <si>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</si>
  <si>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</si>
  <si>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</si>
  <si>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</si>
  <si>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</si>
  <si>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</si>
  <si>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</si>
  <si>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</si>
  <si>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</si>
  <si>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</si>
  <si>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</si>
  <si>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</si>
  <si>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</si>
  <si>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</si>
  <si>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</si>
  <si>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</si>
  <si>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</si>
  <si>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</si>
  <si>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</si>
  <si>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</si>
  <si>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</si>
  <si>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</si>
  <si>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</si>
  <si>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</si>
  <si>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</si>
  <si>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</si>
  <si>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</si>
  <si>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</si>
  <si>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</si>
  <si>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</si>
  <si>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</si>
  <si>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</si>
  <si>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</si>
  <si>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</si>
  <si>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</si>
  <si>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</si>
  <si>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</si>
  <si>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</si>
  <si>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</si>
  <si>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</si>
  <si>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</si>
  <si>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</si>
  <si>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</si>
  <si>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</si>
  <si>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</si>
  <si>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</si>
  <si>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</si>
  <si>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</si>
  <si>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</si>
  <si>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</si>
  <si>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</si>
  <si>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</si>
  <si>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</si>
  <si>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</si>
  <si>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</si>
  <si>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</si>
  <si>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</si>
  <si>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</si>
  <si>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</si>
  <si>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</si>
  <si>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</si>
  <si>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</si>
  <si>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</si>
  <si>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</si>
  <si>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</si>
  <si>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</si>
  <si>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</si>
  <si>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</si>
  <si>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</si>
  <si>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</si>
  <si>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</si>
  <si>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</si>
  <si>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</si>
  <si>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</si>
  <si>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</si>
  <si>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</si>
  <si>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</si>
  <si>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</si>
  <si>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</si>
  <si>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</si>
  <si>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</si>
  <si>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</si>
  <si>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</si>
  <si>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</si>
  <si>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</si>
  <si>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</si>
  <si>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</si>
  <si>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</si>
  <si>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</si>
  <si>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</si>
  <si>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</si>
  <si>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</si>
  <si>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</si>
  <si>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</si>
  <si>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</si>
  <si>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</si>
  <si>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</si>
  <si>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</si>
  <si>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</si>
  <si>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</si>
  <si>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</si>
  <si>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</si>
  <si>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</si>
  <si>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</si>
  <si>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</si>
  <si>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</si>
  <si>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</si>
  <si>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</si>
  <si>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</si>
  <si>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</si>
  <si>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</si>
  <si>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</si>
  <si>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</si>
  <si>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</si>
  <si>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</si>
  <si>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</si>
  <si>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</si>
  <si>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</si>
  <si>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</si>
  <si>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</si>
  <si>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</si>
  <si>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</si>
  <si>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</si>
  <si>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</si>
  <si>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</si>
  <si>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</si>
  <si>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</si>
  <si>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</si>
  <si>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</si>
  <si>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</si>
  <si>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</si>
  <si>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</si>
  <si>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</si>
  <si>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</si>
  <si>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</si>
  <si>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</si>
  <si>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</si>
  <si>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</si>
  <si>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</si>
  <si>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</si>
  <si>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</si>
  <si>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</si>
  <si>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</si>
  <si>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</si>
  <si>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</si>
  <si>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</si>
  <si>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</si>
  <si>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</si>
  <si>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</si>
  <si>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</si>
  <si>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</si>
  <si>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</si>
  <si>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</si>
  <si>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</si>
  <si>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</si>
  <si>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</si>
  <si>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</si>
  <si>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</si>
  <si>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</si>
  <si>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</si>
  <si>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</si>
  <si>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</si>
  <si>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</si>
  <si>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</si>
  <si>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</si>
  <si>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</si>
  <si>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</si>
  <si>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</si>
  <si>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</si>
  <si>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</si>
  <si>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</si>
  <si>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</si>
  <si>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</si>
  <si>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</si>
  <si>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</si>
  <si>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</si>
  <si>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</si>
  <si>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</si>
  <si>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</si>
  <si>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</si>
  <si>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</si>
  <si>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</si>
  <si>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</si>
  <si>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</si>
  <si>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</si>
  <si>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</si>
  <si>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</si>
  <si>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</si>
  <si>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</si>
  <si>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</si>
  <si>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</si>
  <si>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</si>
  <si>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</si>
  <si>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</si>
  <si>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</si>
  <si>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</si>
  <si>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</si>
  <si>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</si>
  <si>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</si>
  <si>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</si>
  <si>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</si>
  <si>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</si>
  <si>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</si>
  <si>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</si>
  <si>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</si>
  <si>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</si>
  <si>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</si>
  <si>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</si>
  <si>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</si>
  <si>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</si>
  <si>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</si>
  <si>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</si>
  <si>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</si>
  <si>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</si>
  <si>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</si>
  <si>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</si>
  <si>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</si>
  <si>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</si>
  <si>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</si>
  <si>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</si>
  <si>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</si>
  <si>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</si>
  <si>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</si>
  <si>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</si>
  <si>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</si>
  <si>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</si>
  <si>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</si>
  <si>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</si>
  <si>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</si>
  <si>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</si>
  <si>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</si>
  <si>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</si>
  <si>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</si>
  <si>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</si>
  <si>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</si>
  <si>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</si>
  <si>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</si>
  <si>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</si>
  <si>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</si>
  <si>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</si>
  <si>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</si>
  <si>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</si>
  <si>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</si>
  <si>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</si>
  <si>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</si>
  <si>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</si>
  <si>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</si>
  <si>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</si>
  <si>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</si>
  <si>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</si>
  <si>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</si>
  <si>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</si>
  <si>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</si>
  <si>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</si>
  <si>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</si>
  <si>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</si>
  <si>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</si>
  <si>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</si>
  <si>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</si>
  <si>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</si>
  <si>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</si>
  <si>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</si>
  <si>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</si>
  <si>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</si>
  <si>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</si>
  <si>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</si>
  <si>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</si>
  <si>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</si>
  <si>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</si>
  <si>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</si>
  <si>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</si>
  <si>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</si>
  <si>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</si>
  <si>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</si>
  <si>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</si>
  <si>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</si>
  <si>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</si>
  <si>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</si>
  <si>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</si>
  <si>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</si>
  <si>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</si>
  <si>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</si>
  <si>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</si>
  <si>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</si>
  <si>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</si>
  <si>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</si>
  <si>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</si>
  <si>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</si>
  <si>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</si>
  <si>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</si>
  <si>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</si>
  <si>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</si>
  <si>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</si>
  <si>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</si>
  <si>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</si>
  <si>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</si>
  <si>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</si>
  <si>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</si>
  <si>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</si>
  <si>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</si>
  <si>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</si>
  <si>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</si>
  <si>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</si>
  <si>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</si>
  <si>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</si>
  <si>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</si>
  <si>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</si>
  <si>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</si>
  <si>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</si>
  <si>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</si>
  <si>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</si>
  <si>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</si>
  <si>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</si>
  <si>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</si>
  <si>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</si>
  <si>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</si>
  <si>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</si>
  <si>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</si>
  <si>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</si>
  <si>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</si>
  <si>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</si>
  <si>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</si>
  <si>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</si>
  <si>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</si>
  <si>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</si>
  <si>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</si>
  <si>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</si>
  <si>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</si>
  <si>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</si>
  <si>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</si>
  <si>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</si>
  <si>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</si>
  <si>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</si>
  <si>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</si>
  <si>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</si>
  <si>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</si>
  <si>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</si>
  <si>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</si>
  <si>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</si>
  <si>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</si>
  <si>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</si>
  <si>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</si>
  <si>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</si>
  <si>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</si>
  <si>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</si>
  <si>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</si>
  <si>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</si>
  <si>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</si>
  <si>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</si>
  <si>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</si>
  <si>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</si>
  <si>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</si>
  <si>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</si>
  <si>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</si>
  <si>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</si>
  <si>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</si>
  <si>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</si>
  <si>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</si>
  <si>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</si>
  <si>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</si>
  <si>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</si>
  <si>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</si>
  <si>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</si>
  <si>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</si>
  <si>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</si>
  <si>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</si>
  <si>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</si>
  <si>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</si>
  <si>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</si>
  <si>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</si>
  <si>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</si>
  <si>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</si>
  <si>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</si>
  <si>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</si>
  <si>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</si>
  <si>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</si>
  <si>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</si>
  <si>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</si>
  <si>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</si>
  <si>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</si>
  <si>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</si>
  <si>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</si>
  <si>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</si>
  <si>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</si>
  <si>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</si>
  <si>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</si>
  <si>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</si>
  <si>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</si>
  <si>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</si>
  <si>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</si>
  <si>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</si>
  <si>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</si>
  <si>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</si>
  <si>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</si>
  <si>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</si>
  <si>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</si>
  <si>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</si>
  <si>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</si>
  <si>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</si>
  <si>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</si>
  <si>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</si>
  <si>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</si>
  <si>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</si>
  <si>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</si>
  <si>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</si>
  <si>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</si>
  <si>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</si>
  <si>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</si>
  <si>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</si>
  <si>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</si>
  <si>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</si>
  <si>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</si>
  <si>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</si>
  <si>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</si>
  <si>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</si>
  <si>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</si>
  <si>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</si>
  <si>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</si>
  <si>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</si>
  <si>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</si>
  <si>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</si>
  <si>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</si>
  <si>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</si>
  <si>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</si>
  <si>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</si>
  <si>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</si>
  <si>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</si>
  <si>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</si>
  <si>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</si>
  <si>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</si>
  <si>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</si>
  <si>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</si>
  <si>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</si>
  <si>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</si>
  <si>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</si>
  <si>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</si>
  <si>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</si>
  <si>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</si>
  <si>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</si>
  <si>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</si>
  <si>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</si>
  <si>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</si>
  <si>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</si>
  <si>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</si>
  <si>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</si>
  <si>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</si>
  <si>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</si>
  <si>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</si>
  <si>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</si>
  <si>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</si>
  <si>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</si>
  <si>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</si>
  <si>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</si>
  <si>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</si>
  <si>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</si>
  <si>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</si>
  <si>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</si>
  <si>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</si>
  <si>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</si>
  <si>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</si>
  <si>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</si>
  <si>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</si>
  <si>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</si>
  <si>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</si>
  <si>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</si>
  <si>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</si>
  <si>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</si>
  <si>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</si>
  <si>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</si>
  <si>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</si>
  <si>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</si>
  <si>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</si>
  <si>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</si>
  <si>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</si>
  <si>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</si>
  <si>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</si>
  <si>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</si>
  <si>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</si>
  <si>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</si>
  <si>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</si>
  <si>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</si>
  <si>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</si>
  <si>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</si>
  <si>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</si>
  <si>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</si>
  <si>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</si>
  <si>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</si>
  <si>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</si>
  <si>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</si>
  <si>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</si>
  <si>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</si>
  <si>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</si>
  <si>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</si>
  <si>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</si>
  <si>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</si>
  <si>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</si>
  <si>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</si>
  <si>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</si>
  <si>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</si>
  <si>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</si>
  <si>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</si>
  <si>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</si>
  <si>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</si>
  <si>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</si>
  <si>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</si>
  <si>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</si>
  <si>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</si>
  <si>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</si>
  <si>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</si>
  <si>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</si>
  <si>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</si>
  <si>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</si>
  <si>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</si>
  <si>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</si>
  <si>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</si>
  <si>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</si>
  <si>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</si>
  <si>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</si>
  <si>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</si>
  <si>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</si>
  <si>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</si>
  <si>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</si>
  <si>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</si>
  <si>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</si>
  <si>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</si>
  <si>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</si>
  <si>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</si>
  <si>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</si>
  <si>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</si>
  <si>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</si>
  <si>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</si>
  <si>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</si>
  <si>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</si>
  <si>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</si>
  <si>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</si>
  <si>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</si>
  <si>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</si>
  <si>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</si>
  <si>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</si>
  <si>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</si>
  <si>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</si>
  <si>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</si>
  <si>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</si>
  <si>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</si>
  <si>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</si>
  <si>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</si>
  <si>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</si>
  <si>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</si>
  <si>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</si>
  <si>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</si>
  <si>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</si>
  <si>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</si>
  <si>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</si>
  <si>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</si>
  <si>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</si>
  <si>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</si>
  <si>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</si>
  <si>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</si>
  <si>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</si>
  <si>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</si>
  <si>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</si>
  <si>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</si>
  <si>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</si>
  <si>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</si>
  <si>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</si>
  <si>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</si>
  <si>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</si>
  <si>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</si>
  <si>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</si>
  <si>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</si>
  <si>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</si>
  <si>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</si>
  <si>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</si>
  <si>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</si>
  <si>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</si>
  <si>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</si>
  <si>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</si>
  <si>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</si>
  <si>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</si>
  <si>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</si>
  <si>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</si>
  <si>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</si>
  <si>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</si>
  <si>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</si>
  <si>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</si>
  <si>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</si>
  <si>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</si>
  <si>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</si>
  <si>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</si>
  <si>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</si>
  <si>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</si>
  <si>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</si>
  <si>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</si>
  <si>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</si>
  <si>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</si>
  <si>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</si>
  <si>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</si>
  <si>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</si>
  <si>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</si>
  <si>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</si>
  <si>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</si>
  <si>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</si>
  <si>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</si>
  <si>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</si>
  <si>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</si>
  <si>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</si>
  <si>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</si>
  <si>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</si>
  <si>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</si>
  <si>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</si>
  <si>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</si>
  <si>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</si>
  <si>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</si>
  <si>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</si>
  <si>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</si>
  <si>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</si>
  <si>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</si>
  <si>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</si>
  <si>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</si>
  <si>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</si>
  <si>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</si>
  <si>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</si>
  <si>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</si>
  <si>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</si>
  <si>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</si>
  <si>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</si>
  <si>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</si>
  <si>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</si>
  <si>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</si>
  <si>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</si>
  <si>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</si>
  <si>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</si>
  <si>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</si>
  <si>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</si>
  <si>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</si>
  <si>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</si>
  <si>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</si>
  <si>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</si>
  <si>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</si>
  <si>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</si>
  <si>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</si>
  <si>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</si>
  <si>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</si>
  <si>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</si>
  <si>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</si>
  <si>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</si>
  <si>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</si>
  <si>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</si>
  <si>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</si>
  <si>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</si>
  <si>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</si>
  <si>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</si>
  <si>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</si>
  <si>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</si>
  <si>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</si>
  <si>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</si>
  <si>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</si>
  <si>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</si>
  <si>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</si>
  <si>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</si>
  <si>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</si>
  <si>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</si>
  <si>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</si>
  <si>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</si>
  <si>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</si>
  <si>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</si>
  <si>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</si>
  <si>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</si>
  <si>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</si>
  <si>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</si>
  <si>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</si>
  <si>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</si>
  <si>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</si>
  <si>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</si>
  <si>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</si>
  <si>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</si>
  <si>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</si>
  <si>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</si>
  <si>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</si>
  <si>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</si>
  <si>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</si>
  <si>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</si>
  <si>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</si>
  <si>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</si>
  <si>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</si>
  <si>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</si>
  <si>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</si>
  <si>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</si>
  <si>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</si>
  <si>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</si>
  <si>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</si>
  <si>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</si>
  <si>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</si>
  <si>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</si>
  <si>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</si>
  <si>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</si>
  <si>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</si>
  <si>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</si>
  <si>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</si>
  <si>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</si>
  <si>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</si>
  <si>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</si>
  <si>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</si>
  <si>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</si>
  <si>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</si>
  <si>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</si>
  <si>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</si>
  <si>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</si>
  <si>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</si>
  <si>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</si>
  <si>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</si>
  <si>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</si>
  <si>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</si>
  <si>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</si>
  <si>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</si>
  <si>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</si>
  <si>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</si>
  <si>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</si>
  <si>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</si>
  <si>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</si>
  <si>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</si>
  <si>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</si>
  <si>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</si>
  <si>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</si>
  <si>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</si>
  <si>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</si>
  <si>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</si>
  <si>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</si>
  <si>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</si>
  <si>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</si>
  <si>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</si>
  <si>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</si>
  <si>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</si>
  <si>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</si>
  <si>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</si>
  <si>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</si>
  <si>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</si>
  <si>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</si>
  <si>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</si>
  <si>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</si>
  <si>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</si>
  <si>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</si>
  <si>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</si>
  <si>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</si>
  <si>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</si>
  <si>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</si>
  <si>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</si>
  <si>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</si>
  <si>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</si>
  <si>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</si>
  <si>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</si>
  <si>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</si>
  <si>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</si>
  <si>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</si>
  <si>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</si>
  <si>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</si>
  <si>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</si>
  <si>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</si>
  <si>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</si>
  <si>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</si>
  <si>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</si>
  <si>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</si>
  <si>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</si>
  <si>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</si>
  <si>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</si>
  <si>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</si>
  <si>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</si>
  <si>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</si>
  <si>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</si>
  <si>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</si>
  <si>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</si>
  <si>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</si>
  <si>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</si>
  <si>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</si>
  <si>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</si>
  <si>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</si>
  <si>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</si>
  <si>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</si>
  <si>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</si>
  <si>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</si>
  <si>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</si>
  <si>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</si>
  <si>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</si>
  <si>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</si>
  <si>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</si>
  <si>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</si>
  <si>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</si>
  <si>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</si>
  <si>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</si>
  <si>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</si>
  <si>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</si>
  <si>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</si>
  <si>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</si>
  <si>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</si>
  <si>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</si>
  <si>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</si>
  <si>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</si>
  <si>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</si>
  <si>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</si>
  <si>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</si>
  <si>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</si>
  <si>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</si>
  <si>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</si>
  <si>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</si>
  <si>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</si>
  <si>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</si>
  <si>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</si>
  <si>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</si>
  <si>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</si>
  <si>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</si>
  <si>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</si>
  <si>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</si>
  <si>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</si>
  <si>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</si>
  <si>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</si>
  <si>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</si>
  <si>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</si>
  <si>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</si>
  <si>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</si>
  <si>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</si>
  <si>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</si>
  <si>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</si>
  <si>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</si>
  <si>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</si>
  <si>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</si>
  <si>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</si>
  <si>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</si>
  <si>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</si>
  <si>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</si>
  <si>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</si>
  <si>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</si>
  <si>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</si>
  <si>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</si>
  <si>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</si>
  <si>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</si>
  <si>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</si>
  <si>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</si>
  <si>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</si>
  <si>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</si>
  <si>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</si>
  <si>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</si>
  <si>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</si>
  <si>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</si>
  <si>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</si>
  <si>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</si>
  <si>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</si>
  <si>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</si>
  <si>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</si>
  <si>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</si>
  <si>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</si>
  <si>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</si>
  <si>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</si>
  <si>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</si>
  <si>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</si>
  <si>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</si>
  <si>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</si>
  <si>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</si>
  <si>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</si>
  <si>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</si>
  <si>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</si>
  <si>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</si>
  <si>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</si>
  <si>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</si>
  <si>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</si>
  <si>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</si>
  <si>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</si>
  <si>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</si>
  <si>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</si>
  <si>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</si>
  <si>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</si>
  <si>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</si>
  <si>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</si>
  <si>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</si>
  <si>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</si>
  <si>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</si>
  <si>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</si>
  <si>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</si>
  <si>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</si>
  <si>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</si>
  <si>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</si>
  <si>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</si>
  <si>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</si>
  <si>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</si>
  <si>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</si>
  <si>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</si>
  <si>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</si>
  <si>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</si>
  <si>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</si>
  <si>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</si>
  <si>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</si>
  <si>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</si>
  <si>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</si>
  <si>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</si>
  <si>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</si>
  <si>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</si>
  <si>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</si>
  <si>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</si>
  <si>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</si>
  <si>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</si>
  <si>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</si>
  <si>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</si>
  <si>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</si>
  <si>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</si>
  <si>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</si>
  <si>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</si>
  <si>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</si>
  <si>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</si>
  <si>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</si>
  <si>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</si>
  <si>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</si>
  <si>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</si>
  <si>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</si>
  <si>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</si>
  <si>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</si>
  <si>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</si>
  <si>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</si>
  <si>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</si>
  <si>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</si>
  <si>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</si>
  <si>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</si>
  <si>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</si>
  <si>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</si>
  <si>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</si>
  <si>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</si>
  <si>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</si>
  <si>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</si>
  <si>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</si>
  <si>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</si>
  <si>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</si>
  <si>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</si>
  <si>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</si>
  <si>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</si>
  <si>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</si>
  <si>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</si>
  <si>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</si>
  <si>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</si>
  <si>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</si>
  <si>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</si>
  <si>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</si>
  <si>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</si>
  <si>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</si>
  <si>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</si>
  <si>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</si>
  <si>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</si>
  <si>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</si>
  <si>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</si>
  <si>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</si>
  <si>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</si>
  <si>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</si>
  <si>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</si>
  <si>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</si>
  <si>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</si>
  <si>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</si>
  <si>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</si>
  <si>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</si>
  <si>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</si>
  <si>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</si>
  <si>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</si>
  <si>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</si>
  <si>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</si>
  <si>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</si>
  <si>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</si>
  <si>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</si>
  <si>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</si>
  <si>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</si>
  <si>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</si>
  <si>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</si>
  <si>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</si>
  <si>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</si>
  <si>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</si>
  <si>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</si>
  <si>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</si>
  <si>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</si>
  <si>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</si>
  <si>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</si>
  <si>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</si>
  <si>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</si>
  <si>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</si>
  <si>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</si>
  <si>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</si>
  <si>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</si>
  <si>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</si>
  <si>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</si>
  <si>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</si>
  <si>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</si>
  <si>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</si>
  <si>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</si>
  <si>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</si>
  <si>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</si>
  <si>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</si>
  <si>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</si>
  <si>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</si>
  <si>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</si>
  <si>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</si>
  <si>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</si>
  <si>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</si>
  <si>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</si>
  <si>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</si>
  <si>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</si>
  <si>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</si>
  <si>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</si>
  <si>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</si>
  <si>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</si>
  <si>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</si>
  <si>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</si>
  <si>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</si>
  <si>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</si>
  <si>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</si>
  <si>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</si>
  <si>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</si>
  <si>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</si>
  <si>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</si>
  <si>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</si>
  <si>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</si>
  <si>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</si>
  <si>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</si>
  <si>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</si>
  <si>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</si>
  <si>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</si>
  <si>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</si>
  <si>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</si>
  <si>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</si>
  <si>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</si>
  <si>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</si>
  <si>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</si>
  <si>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</si>
  <si>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</si>
  <si>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</si>
  <si>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</si>
  <si>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</si>
  <si>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</si>
  <si>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</si>
  <si>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</si>
  <si>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</si>
  <si>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</si>
  <si>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</si>
  <si>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</si>
  <si>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</si>
  <si>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</si>
  <si>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</si>
  <si>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</si>
  <si>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</si>
  <si>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</si>
  <si>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</si>
  <si>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</si>
  <si>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</si>
  <si>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</si>
  <si>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</si>
  <si>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</si>
  <si>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</si>
  <si>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</si>
  <si>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</si>
  <si>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</si>
  <si>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</si>
  <si>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</si>
  <si>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</si>
  <si>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</si>
  <si>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</si>
  <si>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</si>
  <si>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</si>
  <si>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</si>
  <si>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</si>
  <si>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</si>
  <si>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</si>
  <si>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</si>
  <si>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</si>
  <si>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</si>
  <si>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</si>
  <si>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</si>
  <si>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</si>
  <si>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</si>
  <si>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</si>
  <si>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</si>
  <si>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</si>
  <si>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</si>
  <si>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</si>
  <si>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</si>
  <si>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</si>
  <si>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</si>
  <si>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</si>
  <si>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</si>
  <si>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</si>
  <si>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</si>
  <si>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</si>
  <si>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</si>
  <si>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</si>
  <si>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</si>
  <si>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</si>
  <si>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</si>
  <si>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</si>
  <si>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</si>
  <si>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</si>
  <si>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</si>
  <si>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</si>
  <si>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</si>
  <si>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</si>
  <si>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</si>
  <si>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</si>
  <si>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</si>
  <si>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</si>
  <si>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</si>
  <si>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</si>
  <si>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</si>
  <si>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</si>
  <si>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</si>
  <si>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</si>
  <si>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</si>
  <si>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</si>
  <si>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</si>
  <si>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</si>
  <si>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</si>
  <si>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</si>
  <si>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</si>
  <si>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</si>
  <si>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</si>
  <si>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</si>
  <si>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</si>
  <si>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</si>
  <si>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</si>
  <si>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</si>
  <si>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</si>
  <si>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</si>
  <si>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</si>
  <si>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</si>
  <si>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</si>
  <si>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</si>
  <si>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</si>
  <si>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</si>
  <si>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</si>
  <si>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</si>
  <si>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</si>
  <si>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</si>
  <si>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</si>
  <si>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</si>
  <si>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</si>
  <si>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</si>
  <si>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</si>
  <si>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</si>
  <si>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</si>
  <si>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</si>
  <si>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</si>
  <si>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</si>
  <si>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</si>
  <si>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</si>
  <si>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</si>
  <si>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</si>
  <si>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</si>
  <si>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</si>
  <si>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</si>
  <si>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</si>
  <si>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</si>
  <si>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</si>
  <si>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</si>
  <si>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</si>
  <si>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</si>
  <si>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</si>
  <si>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</si>
  <si>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</si>
  <si>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</si>
  <si>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</si>
  <si>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</si>
  <si>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</si>
  <si>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</si>
  <si>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</si>
  <si>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</si>
  <si>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</si>
  <si>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</si>
  <si>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</si>
  <si>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</si>
  <si>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</si>
  <si>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</si>
  <si>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</si>
  <si>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</si>
  <si>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</si>
  <si>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</si>
  <si>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</si>
  <si>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</si>
  <si>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</si>
  <si>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</si>
  <si>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</si>
  <si>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</si>
  <si>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</si>
  <si>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</si>
  <si>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</si>
  <si>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</si>
  <si>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</si>
  <si>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</si>
  <si>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</si>
  <si>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</si>
  <si>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</si>
  <si>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</si>
  <si>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</si>
  <si>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</si>
  <si>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</si>
  <si>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</si>
  <si>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</si>
  <si>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</si>
  <si>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</si>
  <si>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</si>
  <si>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</si>
  <si>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</si>
  <si>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</si>
  <si>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</si>
  <si>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</si>
  <si>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</si>
  <si>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</si>
  <si>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</si>
  <si>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</si>
  <si>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</si>
  <si>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</si>
  <si>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</si>
  <si>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</si>
  <si>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</si>
  <si>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</si>
  <si>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</si>
  <si>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</si>
  <si>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</si>
  <si>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</si>
  <si>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</si>
  <si>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</si>
  <si>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</si>
  <si>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</si>
  <si>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</si>
  <si>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</si>
  <si>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</si>
  <si>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</si>
  <si>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</si>
  <si>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</si>
  <si>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</si>
  <si>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</si>
  <si>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</si>
  <si>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</si>
  <si>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</si>
  <si>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</si>
  <si>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</si>
  <si>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</si>
  <si>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</si>
  <si>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</si>
  <si>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</si>
  <si>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</si>
  <si>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</si>
  <si>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</si>
  <si>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</si>
  <si>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</si>
  <si>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</si>
  <si>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</si>
  <si>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</si>
  <si>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</si>
  <si>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</si>
  <si>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</si>
  <si>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</si>
  <si>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</si>
  <si>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</si>
  <si>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</si>
  <si>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</si>
  <si>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</si>
  <si>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</si>
  <si>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</si>
  <si>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</si>
  <si>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</si>
  <si>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</si>
  <si>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</si>
  <si>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</si>
  <si>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</si>
  <si>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</si>
  <si>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</si>
  <si>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</si>
  <si>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</si>
  <si>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</si>
  <si>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</si>
  <si>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</si>
  <si>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</si>
  <si>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</si>
  <si>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</si>
  <si>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</si>
  <si>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</si>
  <si>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</si>
  <si>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</si>
  <si>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</si>
  <si>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</si>
  <si>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</si>
  <si>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</si>
  <si>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</si>
  <si>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</si>
  <si>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</si>
  <si>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</si>
  <si>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</si>
  <si>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</si>
  <si>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</si>
  <si>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</si>
  <si>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</si>
  <si>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</si>
  <si>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</si>
  <si>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</si>
  <si>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</si>
  <si>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</si>
  <si>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</si>
  <si>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</si>
  <si>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</si>
  <si>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</si>
  <si>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</si>
  <si>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</si>
  <si>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</si>
  <si>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</si>
  <si>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</si>
  <si>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</si>
  <si>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</si>
  <si>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</si>
  <si>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</si>
  <si>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</si>
  <si>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</si>
  <si>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</si>
  <si>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</si>
  <si>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</si>
  <si>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</si>
  <si>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</si>
  <si>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</si>
  <si>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</si>
  <si>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</si>
  <si>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</si>
  <si>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</si>
  <si>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</si>
  <si>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</si>
  <si>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</si>
  <si>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</si>
  <si>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</si>
  <si>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</si>
  <si>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</si>
  <si>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</si>
  <si>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</si>
  <si>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</si>
  <si>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</si>
  <si>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</si>
  <si>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</si>
  <si>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</si>
  <si>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</si>
  <si>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</si>
  <si>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</si>
  <si>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</si>
  <si>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</si>
  <si>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</si>
  <si>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</si>
  <si>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</si>
  <si>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</si>
  <si>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</si>
  <si>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</si>
  <si>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</si>
  <si>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</si>
  <si>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</si>
  <si>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</si>
  <si>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</si>
  <si>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</si>
  <si>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</si>
  <si>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</si>
  <si>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</si>
  <si>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</si>
  <si>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</si>
  <si>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</si>
  <si>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</si>
  <si>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</si>
  <si>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</si>
  <si>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</si>
  <si>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</si>
  <si>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</si>
  <si>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</si>
  <si>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</si>
  <si>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</si>
  <si>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</si>
  <si>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</si>
  <si>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</si>
  <si>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</si>
  <si>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</si>
  <si>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</si>
  <si>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</si>
  <si>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</si>
  <si>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</si>
  <si>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</si>
  <si>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</si>
  <si>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</si>
  <si>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</si>
  <si>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</si>
  <si>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</si>
  <si>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</si>
  <si>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</si>
  <si>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</si>
  <si>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</si>
  <si>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</si>
  <si>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</si>
  <si>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</si>
  <si>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</si>
  <si>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</si>
  <si>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</si>
  <si>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</si>
  <si>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</si>
  <si>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</si>
  <si>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</si>
  <si>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</si>
  <si>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</si>
  <si>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</si>
  <si>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</si>
  <si>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</si>
  <si>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</si>
  <si>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</si>
  <si>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</si>
  <si>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</si>
  <si>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</si>
  <si>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</si>
  <si>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</si>
  <si>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</si>
  <si>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</si>
  <si>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</si>
  <si>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</si>
  <si>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</si>
  <si>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</si>
  <si>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</si>
  <si>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</si>
  <si>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</si>
  <si>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</si>
  <si>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</si>
  <si>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</si>
  <si>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</si>
  <si>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</si>
  <si>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</si>
  <si>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</si>
  <si>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</si>
  <si>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</si>
  <si>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</si>
  <si>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</si>
  <si>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</si>
  <si>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</si>
  <si>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</si>
  <si>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</si>
  <si>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</si>
  <si>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</si>
  <si>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</si>
  <si>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</si>
  <si>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</si>
  <si>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</si>
  <si>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</si>
  <si>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</si>
  <si>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</si>
  <si>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</si>
  <si>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</si>
  <si>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</si>
  <si>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</si>
  <si>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</si>
  <si>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</si>
  <si>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</si>
  <si>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</si>
  <si>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</si>
  <si>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</si>
  <si>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</si>
  <si>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</si>
  <si>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</si>
  <si>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</si>
  <si>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</si>
  <si>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</si>
  <si>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</si>
  <si>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</si>
  <si>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</si>
  <si>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</si>
  <si>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</si>
  <si>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</si>
  <si>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</si>
  <si>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</si>
  <si>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</si>
  <si>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</si>
  <si>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</si>
  <si>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</si>
  <si>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</si>
  <si>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</si>
  <si>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</si>
  <si>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</si>
  <si>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</si>
  <si>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</si>
  <si>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</si>
  <si>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</si>
  <si>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</si>
  <si>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</si>
  <si>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</si>
  <si>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</si>
  <si>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</si>
  <si>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</si>
  <si>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</si>
  <si>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</si>
  <si>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</si>
  <si>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</si>
  <si>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</si>
  <si>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</si>
  <si>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</si>
  <si>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</si>
  <si>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</si>
  <si>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</si>
  <si>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</si>
  <si>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</si>
  <si>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</si>
  <si>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</si>
  <si>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</si>
  <si>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</si>
  <si>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</si>
  <si>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</si>
  <si>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</si>
  <si>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</si>
  <si>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</si>
  <si>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</si>
  <si>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</si>
  <si>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</si>
  <si>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</si>
  <si>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</si>
  <si>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</si>
  <si>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</si>
  <si>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</si>
  <si>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</si>
  <si>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</si>
  <si>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</si>
  <si>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</si>
  <si>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</si>
  <si>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</si>
  <si>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</si>
  <si>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</si>
  <si>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</si>
  <si>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</si>
  <si>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</si>
  <si>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</si>
  <si>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</si>
  <si>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</si>
  <si>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</si>
  <si>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</si>
  <si>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</si>
  <si>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</si>
  <si>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</si>
  <si>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</si>
  <si>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</si>
  <si>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</si>
  <si>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</si>
  <si>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</si>
  <si>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</si>
  <si>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</si>
  <si>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</si>
  <si>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</si>
  <si>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</si>
  <si>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</si>
  <si>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</si>
  <si>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</si>
  <si>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</si>
  <si>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</si>
  <si>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</si>
  <si>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</si>
  <si>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</si>
  <si>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</si>
  <si>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</si>
  <si>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</si>
  <si>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</si>
  <si>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</si>
  <si>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</si>
  <si>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</si>
  <si>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</si>
  <si>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</si>
  <si>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</si>
  <si>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</si>
  <si>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</si>
  <si>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</si>
  <si>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</si>
  <si>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</si>
  <si>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</si>
  <si>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</si>
  <si>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</si>
  <si>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</si>
  <si>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</si>
  <si>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</si>
  <si>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</si>
  <si>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</si>
  <si>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</si>
  <si>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</si>
  <si>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</si>
  <si>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</si>
  <si>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</si>
  <si>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</si>
  <si>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</si>
  <si>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</si>
  <si>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</si>
  <si>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</si>
  <si>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</si>
  <si>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</si>
  <si>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</si>
  <si>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</si>
  <si>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</si>
  <si>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</si>
  <si>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</si>
  <si>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</si>
  <si>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</si>
  <si>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</si>
  <si>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</si>
  <si>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</si>
  <si>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</si>
  <si>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</si>
  <si>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</si>
  <si>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</si>
  <si>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</si>
  <si>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</si>
  <si>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</si>
  <si>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</si>
  <si>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</si>
  <si>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</si>
  <si>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</si>
  <si>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</si>
  <si>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</si>
  <si>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</si>
  <si>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</si>
  <si>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</si>
  <si>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</si>
  <si>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</si>
  <si>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</si>
  <si>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</si>
  <si>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</si>
  <si>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</si>
  <si>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</si>
  <si>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</si>
  <si>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</si>
  <si>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</si>
  <si>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</si>
  <si>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</si>
  <si>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</si>
  <si>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</si>
  <si>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</si>
  <si>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</si>
  <si>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</si>
  <si>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</si>
  <si>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</si>
  <si>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</si>
  <si>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</si>
  <si>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</si>
  <si>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</si>
  <si>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</si>
  <si>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</si>
  <si>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</si>
  <si>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</si>
  <si>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</si>
  <si>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</si>
  <si>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</si>
  <si>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</si>
  <si>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</si>
  <si>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</si>
  <si>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</si>
  <si>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</si>
  <si>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</si>
  <si>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</si>
  <si>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</si>
  <si>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</si>
  <si>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</si>
  <si>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</si>
  <si>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</si>
  <si>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</si>
  <si>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</si>
  <si>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</si>
  <si>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</si>
  <si>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</si>
  <si>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</si>
  <si>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</si>
  <si>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</si>
  <si>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</si>
  <si>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</si>
  <si>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</si>
  <si>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</si>
  <si>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</si>
  <si>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</si>
  <si>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</si>
  <si>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</si>
  <si>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</si>
  <si>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</si>
  <si>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</si>
  <si>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</si>
  <si>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</si>
  <si>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</si>
  <si>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</si>
  <si>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</si>
  <si>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</si>
  <si>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</si>
  <si>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</si>
  <si>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</si>
  <si>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</si>
  <si>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</si>
  <si>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</si>
  <si>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</si>
  <si>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</si>
  <si>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</si>
  <si>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</si>
  <si>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</si>
  <si>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</si>
  <si>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</si>
  <si>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</si>
  <si>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</si>
  <si>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</si>
  <si>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</si>
  <si>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</si>
  <si>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</si>
  <si>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</si>
  <si>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</si>
  <si>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</si>
  <si>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</si>
  <si>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</si>
  <si>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</si>
  <si>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</si>
  <si>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</si>
  <si>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</si>
  <si>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</si>
  <si>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</si>
  <si>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</si>
  <si>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</si>
  <si>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</si>
  <si>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</si>
  <si>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</si>
  <si>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</si>
  <si>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</si>
  <si>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</si>
  <si>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</si>
  <si>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</si>
  <si>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</si>
  <si>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</si>
  <si>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</si>
  <si>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</si>
  <si>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</si>
  <si>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</si>
  <si>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</si>
  <si>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</si>
  <si>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</si>
  <si>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</si>
  <si>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</si>
  <si>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</si>
  <si>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</si>
  <si>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</si>
  <si>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</si>
  <si>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</si>
  <si>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</si>
  <si>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</si>
  <si>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</si>
  <si>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</si>
  <si>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</si>
  <si>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</si>
  <si>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</si>
  <si>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</si>
  <si>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</si>
  <si>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</si>
  <si>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</si>
  <si>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</si>
  <si>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</si>
  <si>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</si>
  <si>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</si>
  <si>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</si>
  <si>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</si>
  <si>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</si>
  <si>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</si>
  <si>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</si>
  <si>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</si>
  <si>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</si>
  <si>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</si>
  <si>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</si>
  <si>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</si>
  <si>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</si>
  <si>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</si>
  <si>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</si>
  <si>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</si>
  <si>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</si>
  <si>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</si>
  <si>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</si>
  <si>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</si>
  <si>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</si>
  <si>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</si>
  <si>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</si>
  <si>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</si>
  <si>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</si>
  <si>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</si>
  <si>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</si>
  <si>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</si>
  <si>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</si>
  <si>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</si>
  <si>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</si>
  <si>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</si>
  <si>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</si>
  <si>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</si>
  <si>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</si>
  <si>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</si>
  <si>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</si>
  <si>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</si>
  <si>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</si>
  <si>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</si>
  <si>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</si>
  <si>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</si>
  <si>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</si>
  <si>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</si>
  <si>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</si>
  <si>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</si>
  <si>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</si>
  <si>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</si>
  <si>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</si>
  <si>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</si>
  <si>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</si>
  <si>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</si>
  <si>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</si>
  <si>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</si>
  <si>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</si>
  <si>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</si>
  <si>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</si>
  <si>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</si>
  <si>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</si>
  <si>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</si>
  <si>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</si>
  <si>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</si>
  <si>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</si>
  <si>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</si>
  <si>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</si>
  <si>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</si>
  <si>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</si>
  <si>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</si>
  <si>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</si>
  <si>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</si>
  <si>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</si>
  <si>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</si>
  <si>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</si>
  <si>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</si>
  <si>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</si>
  <si>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</si>
  <si>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</si>
  <si>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</si>
  <si>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</si>
  <si>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</si>
  <si>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</si>
  <si>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</si>
  <si>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</si>
  <si>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</si>
  <si>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</si>
  <si>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</si>
  <si>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</si>
  <si>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</si>
  <si>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</si>
  <si>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</si>
  <si>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</si>
  <si>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</si>
  <si>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</si>
  <si>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</si>
  <si>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</si>
  <si>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</si>
  <si>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</si>
  <si>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</si>
  <si>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</si>
  <si>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</si>
  <si>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</si>
  <si>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</si>
  <si>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</si>
  <si>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</si>
  <si>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</si>
  <si>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</si>
  <si>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</si>
  <si>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</si>
  <si>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</si>
  <si>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</si>
  <si>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</si>
  <si>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</si>
  <si>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</si>
  <si>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</si>
  <si>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</si>
  <si>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</si>
  <si>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</si>
  <si>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</si>
  <si>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</si>
  <si>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</si>
  <si>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</si>
  <si>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</si>
  <si>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</si>
  <si>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</si>
  <si>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</si>
  <si>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</si>
  <si>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</si>
  <si>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</si>
  <si>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</si>
  <si>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</si>
  <si>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</si>
  <si>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</si>
  <si>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</si>
  <si>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</si>
  <si>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</si>
  <si>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</si>
  <si>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</si>
  <si>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</si>
  <si>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</si>
  <si>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</si>
  <si>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</si>
  <si>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</si>
  <si>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</si>
  <si>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</si>
  <si>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</si>
  <si>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</si>
  <si>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</si>
  <si>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</si>
  <si>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</si>
  <si>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</si>
  <si>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</si>
  <si>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</si>
  <si>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</si>
  <si>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</si>
  <si>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</si>
  <si>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</si>
  <si>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</si>
  <si>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</si>
  <si>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</si>
  <si>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</si>
  <si>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</si>
  <si>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</si>
  <si>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</si>
  <si>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</si>
  <si>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</si>
  <si>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</si>
  <si>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</si>
  <si>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</si>
  <si>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</si>
  <si>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</si>
  <si>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</si>
  <si>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</si>
  <si>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</si>
  <si>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</si>
  <si>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</si>
  <si>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</si>
  <si>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</si>
  <si>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</si>
  <si>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</si>
  <si>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</si>
  <si>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</si>
  <si>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</si>
  <si>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</si>
  <si>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</si>
  <si>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</si>
  <si>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</si>
  <si>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</si>
  <si>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</si>
  <si>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</si>
  <si>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</si>
  <si>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</si>
  <si>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</si>
  <si>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</si>
  <si>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</si>
  <si>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</si>
  <si>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</si>
  <si>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</si>
  <si>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</si>
  <si>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</si>
  <si>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</si>
  <si>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</si>
  <si>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</si>
  <si>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</si>
  <si>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</si>
  <si>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</si>
  <si>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</si>
  <si>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</si>
  <si>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</si>
  <si>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</si>
  <si>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</si>
  <si>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</si>
  <si>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</si>
  <si>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</si>
  <si>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</si>
  <si>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</si>
  <si>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</si>
  <si>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</si>
  <si>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</si>
  <si>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</si>
  <si>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</si>
  <si>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</si>
  <si>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</si>
  <si>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</si>
  <si>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</si>
  <si>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</si>
  <si>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</si>
  <si>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</si>
  <si>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</si>
  <si>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</si>
  <si>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</si>
  <si>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</si>
  <si>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</si>
  <si>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</si>
  <si>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</si>
  <si>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</si>
  <si>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</si>
  <si>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</si>
  <si>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</si>
  <si>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</si>
  <si>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</si>
  <si>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</si>
  <si>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</si>
  <si>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</si>
  <si>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</si>
  <si>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</si>
  <si>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</si>
  <si>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</si>
  <si>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</si>
  <si>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</si>
  <si>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</si>
  <si>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</si>
  <si>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</si>
  <si>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</si>
  <si>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</si>
  <si>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</si>
  <si>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</si>
  <si>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</si>
  <si>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</si>
  <si>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</si>
  <si>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</si>
  <si>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</si>
  <si>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</si>
  <si>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</si>
  <si>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</si>
  <si>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</si>
  <si>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</si>
  <si>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</si>
  <si>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</si>
  <si>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</si>
  <si>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</si>
  <si>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</si>
  <si>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</si>
  <si>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</si>
  <si>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</si>
  <si>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</si>
  <si>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</si>
  <si>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</si>
  <si>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</si>
  <si>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</si>
  <si>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</si>
  <si>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</si>
  <si>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</si>
  <si>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</si>
  <si>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</si>
  <si>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</si>
  <si>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</si>
  <si>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</si>
  <si>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</si>
  <si>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</si>
  <si>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</si>
  <si>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</si>
  <si>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</si>
  <si>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</si>
  <si>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</si>
  <si>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</si>
  <si>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</si>
  <si>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</si>
  <si>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</si>
  <si>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</si>
  <si>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</si>
  <si>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</si>
  <si>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</si>
  <si>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</si>
  <si>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</si>
  <si>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</si>
  <si>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</si>
  <si>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</si>
  <si>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</si>
  <si>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</si>
  <si>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</si>
  <si>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</si>
  <si>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</si>
  <si>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</si>
  <si>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</si>
  <si>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</si>
  <si>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</si>
  <si>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</si>
  <si>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</si>
  <si>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</si>
  <si>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</si>
  <si>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</si>
  <si>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</si>
  <si>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</si>
  <si>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</si>
  <si>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</si>
  <si>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</si>
  <si>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</si>
  <si>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</si>
  <si>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</si>
  <si>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</si>
  <si>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</si>
  <si>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</si>
  <si>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</si>
  <si>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</si>
  <si>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</si>
  <si>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</si>
  <si>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</si>
  <si>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</si>
  <si>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</si>
  <si>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</si>
  <si>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</si>
  <si>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</si>
  <si>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</si>
  <si>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</si>
  <si>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</si>
  <si>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</si>
  <si>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</si>
  <si>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</si>
  <si>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</si>
  <si>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</si>
  <si>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</si>
  <si>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</si>
  <si>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</si>
  <si>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</si>
  <si>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</si>
  <si>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</si>
  <si>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</si>
  <si>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</si>
  <si>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</si>
  <si>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</si>
  <si>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</si>
  <si>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</si>
  <si>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</si>
  <si>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</si>
  <si>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</si>
  <si>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</si>
  <si>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</si>
  <si>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</si>
  <si>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</si>
  <si>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</si>
  <si>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</si>
  <si>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</si>
  <si>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</si>
  <si>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</si>
  <si>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</si>
  <si>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</si>
  <si>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</si>
  <si>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</si>
  <si>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</si>
  <si>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</si>
  <si>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</si>
  <si>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</si>
  <si>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</si>
  <si>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</si>
  <si>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</si>
  <si>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</si>
  <si>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</si>
  <si>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</si>
  <si>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</si>
  <si>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</si>
  <si>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</si>
  <si>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</si>
  <si>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</si>
  <si>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</si>
  <si>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</si>
  <si>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</si>
  <si>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</si>
  <si>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</si>
  <si>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</si>
  <si>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</si>
  <si>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</si>
  <si>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</si>
  <si>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</si>
  <si>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</si>
  <si>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</si>
  <si>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</si>
  <si>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</si>
  <si>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</si>
  <si>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</si>
  <si>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</si>
  <si>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</si>
  <si>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</si>
  <si>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</si>
  <si>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</si>
  <si>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</si>
  <si>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</si>
  <si>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</si>
  <si>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</si>
  <si>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</si>
  <si>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</si>
  <si>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</si>
  <si>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</si>
  <si>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</si>
  <si>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</si>
  <si>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</si>
  <si>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</si>
  <si>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</si>
  <si>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</si>
  <si>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</si>
  <si>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</si>
  <si>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</si>
  <si>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</si>
  <si>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</si>
  <si>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</si>
  <si>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</si>
  <si>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</si>
  <si>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</si>
  <si>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</si>
  <si>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</si>
  <si>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</si>
  <si>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</si>
  <si>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</si>
  <si>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</si>
  <si>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</si>
  <si>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</si>
  <si>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</si>
  <si>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</si>
  <si>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</si>
  <si>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</si>
  <si>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</si>
  <si>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</si>
  <si>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</si>
  <si>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</si>
  <si>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</si>
  <si>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</si>
  <si>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</si>
  <si>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</si>
  <si>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</si>
  <si>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</si>
  <si>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</si>
  <si>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</si>
  <si>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</si>
  <si>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</si>
  <si>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</si>
  <si>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</si>
  <si>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</si>
  <si>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</si>
  <si>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</si>
  <si>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</si>
  <si>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</si>
  <si>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</si>
  <si>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</si>
  <si>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</si>
  <si>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</si>
  <si>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</si>
  <si>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</si>
  <si>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</si>
  <si>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</si>
  <si>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</si>
  <si>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</si>
  <si>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</si>
  <si>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</si>
  <si>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</si>
  <si>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</si>
  <si>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</si>
  <si>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</si>
  <si>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</si>
  <si>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</si>
  <si>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</si>
  <si>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</si>
  <si>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</si>
  <si>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</si>
  <si>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</si>
  <si>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</si>
  <si>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</si>
  <si>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</si>
  <si>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</si>
  <si>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</si>
  <si>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</si>
  <si>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</si>
  <si>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</si>
  <si>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</si>
  <si>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</si>
  <si>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</si>
  <si>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</si>
  <si>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</si>
  <si>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</si>
  <si>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</si>
  <si>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</si>
  <si>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</si>
  <si>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</si>
  <si>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</si>
  <si>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</si>
  <si>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</si>
  <si>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</si>
  <si>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</si>
  <si>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</si>
  <si>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</si>
  <si>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</si>
  <si>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</si>
  <si>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</si>
  <si>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</si>
  <si>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</si>
  <si>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</si>
  <si>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</si>
  <si>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</si>
  <si>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</si>
  <si>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</si>
  <si>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</si>
  <si>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</si>
  <si>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</si>
  <si>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</si>
  <si>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</si>
  <si>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</si>
  <si>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</si>
  <si>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</si>
  <si>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</si>
  <si>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</si>
  <si>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</si>
  <si>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</si>
  <si>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</si>
  <si>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</si>
  <si>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</si>
  <si>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</si>
  <si>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</si>
  <si>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</si>
  <si>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</si>
  <si>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</si>
  <si>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</si>
  <si>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</si>
  <si>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</si>
  <si>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</si>
  <si>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</si>
  <si>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</si>
  <si>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</si>
  <si>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</si>
  <si>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</si>
  <si>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</si>
  <si>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</si>
  <si>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</si>
  <si>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</si>
  <si>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</si>
  <si>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</si>
  <si>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</si>
  <si>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</si>
  <si>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</si>
  <si>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</si>
  <si>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</si>
  <si>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</si>
  <si>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</si>
  <si>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</si>
  <si>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</si>
  <si>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</si>
  <si>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</si>
  <si>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</si>
  <si>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</si>
  <si>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</si>
  <si>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</si>
  <si>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</si>
  <si>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</si>
  <si>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</si>
  <si>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</si>
  <si>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</si>
  <si>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</si>
  <si>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</si>
  <si>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</si>
  <si>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</si>
  <si>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</si>
  <si>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</si>
  <si>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</si>
  <si>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</si>
  <si>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</si>
  <si>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</si>
  <si>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</si>
  <si>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</si>
  <si>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</si>
  <si>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</si>
  <si>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</si>
  <si>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</si>
  <si>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</si>
  <si>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</si>
  <si>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</si>
  <si>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</si>
  <si>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</si>
  <si>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</si>
  <si>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</si>
  <si>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</si>
  <si>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</si>
  <si>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</si>
  <si>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</si>
  <si>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</si>
  <si>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</si>
  <si>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</si>
  <si>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</si>
  <si>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</si>
  <si>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</si>
  <si>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</si>
  <si>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</si>
  <si>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</si>
  <si>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</si>
  <si>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</si>
  <si>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</si>
  <si>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</si>
  <si>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</si>
  <si>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</si>
  <si>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</si>
  <si>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</si>
  <si>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</si>
  <si>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</si>
  <si>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</si>
  <si>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</si>
  <si>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</si>
  <si>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</si>
  <si>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</si>
  <si>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</si>
  <si>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</si>
  <si>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</si>
  <si>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</si>
  <si>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</si>
  <si>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</si>
  <si>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</si>
  <si>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</si>
  <si>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</si>
  <si>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</si>
  <si>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</si>
  <si>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</si>
  <si>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</si>
  <si>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</si>
  <si>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</si>
  <si>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</si>
  <si>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</si>
  <si>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</si>
  <si>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</si>
  <si>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</si>
  <si>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</si>
  <si>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</si>
  <si>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</si>
  <si>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</si>
  <si>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</si>
  <si>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</si>
  <si>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</si>
  <si>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</si>
  <si>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</si>
  <si>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</si>
  <si>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</si>
  <si>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</si>
  <si>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</si>
  <si>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</si>
  <si>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</si>
  <si>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</si>
  <si>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</si>
  <si>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</si>
  <si>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</si>
  <si>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</si>
  <si>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</si>
  <si>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</si>
  <si>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</si>
  <si>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</si>
  <si>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</si>
  <si>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</si>
  <si>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</si>
  <si>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</si>
  <si>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</si>
  <si>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</si>
  <si>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</si>
  <si>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</si>
  <si>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</si>
  <si>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</si>
  <si>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</si>
  <si>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</si>
  <si>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</si>
  <si>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</si>
  <si>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</si>
  <si>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</si>
  <si>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</si>
  <si>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</si>
  <si>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</si>
  <si>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</si>
  <si>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</si>
  <si>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</si>
  <si>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</si>
  <si>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</si>
  <si>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</si>
  <si>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</si>
  <si>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</si>
  <si>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</si>
  <si>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</si>
  <si>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</si>
  <si>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</si>
  <si>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</si>
  <si>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</si>
  <si>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</si>
  <si>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</si>
  <si>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</si>
  <si>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</si>
  <si>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</si>
  <si>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</si>
  <si>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</si>
  <si>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</si>
  <si>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</si>
  <si>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</si>
  <si>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</si>
  <si>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</si>
  <si>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</si>
  <si>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</si>
  <si>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</si>
  <si>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</si>
  <si>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</si>
  <si>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</si>
  <si>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</si>
  <si>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</si>
  <si>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</si>
  <si>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</si>
  <si>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</si>
  <si>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</si>
  <si>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</si>
  <si>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</si>
  <si>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</si>
  <si>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</si>
  <si>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</si>
  <si>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</si>
  <si>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</si>
  <si>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</si>
  <si>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</si>
  <si>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</si>
  <si>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</si>
  <si>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</si>
  <si>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</si>
  <si>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</si>
  <si>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</si>
  <si>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</si>
  <si>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</si>
  <si>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</si>
  <si>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</si>
  <si>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</si>
  <si>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</si>
  <si>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</si>
  <si>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</si>
  <si>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</si>
  <si>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</si>
  <si>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</si>
  <si>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</si>
  <si>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</si>
  <si>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</si>
  <si>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</si>
  <si>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</si>
  <si>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</si>
  <si>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</si>
  <si>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</si>
  <si>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</si>
  <si>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</si>
  <si>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</si>
  <si>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</si>
  <si>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</si>
  <si>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</si>
  <si>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</si>
  <si>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</si>
  <si>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</si>
  <si>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</si>
  <si>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</si>
  <si>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</si>
  <si>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</si>
  <si>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</si>
  <si>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</si>
  <si>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</si>
  <si>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</si>
  <si>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</si>
  <si>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</si>
  <si>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</si>
  <si>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</si>
  <si>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</si>
  <si>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</si>
  <si>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</si>
  <si>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</si>
  <si>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</si>
  <si>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</si>
  <si>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</si>
  <si>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</si>
  <si>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</si>
  <si>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</si>
  <si>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</si>
  <si>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</si>
  <si>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</si>
  <si>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</si>
  <si>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</si>
  <si>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</si>
  <si>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</si>
  <si>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</si>
  <si>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</si>
  <si>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</si>
  <si>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</si>
  <si>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</si>
  <si>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</si>
  <si>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</si>
  <si>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</si>
  <si>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</si>
  <si>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</si>
  <si>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</si>
  <si>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</si>
  <si>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</si>
  <si>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</si>
  <si>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</si>
  <si>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</si>
  <si>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</si>
  <si>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</si>
  <si>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</si>
  <si>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</si>
  <si>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</si>
  <si>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</si>
  <si>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</si>
  <si>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</si>
  <si>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</si>
  <si>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</si>
  <si>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</si>
  <si>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</si>
  <si>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</si>
  <si>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</si>
  <si>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</si>
  <si>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</si>
  <si>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</si>
  <si>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</si>
  <si>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</si>
  <si>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</si>
  <si>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</si>
  <si>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</si>
  <si>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</si>
  <si>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</si>
  <si>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</si>
  <si>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</si>
  <si>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</si>
  <si>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</si>
  <si>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</si>
  <si>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</si>
  <si>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</si>
  <si>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</si>
  <si>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</si>
  <si>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</si>
  <si>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</si>
  <si>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</si>
  <si>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</si>
  <si>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</si>
  <si>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</si>
  <si>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</si>
  <si>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</si>
  <si>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</si>
  <si>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</si>
  <si>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</si>
  <si>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</si>
  <si>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</si>
  <si>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</si>
  <si>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</si>
  <si>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</si>
  <si>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</si>
  <si>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</si>
  <si>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</si>
  <si>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</si>
  <si>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</si>
  <si>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</si>
  <si>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</si>
  <si>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</si>
  <si>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</si>
  <si>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</si>
  <si>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</si>
  <si>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</si>
  <si>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</si>
  <si>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</si>
  <si>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</si>
  <si>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</si>
  <si>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</si>
  <si>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</si>
  <si>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</si>
  <si>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</si>
  <si>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</si>
  <si>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</si>
  <si>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</si>
  <si>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</si>
  <si>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</si>
  <si>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</si>
  <si>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</si>
  <si>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</si>
  <si>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</si>
  <si>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</si>
  <si>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</si>
  <si>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</si>
  <si>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</si>
  <si>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</si>
  <si>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</si>
  <si>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</si>
  <si>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</si>
  <si>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</si>
  <si>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</si>
  <si>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</si>
  <si>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</si>
  <si>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</si>
  <si>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</si>
  <si>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</si>
  <si>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</si>
  <si>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</si>
  <si>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</si>
  <si>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</si>
  <si>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</si>
  <si>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</si>
  <si>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</si>
  <si>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</si>
  <si>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</si>
  <si>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</si>
  <si>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</si>
  <si>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</si>
  <si>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</si>
  <si>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</si>
  <si>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</si>
  <si>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</si>
  <si>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</si>
  <si>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</si>
  <si>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</si>
  <si>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</si>
  <si>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</si>
  <si>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</si>
  <si>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</si>
  <si>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</si>
  <si>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</si>
  <si>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</si>
  <si>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</si>
  <si>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</si>
  <si>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</si>
  <si>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</si>
  <si>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</si>
  <si>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</si>
  <si>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</si>
  <si>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</si>
  <si>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</si>
  <si>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</si>
  <si>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</si>
  <si>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</si>
  <si>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</si>
  <si>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</si>
  <si>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</si>
  <si>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</si>
  <si>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</si>
  <si>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</si>
  <si>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</si>
  <si>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</si>
  <si>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</si>
  <si>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</si>
  <si>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</si>
  <si>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</si>
  <si>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</si>
  <si>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</si>
  <si>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</si>
  <si>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</si>
  <si>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</si>
  <si>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</si>
  <si>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</si>
  <si>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</si>
  <si>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</si>
  <si>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</si>
  <si>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</si>
  <si>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</si>
  <si>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</si>
  <si>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</si>
  <si>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</si>
  <si>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</si>
  <si>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</si>
  <si>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</si>
  <si>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</si>
  <si>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</si>
  <si>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</si>
  <si>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</si>
  <si>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</si>
  <si>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</si>
  <si>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</si>
  <si>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</si>
  <si>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</si>
  <si>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</si>
  <si>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</si>
  <si>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</si>
  <si>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</si>
  <si>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</si>
  <si>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</si>
  <si>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</si>
  <si>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</si>
  <si>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</si>
  <si>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</si>
  <si>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</si>
  <si>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</si>
  <si>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</si>
  <si>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</si>
  <si>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</si>
  <si>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</si>
  <si>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</si>
  <si>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</si>
  <si>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</si>
  <si>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</si>
  <si>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</si>
  <si>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</si>
  <si>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</si>
  <si>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</si>
  <si>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</si>
  <si>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</si>
  <si>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</si>
  <si>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</si>
  <si>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</si>
  <si>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</si>
  <si>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</si>
  <si>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</si>
  <si>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</si>
  <si>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</si>
  <si>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</si>
  <si>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</si>
  <si>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</si>
  <si>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</si>
  <si>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</si>
  <si>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</si>
  <si>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</si>
  <si>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</si>
  <si>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</si>
  <si>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</si>
  <si>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</si>
  <si>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</si>
  <si>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</si>
  <si>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</si>
  <si>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</si>
  <si>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</si>
  <si>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</si>
  <si>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</si>
  <si>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</si>
  <si>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</si>
  <si>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</si>
  <si>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</si>
  <si>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</si>
  <si>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</si>
  <si>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</si>
  <si>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</si>
  <si>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</si>
  <si>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</si>
  <si>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</si>
  <si>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</si>
  <si>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</si>
  <si>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</si>
  <si>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</si>
  <si>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</si>
  <si>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</si>
  <si>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</si>
  <si>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</si>
  <si>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</si>
  <si>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</si>
  <si>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</si>
  <si>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</si>
  <si>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</si>
  <si>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</si>
  <si>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</si>
  <si>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</si>
  <si>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</si>
  <si>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</si>
  <si>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</si>
  <si>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</si>
  <si>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</si>
  <si>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</si>
  <si>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</si>
  <si>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</si>
  <si>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</si>
  <si>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</si>
  <si>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</si>
  <si>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</si>
  <si>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</si>
  <si>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</si>
  <si>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</si>
  <si>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</si>
  <si>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</si>
  <si>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</si>
  <si>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</si>
  <si>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</si>
  <si>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</si>
  <si>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</si>
  <si>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</si>
  <si>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</si>
  <si>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</si>
  <si>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</si>
  <si>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</si>
  <si>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</si>
  <si>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</si>
  <si>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</si>
  <si>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</si>
  <si>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</si>
  <si>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</si>
  <si>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</si>
  <si>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</si>
  <si>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</si>
  <si>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</si>
  <si>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</si>
  <si>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</si>
  <si>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</si>
  <si>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</si>
  <si>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</si>
  <si>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</si>
  <si>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</si>
  <si>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</si>
  <si>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</si>
  <si>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</si>
  <si>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</si>
  <si>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</si>
  <si>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</si>
  <si>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</si>
  <si>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</si>
  <si>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</si>
  <si>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</si>
  <si>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</si>
  <si>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</si>
  <si>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</si>
  <si>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</si>
  <si>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</si>
  <si>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</si>
  <si>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</si>
  <si>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</si>
  <si>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</si>
  <si>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</si>
  <si>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</si>
  <si>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</si>
  <si>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</si>
  <si>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</si>
  <si>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</si>
  <si>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</si>
  <si>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</si>
  <si>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</si>
  <si>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</si>
  <si>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</si>
  <si>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</si>
  <si>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</si>
  <si>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</si>
  <si>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</si>
  <si>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</si>
  <si>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</si>
  <si>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</si>
  <si>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</si>
  <si>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</si>
  <si>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</si>
  <si>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</si>
  <si>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</si>
  <si>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</si>
  <si>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</si>
  <si>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</si>
  <si>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</si>
  <si>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</si>
  <si>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</si>
  <si>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</si>
  <si>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</si>
  <si>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</si>
  <si>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</si>
  <si>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</si>
  <si>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</si>
  <si>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</si>
  <si>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</si>
  <si>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</si>
  <si>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</si>
  <si>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</si>
  <si>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</si>
  <si>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</si>
  <si>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</si>
  <si>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</si>
  <si>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</si>
  <si>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</si>
  <si>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</si>
  <si>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</si>
  <si>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</si>
  <si>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</si>
  <si>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</si>
  <si>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</si>
  <si>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</si>
  <si>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</si>
  <si>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</si>
  <si>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</si>
  <si>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</si>
  <si>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</si>
  <si>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</si>
  <si>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</si>
  <si>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</si>
  <si>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</si>
  <si>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</si>
  <si>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</si>
  <si>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</si>
  <si>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</si>
  <si>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</si>
  <si>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</si>
  <si>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</si>
  <si>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</si>
  <si>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</si>
  <si>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</si>
  <si>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</si>
  <si>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</si>
  <si>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</si>
  <si>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</si>
  <si>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</si>
  <si>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</si>
  <si>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</si>
  <si>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</si>
  <si>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</si>
  <si>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</si>
  <si>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</si>
  <si>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</si>
  <si>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</si>
  <si>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</si>
  <si>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</si>
  <si>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</si>
  <si>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</si>
  <si>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</si>
  <si>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</si>
  <si>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</si>
  <si>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</si>
  <si>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</si>
  <si>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</si>
  <si>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</si>
  <si>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</si>
  <si>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</si>
  <si>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</si>
  <si>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</si>
  <si>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</si>
  <si>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</si>
  <si>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</si>
  <si>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</si>
  <si>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</si>
  <si>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</si>
  <si>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</si>
  <si>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</si>
  <si>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</si>
  <si>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</si>
  <si>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</si>
  <si>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</si>
  <si>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</si>
  <si>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</si>
  <si>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</si>
  <si>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</si>
  <si>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</si>
  <si>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</si>
  <si>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</si>
  <si>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</si>
  <si>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</si>
  <si>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</si>
  <si>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</si>
  <si>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</si>
  <si>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</si>
  <si>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</si>
  <si>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</si>
  <si>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</si>
  <si>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</si>
  <si>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</si>
  <si>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</si>
  <si>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</si>
  <si>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</si>
  <si>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</si>
  <si>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</si>
  <si>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</si>
  <si>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</si>
  <si>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</si>
  <si>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</si>
  <si>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</si>
  <si>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</si>
  <si>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</si>
  <si>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</si>
  <si>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</si>
  <si>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</si>
  <si>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</si>
  <si>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</si>
  <si>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</si>
  <si>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</si>
  <si>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</si>
  <si>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</si>
  <si>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</si>
  <si>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</si>
  <si>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</si>
  <si>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</si>
  <si>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</si>
  <si>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</si>
  <si>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</si>
  <si>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</si>
  <si>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</si>
  <si>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</si>
  <si>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</si>
  <si>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</si>
  <si>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</si>
  <si>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</si>
  <si>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</si>
  <si>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</si>
  <si>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</si>
  <si>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</si>
  <si>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</si>
  <si>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</si>
  <si>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</si>
  <si>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</si>
  <si>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</si>
  <si>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</si>
  <si>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</si>
  <si>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</si>
  <si>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</si>
  <si>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</si>
  <si>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</si>
  <si>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</si>
  <si>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</si>
  <si>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</si>
  <si>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</si>
  <si>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</si>
  <si>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</si>
  <si>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</si>
  <si>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</si>
  <si>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</si>
  <si>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</si>
  <si>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</si>
  <si>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</si>
  <si>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</si>
  <si>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</si>
  <si>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</si>
  <si>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</si>
  <si>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</si>
  <si>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</si>
  <si>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</si>
  <si>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</si>
  <si>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</si>
  <si>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</si>
  <si>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</si>
  <si>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</si>
  <si>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</si>
  <si>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</si>
  <si>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</si>
  <si>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</si>
  <si>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</si>
  <si>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</si>
  <si>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</si>
  <si>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</si>
  <si>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</si>
  <si>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</si>
  <si>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</si>
  <si>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</si>
  <si>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</si>
  <si>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</si>
  <si>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</si>
  <si>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</si>
  <si>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</si>
  <si>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</si>
  <si>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</si>
  <si>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</si>
  <si>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</si>
  <si>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</si>
  <si>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</si>
  <si>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</si>
  <si>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</si>
  <si>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</si>
  <si>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</si>
  <si>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</si>
  <si>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</si>
  <si>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</si>
  <si>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</si>
  <si>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</si>
  <si>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</si>
  <si>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</si>
  <si>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</si>
  <si>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</si>
  <si>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</si>
  <si>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</si>
  <si>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</si>
  <si>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</si>
  <si>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</si>
  <si>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</si>
  <si>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</si>
  <si>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</si>
  <si>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</si>
  <si>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</si>
  <si>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</si>
  <si>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</si>
  <si>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</si>
  <si>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</si>
  <si>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</si>
  <si>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</si>
  <si>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</si>
  <si>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</si>
  <si>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</si>
  <si>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</si>
  <si>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</si>
  <si>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</si>
  <si>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</si>
  <si>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</si>
  <si>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</si>
  <si>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</si>
  <si>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</si>
  <si>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</si>
  <si>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</si>
  <si>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</si>
  <si>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</si>
  <si>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</si>
  <si>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</si>
  <si>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</si>
  <si>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</si>
  <si>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</si>
  <si>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</si>
  <si>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</si>
  <si>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</si>
  <si>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</si>
  <si>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</si>
  <si>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</si>
  <si>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</si>
  <si>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</si>
  <si>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</si>
  <si>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</si>
  <si>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</si>
  <si>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</si>
  <si>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</si>
  <si>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</si>
  <si>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</si>
  <si>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</si>
  <si>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</si>
  <si>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</si>
  <si>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</si>
  <si>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</si>
  <si>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</si>
  <si>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</si>
  <si>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</si>
  <si>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</si>
  <si>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</si>
  <si>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</si>
  <si>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</si>
  <si>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</si>
  <si>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</si>
  <si>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</si>
  <si>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</si>
  <si>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</si>
  <si>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</si>
  <si>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</si>
  <si>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</si>
  <si>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</si>
  <si>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</si>
  <si>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</si>
  <si>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</si>
  <si>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</si>
  <si>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</si>
  <si>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</si>
  <si>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</si>
  <si>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</si>
  <si>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</si>
  <si>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</si>
  <si>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</si>
  <si>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</si>
  <si>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</si>
  <si>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</si>
  <si>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</si>
  <si>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</si>
  <si>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</si>
  <si>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</si>
  <si>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</si>
  <si>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</si>
  <si>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</si>
  <si>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</si>
  <si>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</si>
  <si>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</si>
  <si>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</si>
  <si>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</si>
  <si>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</si>
  <si>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</si>
  <si>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</si>
  <si>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</si>
  <si>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</si>
  <si>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</si>
  <si>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</si>
  <si>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</si>
  <si>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</si>
  <si>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</si>
  <si>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</si>
  <si>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</si>
  <si>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</si>
  <si>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</si>
  <si>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</si>
  <si>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</si>
  <si>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</si>
  <si>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</si>
  <si>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</si>
  <si>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</si>
  <si>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</si>
  <si>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</si>
  <si>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</si>
  <si>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</si>
  <si>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</si>
  <si>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</si>
  <si>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</si>
  <si>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</si>
  <si>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</si>
  <si>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</si>
  <si>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</si>
  <si>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</si>
  <si>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</si>
  <si>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</si>
  <si>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</si>
  <si>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</si>
  <si>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</si>
  <si>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</si>
  <si>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</si>
  <si>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</si>
  <si>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</si>
  <si>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</si>
  <si>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</si>
  <si>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</si>
  <si>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</si>
  <si>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</si>
  <si>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</si>
  <si>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</si>
  <si>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</si>
  <si>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</si>
  <si>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</si>
  <si>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</si>
  <si>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</si>
  <si>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</si>
  <si>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</si>
  <si>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</si>
  <si>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</si>
  <si>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</si>
  <si>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</si>
  <si>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</si>
  <si>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</si>
  <si>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</si>
  <si>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</si>
  <si>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</si>
  <si>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</si>
  <si>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</si>
  <si>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</si>
  <si>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</si>
  <si>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</si>
  <si>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</si>
  <si>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</si>
  <si>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</si>
  <si>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</si>
  <si>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</si>
  <si>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</si>
  <si>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</si>
  <si>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</si>
  <si>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</si>
  <si>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</si>
  <si>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</si>
  <si>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</si>
  <si>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</si>
  <si>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</si>
  <si>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</si>
  <si>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</si>
  <si>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</si>
  <si>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</si>
  <si>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</si>
  <si>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</si>
  <si>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</si>
  <si>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</si>
  <si>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</si>
  <si>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</si>
  <si>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</si>
  <si>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</si>
  <si>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</si>
  <si>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</si>
  <si>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</si>
  <si>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</si>
  <si>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</si>
  <si>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</si>
  <si>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</si>
  <si>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</si>
  <si>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</si>
  <si>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</si>
  <si>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</si>
  <si>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</si>
  <si>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</si>
  <si>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</si>
  <si>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</si>
  <si>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</si>
  <si>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</si>
  <si>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</si>
  <si>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</si>
  <si>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</si>
  <si>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</si>
  <si>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</si>
  <si>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</si>
  <si>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</si>
  <si>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</si>
  <si>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</si>
  <si>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</si>
  <si>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</si>
  <si>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</si>
  <si>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</si>
  <si>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</si>
  <si>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</si>
  <si>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</si>
  <si>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</si>
  <si>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</si>
  <si>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</si>
  <si>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</si>
  <si>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</si>
  <si>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</si>
  <si>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</si>
  <si>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</si>
  <si>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</si>
  <si>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</si>
  <si>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</si>
  <si>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</si>
  <si>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</si>
  <si>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</si>
  <si>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</si>
  <si>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</si>
  <si>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</si>
  <si>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</si>
  <si>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</si>
  <si>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</si>
  <si>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</si>
  <si>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</si>
  <si>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</si>
  <si>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</si>
  <si>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</si>
  <si>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</si>
  <si>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</si>
  <si>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</si>
  <si>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</si>
  <si>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</si>
  <si>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</si>
  <si>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</si>
  <si>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</si>
  <si>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</si>
  <si>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</si>
  <si>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</si>
  <si>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</si>
  <si>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</si>
  <si>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</si>
  <si>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</si>
  <si>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</si>
  <si>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</si>
  <si>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</si>
  <si>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</si>
  <si>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</si>
  <si>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</si>
  <si>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</si>
  <si>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</si>
  <si>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</si>
  <si>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</si>
  <si>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</si>
  <si>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</si>
  <si>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</si>
  <si>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</si>
  <si>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</si>
  <si>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</si>
  <si>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</si>
  <si>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</si>
  <si>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</si>
  <si>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</si>
  <si>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</si>
  <si>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</si>
  <si>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</si>
  <si>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</si>
  <si>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</si>
  <si>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</si>
  <si>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</si>
  <si>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</si>
  <si>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</si>
  <si>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</si>
  <si>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</si>
  <si>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</si>
  <si>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</si>
  <si>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</si>
  <si>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</si>
  <si>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</si>
  <si>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</si>
  <si>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</si>
  <si>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</si>
  <si>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</si>
  <si>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</si>
  <si>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</si>
  <si>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</si>
  <si>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</si>
  <si>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</si>
  <si>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</si>
  <si>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</si>
  <si>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</si>
  <si>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</si>
  <si>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</si>
  <si>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</si>
  <si>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</si>
  <si>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</si>
  <si>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</si>
  <si>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</si>
  <si>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</si>
  <si>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</si>
  <si>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</si>
  <si>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</si>
  <si>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</si>
  <si>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</si>
  <si>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</si>
  <si>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</si>
  <si>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</si>
  <si>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</si>
  <si>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</si>
  <si>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</si>
  <si>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</si>
  <si>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</si>
  <si>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</si>
  <si>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</si>
  <si>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</si>
  <si>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</si>
  <si>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</si>
  <si>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</si>
  <si>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</si>
  <si>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</si>
  <si>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</si>
  <si>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</si>
  <si>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</si>
  <si>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</si>
  <si>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</si>
  <si>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</si>
  <si>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</si>
  <si>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</si>
  <si>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</si>
  <si>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</si>
  <si>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</si>
  <si>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</si>
  <si>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</si>
  <si>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</si>
  <si>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</si>
  <si>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</si>
  <si>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</si>
  <si>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</si>
  <si>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</si>
  <si>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</si>
  <si>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</si>
  <si>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</si>
  <si>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</si>
  <si>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</si>
  <si>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</si>
  <si>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</si>
  <si>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</si>
  <si>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</si>
  <si>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</si>
  <si>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</si>
  <si>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</si>
  <si>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</si>
  <si>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</si>
  <si>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</si>
  <si>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</si>
  <si>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</si>
  <si>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</si>
  <si>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</si>
  <si>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</si>
  <si>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</si>
  <si>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</si>
  <si>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</si>
  <si>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</si>
  <si>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</si>
  <si>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</si>
  <si>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</si>
  <si>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</si>
  <si>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</si>
  <si>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</si>
  <si>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</si>
  <si>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</si>
  <si>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</si>
  <si>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</si>
  <si>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</si>
  <si>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</si>
  <si>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</si>
  <si>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</si>
  <si>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</si>
  <si>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</si>
  <si>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</si>
  <si>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</si>
  <si>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</si>
  <si>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</si>
  <si>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</si>
  <si>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</si>
  <si>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</si>
  <si>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</si>
  <si>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</si>
  <si>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</si>
  <si>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</si>
  <si>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</si>
  <si>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</si>
  <si>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</si>
  <si>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</si>
  <si>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</si>
  <si>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</si>
  <si>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</si>
  <si>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</si>
  <si>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</si>
  <si>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</si>
  <si>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</si>
  <si>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</si>
  <si>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</si>
  <si>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</si>
  <si>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</si>
  <si>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</si>
  <si>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</si>
  <si>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</si>
  <si>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</si>
  <si>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</si>
  <si>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</si>
  <si>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</si>
  <si>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</si>
  <si>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</si>
  <si>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</si>
  <si>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</si>
  <si>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</si>
  <si>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</si>
  <si>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</si>
  <si>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</si>
  <si>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</si>
  <si>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</si>
  <si>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</si>
  <si>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</si>
  <si>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</si>
  <si>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</si>
  <si>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</si>
  <si>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</si>
  <si>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</si>
  <si>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</si>
  <si>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</si>
  <si>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</si>
  <si>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</si>
  <si>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</si>
  <si>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</si>
  <si>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</si>
  <si>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</si>
  <si>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</si>
  <si>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</si>
  <si>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</si>
  <si>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</si>
  <si>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</si>
  <si>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</si>
  <si>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</si>
  <si>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</si>
  <si>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</si>
  <si>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</si>
  <si>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</si>
  <si>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</si>
  <si>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</si>
  <si>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</si>
  <si>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</si>
  <si>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</si>
  <si>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</si>
  <si>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</si>
  <si>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</si>
  <si>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</si>
  <si>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</si>
  <si>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</si>
  <si>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</si>
  <si>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</si>
  <si>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</si>
  <si>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</si>
  <si>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</si>
  <si>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</si>
  <si>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</si>
  <si>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</si>
  <si>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</si>
  <si>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</si>
  <si>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</si>
  <si>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</si>
  <si>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</si>
  <si>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</si>
  <si>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</si>
  <si>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</si>
  <si>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</si>
  <si>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</si>
  <si>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</si>
  <si>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</si>
  <si>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</si>
  <si>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</si>
  <si>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</si>
  <si>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</si>
  <si>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</si>
  <si>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</si>
  <si>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</si>
  <si>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</si>
  <si>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</si>
  <si>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</si>
  <si>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</si>
  <si>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</si>
  <si>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</si>
  <si>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</si>
  <si>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</si>
  <si>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</si>
  <si>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</si>
  <si>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</si>
  <si>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</si>
  <si>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</si>
  <si>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</si>
  <si>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</si>
  <si>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</si>
  <si>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</si>
  <si>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</si>
  <si>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</si>
  <si>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</si>
  <si>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</si>
  <si>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</si>
  <si>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</si>
  <si>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</si>
  <si>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</si>
  <si>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</si>
  <si>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</si>
  <si>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</si>
  <si>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</si>
  <si>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</si>
  <si>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</si>
  <si>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</si>
  <si>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</si>
  <si>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</si>
  <si>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</si>
  <si>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</si>
  <si>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</si>
  <si>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</si>
  <si>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</si>
  <si>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</si>
  <si>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</si>
  <si>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</si>
  <si>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</si>
  <si>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</si>
  <si>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</si>
  <si>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</si>
  <si>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</si>
  <si>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</si>
  <si>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</si>
  <si>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</si>
  <si>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</si>
  <si>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</si>
  <si>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</si>
  <si>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</si>
  <si>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</si>
  <si>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</si>
  <si>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</si>
  <si>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</si>
  <si>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</si>
  <si>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</si>
  <si>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</si>
  <si>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</si>
  <si>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</si>
  <si>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</si>
  <si>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</si>
  <si>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</si>
  <si>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</si>
  <si>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</si>
  <si>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</si>
  <si>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</si>
  <si>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</si>
  <si>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</si>
  <si>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</si>
  <si>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</si>
  <si>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</si>
  <si>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</si>
  <si>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</si>
  <si>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</si>
  <si>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</si>
  <si>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</si>
  <si>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</si>
  <si>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</si>
  <si>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</si>
  <si>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</si>
  <si>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</si>
  <si>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</si>
  <si>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</si>
  <si>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</si>
  <si>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</si>
  <si>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</si>
  <si>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</si>
  <si>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</si>
  <si>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</si>
  <si>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</si>
  <si>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</si>
  <si>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</si>
  <si>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</si>
  <si>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</si>
  <si>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</si>
  <si>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</si>
  <si>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</si>
  <si>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</si>
  <si>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</si>
  <si>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</si>
  <si>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</si>
  <si>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</si>
  <si>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</si>
  <si>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</si>
  <si>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</si>
  <si>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</si>
  <si>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</si>
  <si>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</si>
  <si>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</si>
  <si>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</si>
  <si>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</si>
  <si>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</si>
  <si>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</si>
  <si>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</si>
  <si>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</si>
  <si>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</si>
  <si>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</si>
  <si>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</si>
  <si>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</si>
  <si>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</si>
  <si>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</si>
  <si>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</si>
  <si>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</si>
  <si>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</si>
  <si>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</si>
  <si>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</si>
  <si>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</si>
  <si>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</si>
  <si>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</si>
  <si>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</si>
  <si>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</si>
  <si>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</si>
  <si>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</si>
  <si>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</si>
  <si>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</si>
  <si>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</si>
  <si>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</si>
  <si>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</si>
  <si>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</si>
  <si>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</si>
  <si>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</si>
  <si>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</si>
  <si>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</si>
  <si>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</si>
  <si>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</si>
  <si>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</si>
  <si>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</si>
  <si>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</si>
  <si>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</si>
  <si>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</si>
  <si>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</si>
  <si>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</si>
  <si>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</si>
  <si>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</si>
  <si>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</si>
  <si>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</si>
  <si>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</si>
  <si>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</si>
  <si>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</si>
  <si>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</si>
  <si>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</si>
  <si>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</si>
  <si>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</si>
  <si>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</si>
  <si>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</si>
  <si>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</si>
  <si>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</si>
  <si>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</si>
  <si>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</si>
  <si>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</si>
  <si>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</si>
  <si>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</si>
  <si>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</si>
  <si>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</si>
  <si>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</si>
  <si>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</si>
  <si>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</si>
  <si>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</si>
  <si>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</si>
  <si>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</si>
  <si>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</si>
  <si>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</si>
  <si>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</si>
  <si>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</si>
  <si>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</si>
  <si>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</si>
  <si>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</si>
  <si>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</si>
  <si>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</si>
  <si>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</si>
  <si>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</si>
  <si>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</si>
  <si>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</si>
  <si>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</si>
  <si>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</si>
  <si>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</si>
  <si>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</si>
  <si>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</si>
  <si>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</si>
  <si>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</si>
  <si>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</si>
  <si>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</si>
  <si>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</si>
  <si>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</si>
  <si>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</si>
  <si>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</si>
  <si>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</si>
  <si>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</si>
  <si>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</si>
  <si>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</si>
  <si>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</si>
  <si>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</si>
  <si>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</si>
  <si>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</si>
  <si>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</si>
  <si>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</si>
  <si>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</si>
  <si>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</si>
  <si>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</si>
  <si>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</si>
  <si>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</si>
  <si>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</si>
  <si>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</si>
  <si>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</si>
  <si>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</si>
  <si>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</si>
  <si>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</si>
  <si>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</si>
  <si>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</si>
  <si>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</si>
  <si>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</si>
  <si>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</si>
  <si>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</si>
  <si>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</si>
  <si>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</si>
  <si>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</si>
  <si>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</si>
  <si>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</si>
  <si>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</si>
  <si>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</si>
  <si>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</si>
  <si>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</si>
  <si>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</si>
  <si>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</si>
  <si>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</si>
  <si>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</si>
  <si>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</si>
  <si>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</si>
  <si>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</si>
  <si>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</si>
  <si>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</si>
  <si>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</si>
  <si>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</si>
  <si>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</si>
  <si>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</si>
  <si>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</si>
  <si>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</si>
  <si>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</si>
  <si>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</si>
  <si>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</si>
  <si>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</si>
  <si>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</si>
  <si>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</si>
  <si>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</si>
  <si>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</si>
  <si>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</si>
  <si>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</si>
  <si>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</si>
  <si>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</si>
  <si>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</si>
  <si>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</si>
  <si>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</si>
  <si>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</si>
  <si>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</si>
  <si>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</si>
  <si>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</si>
  <si>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</si>
  <si>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</si>
  <si>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</si>
  <si>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</si>
  <si>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</si>
  <si>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</si>
  <si>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</si>
  <si>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</si>
  <si>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</si>
  <si>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</si>
  <si>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</si>
  <si>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</si>
  <si>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</si>
  <si>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</si>
  <si>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</si>
  <si>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</si>
  <si>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</si>
  <si>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</si>
  <si>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</si>
  <si>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</si>
  <si>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</si>
  <si>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</si>
  <si>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</si>
  <si>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</si>
  <si>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</si>
  <si>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</si>
  <si>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</si>
  <si>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</si>
  <si>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</si>
  <si>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</si>
  <si>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</si>
  <si>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</si>
  <si>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</si>
  <si>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</si>
  <si>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</si>
  <si>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</si>
  <si>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</si>
  <si>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</si>
  <si>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</si>
  <si>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</si>
  <si>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</si>
  <si>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</si>
  <si>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</si>
  <si>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</si>
  <si>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</si>
  <si>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</si>
  <si>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</si>
  <si>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</si>
  <si>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</si>
  <si>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</si>
  <si>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</si>
  <si>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</si>
  <si>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</si>
  <si>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</si>
  <si>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</si>
  <si>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</si>
  <si>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</si>
  <si>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</si>
  <si>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</si>
  <si>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</si>
  <si>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</si>
  <si>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</si>
  <si>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</si>
  <si>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</si>
  <si>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</si>
  <si>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</si>
  <si>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</si>
  <si>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</si>
  <si>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</si>
  <si>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</si>
  <si>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</si>
  <si>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</si>
  <si>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</si>
  <si>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</si>
  <si>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</si>
  <si>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</si>
  <si>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</si>
  <si>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</si>
  <si>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</si>
  <si>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</si>
  <si>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</si>
  <si>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</si>
  <si>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</si>
  <si>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</si>
  <si>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</si>
  <si>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</si>
  <si>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</si>
  <si>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</si>
  <si>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</si>
  <si>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</si>
  <si>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</si>
  <si>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</si>
  <si>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</si>
  <si>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</si>
  <si>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</si>
  <si>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</si>
  <si>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</si>
  <si>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</si>
  <si>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</si>
  <si>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</si>
  <si>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</si>
  <si>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</si>
  <si>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</si>
  <si>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</si>
  <si>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</si>
  <si>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</si>
  <si>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</si>
  <si>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</si>
  <si>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</si>
  <si>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</si>
  <si>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</si>
  <si>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</si>
  <si>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</si>
  <si>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</si>
  <si>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</si>
  <si>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</si>
  <si>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</si>
  <si>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</si>
  <si>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</si>
  <si>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</si>
  <si>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</si>
  <si>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</si>
  <si>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</si>
  <si>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</si>
  <si>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</si>
  <si>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</si>
  <si>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</si>
  <si>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</si>
  <si>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</si>
  <si>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</si>
  <si>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</si>
  <si>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</si>
  <si>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</si>
  <si>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</si>
  <si>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</si>
  <si>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</si>
  <si>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</si>
  <si>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</si>
  <si>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</si>
  <si>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</si>
  <si>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</si>
  <si>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</si>
  <si>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</si>
  <si>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</si>
  <si>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</si>
  <si>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</si>
  <si>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</si>
  <si>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</si>
  <si>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</si>
  <si>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</si>
  <si>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</si>
  <si>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</si>
  <si>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</si>
  <si>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</si>
  <si>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</si>
  <si>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</si>
  <si>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</si>
  <si>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</si>
  <si>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</si>
  <si>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</si>
  <si>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</si>
  <si>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</si>
  <si>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</si>
  <si>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</si>
  <si>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</si>
  <si>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</si>
  <si>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</si>
  <si>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</si>
  <si>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</si>
  <si>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</si>
  <si>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</si>
  <si>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</si>
  <si>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</si>
  <si>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</si>
  <si>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</si>
  <si>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</si>
  <si>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</si>
  <si>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</si>
  <si>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</si>
  <si>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</si>
  <si>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</si>
  <si>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</si>
  <si>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</si>
  <si>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</si>
  <si>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</si>
  <si>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</si>
  <si>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</si>
  <si>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</si>
  <si>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</si>
  <si>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</si>
  <si>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</si>
  <si>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</si>
  <si>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</si>
  <si>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</si>
  <si>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</si>
  <si>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</si>
  <si>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</si>
  <si>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</si>
  <si>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</si>
  <si>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</si>
  <si>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</si>
  <si>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</si>
  <si>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</si>
  <si>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</si>
  <si>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</si>
  <si>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</si>
  <si>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</si>
  <si>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</si>
  <si>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</si>
  <si>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</si>
  <si>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</si>
  <si>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</si>
  <si>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</si>
  <si>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</si>
  <si>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</si>
  <si>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</si>
  <si>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</si>
  <si>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</si>
  <si>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</si>
  <si>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</si>
  <si>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</si>
  <si>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</si>
  <si>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</si>
  <si>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</si>
  <si>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</si>
  <si>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</si>
  <si>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</si>
  <si>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</si>
  <si>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</si>
  <si>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</si>
  <si>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</si>
  <si>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</si>
  <si>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</si>
  <si>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</si>
  <si>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</si>
  <si>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</si>
  <si>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</si>
  <si>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</si>
  <si>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</si>
  <si>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</si>
  <si>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</si>
  <si>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</si>
  <si>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</si>
  <si>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</si>
  <si>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</si>
  <si>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</si>
  <si>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</si>
  <si>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</si>
  <si>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</si>
  <si>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</si>
  <si>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</si>
  <si>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</si>
  <si>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</si>
  <si>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</si>
  <si>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</si>
  <si>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</si>
  <si>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</si>
  <si>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</si>
  <si>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</si>
  <si>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</si>
  <si>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</si>
  <si>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</si>
  <si>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</si>
  <si>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</si>
  <si>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</si>
  <si>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</si>
  <si>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</si>
  <si>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</si>
  <si>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</si>
  <si>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</si>
  <si>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</si>
  <si>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</si>
  <si>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</si>
  <si>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</si>
  <si>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</si>
  <si>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</si>
  <si>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</si>
  <si>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</si>
  <si>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</si>
  <si>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</si>
  <si>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</si>
  <si>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</si>
  <si>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</si>
  <si>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</si>
  <si>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</si>
  <si>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</si>
  <si>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</si>
  <si>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</si>
  <si>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</si>
  <si>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</si>
  <si>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</si>
  <si>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</si>
  <si>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</si>
  <si>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</si>
  <si>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</si>
  <si>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</si>
  <si>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</si>
  <si>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</si>
  <si>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</si>
  <si>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</si>
  <si>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</si>
  <si>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</si>
  <si>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</si>
  <si>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</si>
  <si>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</si>
  <si>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</si>
  <si>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</si>
  <si>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</si>
  <si>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</si>
  <si>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</si>
  <si>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</si>
  <si>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</si>
  <si>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</si>
  <si>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</si>
  <si>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</si>
  <si>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</si>
  <si>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</si>
  <si>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</si>
  <si>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</si>
  <si>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</si>
  <si>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</si>
  <si>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</si>
  <si>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</si>
  <si>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</si>
  <si>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</si>
  <si>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</si>
  <si>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</si>
  <si>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</si>
  <si>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</si>
  <si>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</si>
  <si>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</si>
  <si>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</si>
  <si>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</si>
  <si>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</si>
  <si>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</si>
  <si>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</si>
  <si>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</si>
  <si>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</si>
  <si>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</si>
  <si>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</si>
  <si>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</si>
  <si>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</si>
  <si>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</si>
  <si>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</si>
  <si>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</si>
  <si>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</si>
  <si>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</si>
  <si>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</si>
  <si>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</si>
  <si>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</si>
  <si>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</si>
  <si>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</si>
  <si>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</si>
  <si>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</si>
  <si>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</si>
  <si>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</si>
  <si>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</si>
  <si>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</si>
  <si>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</si>
  <si>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</si>
  <si>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</si>
  <si>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</si>
  <si>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</si>
  <si>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</si>
  <si>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</si>
  <si>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</si>
  <si>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</si>
  <si>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</si>
  <si>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</si>
  <si>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</si>
  <si>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</si>
  <si>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</si>
  <si>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</si>
  <si>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</si>
  <si>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</si>
  <si>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</si>
  <si>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</si>
  <si>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</si>
  <si>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</si>
  <si>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</si>
  <si>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</si>
  <si>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</si>
  <si>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</si>
  <si>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</si>
  <si>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</si>
  <si>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</si>
  <si>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</si>
  <si>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</si>
  <si>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</si>
  <si>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</si>
  <si>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</si>
  <si>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</si>
  <si>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</si>
  <si>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</si>
  <si>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</si>
  <si>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</si>
  <si>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</si>
  <si>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</si>
  <si>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</si>
  <si>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</si>
  <si>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</si>
  <si>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</si>
  <si>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</si>
  <si>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</si>
  <si>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</si>
  <si>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</si>
  <si>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</si>
  <si>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</si>
  <si>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</si>
  <si>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</si>
  <si>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</si>
  <si>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</si>
  <si>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</si>
  <si>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</si>
  <si>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</si>
  <si>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</si>
  <si>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</si>
  <si>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</si>
  <si>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</si>
  <si>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</si>
  <si>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</si>
  <si>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</si>
  <si>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</si>
  <si>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</si>
  <si>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</si>
  <si>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</si>
  <si>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</si>
  <si>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</si>
  <si>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</si>
  <si>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</si>
  <si>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</si>
  <si>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</si>
  <si>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</si>
  <si>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</si>
  <si>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</si>
  <si>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</si>
  <si>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</si>
  <si>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</si>
  <si>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</si>
  <si>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</si>
  <si>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</si>
  <si>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</si>
  <si>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</si>
  <si>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</si>
  <si>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</si>
  <si>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</si>
  <si>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</si>
  <si>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</si>
  <si>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</si>
  <si>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</si>
  <si>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</si>
  <si>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</si>
  <si>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</si>
  <si>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</si>
  <si>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</si>
  <si>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</si>
  <si>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</si>
  <si>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</si>
  <si>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</si>
  <si>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</si>
  <si>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</si>
  <si>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</si>
  <si>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</si>
  <si>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</si>
  <si>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</si>
  <si>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</si>
  <si>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</si>
  <si>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</si>
  <si>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</si>
  <si>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</si>
  <si>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</si>
  <si>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</si>
  <si>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</si>
  <si>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</si>
  <si>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</si>
  <si>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</si>
  <si>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</si>
  <si>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</si>
  <si>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</si>
  <si>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</si>
  <si>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</si>
  <si>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</si>
  <si>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</si>
  <si>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</si>
  <si>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</si>
  <si>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</si>
  <si>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</si>
  <si>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</si>
  <si>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</si>
  <si>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</si>
  <si>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</si>
  <si>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</si>
  <si>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</si>
  <si>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</si>
  <si>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</si>
  <si>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</si>
  <si>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</si>
  <si>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</si>
  <si>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</si>
  <si>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</si>
  <si>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</si>
  <si>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</si>
  <si>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</si>
  <si>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</si>
  <si>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</si>
  <si>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</si>
  <si>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</si>
  <si>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</si>
  <si>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</si>
  <si>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</si>
  <si>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</si>
  <si>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</si>
  <si>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</si>
  <si>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</si>
  <si>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</si>
  <si>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</si>
  <si>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</si>
  <si>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</si>
  <si>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</si>
  <si>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</si>
  <si>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</si>
  <si>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</si>
  <si>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</si>
  <si>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</si>
  <si>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</si>
  <si>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</si>
  <si>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</si>
  <si>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</si>
  <si>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</si>
  <si>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</si>
  <si>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</si>
  <si>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</si>
  <si>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</si>
  <si>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</si>
  <si>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</si>
  <si>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</si>
  <si>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</si>
  <si>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</si>
  <si>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</si>
  <si>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</si>
  <si>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</si>
  <si>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</si>
  <si>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</si>
  <si>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</si>
  <si>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</si>
  <si>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</si>
  <si>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</si>
  <si>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</si>
  <si>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</si>
  <si>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</si>
  <si>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</si>
  <si>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</si>
  <si>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</si>
  <si>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</si>
  <si>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</si>
  <si>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</si>
  <si>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</si>
  <si>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</si>
  <si>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</si>
  <si>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</si>
  <si>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</si>
  <si>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</si>
  <si>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</si>
  <si>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</si>
  <si>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</si>
  <si>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</si>
  <si>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</si>
  <si>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</si>
  <si>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</si>
  <si>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</si>
  <si>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</si>
  <si>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</si>
  <si>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</si>
  <si>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</si>
  <si>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</si>
  <si>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</si>
  <si>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</si>
  <si>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</si>
  <si>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</si>
  <si>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</si>
  <si>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</si>
  <si>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</si>
  <si>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</si>
  <si>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</si>
  <si>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</si>
  <si>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</si>
  <si>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</si>
  <si>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</si>
  <si>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</si>
  <si>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</si>
  <si>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</si>
  <si>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</si>
  <si>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</si>
  <si>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</si>
  <si>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</si>
  <si>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</si>
  <si>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</si>
  <si>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</si>
  <si>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</si>
  <si>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</si>
  <si>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</si>
  <si>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</si>
  <si>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</si>
  <si>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</si>
  <si>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</si>
  <si>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</si>
  <si>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</si>
  <si>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</si>
  <si>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</si>
  <si>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</si>
  <si>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</si>
  <si>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</si>
  <si>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</si>
  <si>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</si>
  <si>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</si>
  <si>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</si>
  <si>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</si>
  <si>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</si>
  <si>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</si>
  <si>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</si>
  <si>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</si>
  <si>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</si>
  <si>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</si>
  <si>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</si>
  <si>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</si>
  <si>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</si>
  <si>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</si>
  <si>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</si>
  <si>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</si>
  <si>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</si>
  <si>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</si>
  <si>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</si>
  <si>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</si>
  <si>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</si>
  <si>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</si>
  <si>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</si>
  <si>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</si>
  <si>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</si>
  <si>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</si>
  <si>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</si>
  <si>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</si>
  <si>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</si>
  <si>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</si>
  <si>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</si>
  <si>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</si>
  <si>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</si>
  <si>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</si>
  <si>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</si>
  <si>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</si>
  <si>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</si>
  <si>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</si>
  <si>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</si>
  <si>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</si>
  <si>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</si>
  <si>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</si>
  <si>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</si>
  <si>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</si>
  <si>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</si>
  <si>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</si>
  <si>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</si>
  <si>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</si>
  <si>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</si>
  <si>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</si>
  <si>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</si>
  <si>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</si>
  <si>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</si>
  <si>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</si>
  <si>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</si>
  <si>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</si>
  <si>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</si>
  <si>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</si>
  <si>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</si>
  <si>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</si>
  <si>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</si>
  <si>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</si>
  <si>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</si>
  <si>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</si>
  <si>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</si>
  <si>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</si>
  <si>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</si>
  <si>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</si>
  <si>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</si>
  <si>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</si>
  <si>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</si>
  <si>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</si>
  <si>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</si>
  <si>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</si>
  <si>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</si>
  <si>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</si>
  <si>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</si>
  <si>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</si>
  <si>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</si>
  <si>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</si>
  <si>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</si>
  <si>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</si>
  <si>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</si>
  <si>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</si>
  <si>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</si>
  <si>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</si>
  <si>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</si>
  <si>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</si>
  <si>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</si>
  <si>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</si>
  <si>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</si>
  <si>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</si>
  <si>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</si>
  <si>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</si>
  <si>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</si>
  <si>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</si>
  <si>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</si>
  <si>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</si>
  <si>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</si>
  <si>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</si>
  <si>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</si>
  <si>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</si>
  <si>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</si>
  <si>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</si>
  <si>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</si>
  <si>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</si>
  <si>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</si>
  <si>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</si>
  <si>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</si>
  <si>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</si>
  <si>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</si>
  <si>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</si>
  <si>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</si>
  <si>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</si>
  <si>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</si>
  <si>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</si>
  <si>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</si>
  <si>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</si>
  <si>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</si>
  <si>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</si>
  <si>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</si>
  <si>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</si>
  <si>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</si>
  <si>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</si>
  <si>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</si>
  <si>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</si>
  <si>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</si>
  <si>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</si>
  <si>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</si>
  <si>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</si>
  <si>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</si>
  <si>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</si>
  <si>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</si>
  <si>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</si>
  <si>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</si>
  <si>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</si>
  <si>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</si>
  <si>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</si>
  <si>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</si>
  <si>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</si>
  <si>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</si>
  <si>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</si>
  <si>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</si>
  <si>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</si>
  <si>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</si>
  <si>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</si>
  <si>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</si>
  <si>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</si>
  <si>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</si>
  <si>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</si>
  <si>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</si>
  <si>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</si>
  <si>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</si>
  <si>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</si>
  <si>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</si>
  <si>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</si>
  <si>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</si>
  <si>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</si>
  <si>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</si>
  <si>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</si>
  <si>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</si>
  <si>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</si>
  <si>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</si>
  <si>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</si>
  <si>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</si>
  <si>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</si>
  <si>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</si>
  <si>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</si>
  <si>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</si>
  <si>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</si>
  <si>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</si>
  <si>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</si>
  <si>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</si>
  <si>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</si>
  <si>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</si>
  <si>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</si>
  <si>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</si>
  <si>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</si>
  <si>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</si>
  <si>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</si>
  <si>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</si>
  <si>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</si>
  <si>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</si>
  <si>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</si>
  <si>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</si>
  <si>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</si>
  <si>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</si>
  <si>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</si>
  <si>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</si>
  <si>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</si>
  <si>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</si>
  <si>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</si>
  <si>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</si>
  <si>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</si>
  <si>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</si>
  <si>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</si>
  <si>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</si>
  <si>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</si>
  <si>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</si>
  <si>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</si>
  <si>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</si>
  <si>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</si>
  <si>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</si>
  <si>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</si>
  <si>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</si>
  <si>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</si>
  <si>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</si>
  <si>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</si>
  <si>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</si>
  <si>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</si>
  <si>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</si>
  <si>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</si>
  <si>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</si>
  <si>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</si>
  <si>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</si>
  <si>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</si>
  <si>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</si>
  <si>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</si>
  <si>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</si>
  <si>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</si>
  <si>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</si>
  <si>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</si>
  <si>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</si>
  <si>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</si>
  <si>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</si>
  <si>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</si>
  <si>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</si>
  <si>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</si>
  <si>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</si>
  <si>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</si>
  <si>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</si>
  <si>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</si>
  <si>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</si>
  <si>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</si>
  <si>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</si>
  <si>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</si>
  <si>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</si>
  <si>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</si>
  <si>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</si>
  <si>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</si>
  <si>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</si>
  <si>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</si>
  <si>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</si>
  <si>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</si>
  <si>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</si>
  <si>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</si>
  <si>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</si>
  <si>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</si>
  <si>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</si>
  <si>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</si>
  <si>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</si>
  <si>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</si>
  <si>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</si>
  <si>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</si>
  <si>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</si>
  <si>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</si>
  <si>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</si>
  <si>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</si>
  <si>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</si>
  <si>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</si>
  <si>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</si>
  <si>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</si>
  <si>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</si>
  <si>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</si>
  <si>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</si>
  <si>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</si>
  <si>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</si>
  <si>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</si>
  <si>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</si>
  <si>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</si>
  <si>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</si>
  <si>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</si>
  <si>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</si>
  <si>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</si>
  <si>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</si>
  <si>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</si>
  <si>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</si>
  <si>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</si>
  <si>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</si>
  <si>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</si>
  <si>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</si>
  <si>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</si>
  <si>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</si>
  <si>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</si>
  <si>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</si>
  <si>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</si>
  <si>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</si>
  <si>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</si>
  <si>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</si>
  <si>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</si>
  <si>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</si>
  <si>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</si>
  <si>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</si>
  <si>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</si>
  <si>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</si>
  <si>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</si>
  <si>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</si>
  <si>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</si>
  <si>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</si>
  <si>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</si>
  <si>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</si>
  <si>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</si>
  <si>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</si>
  <si>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</si>
  <si>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</si>
  <si>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</si>
  <si>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</si>
  <si>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</si>
  <si>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</si>
  <si>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</si>
  <si>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</si>
  <si>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</si>
  <si>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</si>
  <si>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</si>
  <si>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</si>
  <si>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</si>
  <si>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</si>
  <si>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</si>
  <si>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</si>
  <si>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</si>
  <si>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</si>
  <si>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</si>
  <si>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</si>
  <si>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</si>
  <si>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</si>
  <si>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</si>
  <si>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</si>
  <si>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</si>
  <si>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</si>
  <si>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</si>
  <si>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</si>
  <si>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</si>
  <si>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</si>
  <si>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</si>
  <si>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</si>
  <si>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</si>
  <si>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</si>
  <si>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</si>
  <si>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</si>
  <si>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</si>
  <si>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</si>
  <si>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</si>
  <si>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</si>
  <si>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</si>
  <si>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</si>
  <si>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</si>
  <si>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</si>
  <si>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</si>
  <si>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</si>
  <si>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</si>
  <si>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</si>
  <si>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</si>
  <si>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</si>
  <si>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</si>
  <si>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</si>
  <si>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</si>
  <si>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</si>
  <si>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</si>
  <si>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</si>
  <si>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</si>
  <si>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</si>
  <si>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</si>
  <si>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</si>
  <si>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</si>
  <si>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</si>
  <si>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</si>
  <si>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</si>
  <si>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</si>
  <si>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</si>
  <si>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</si>
  <si>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</si>
  <si>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</si>
  <si>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</si>
  <si>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</si>
  <si>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</si>
  <si>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</si>
  <si>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</si>
  <si>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</si>
  <si>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</si>
  <si>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</si>
  <si>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</si>
  <si>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</si>
  <si>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</si>
  <si>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</si>
  <si>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</si>
  <si>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</si>
  <si>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</si>
  <si>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</si>
  <si>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</si>
  <si>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</si>
  <si>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</si>
  <si>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</si>
  <si>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</si>
  <si>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</si>
  <si>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</si>
  <si>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</si>
  <si>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</si>
  <si>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</si>
  <si>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</si>
  <si>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</si>
  <si>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</si>
  <si>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</si>
  <si>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</si>
  <si>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</si>
  <si>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</si>
  <si>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</si>
  <si>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</si>
  <si>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</si>
  <si>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</si>
  <si>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</si>
  <si>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</si>
  <si>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</si>
  <si>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</si>
  <si>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</si>
  <si>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</si>
  <si>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</si>
  <si>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</si>
  <si>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</si>
  <si>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</si>
  <si>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</si>
  <si>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</si>
  <si>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</si>
  <si>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</si>
  <si>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</si>
  <si>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</si>
  <si>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</si>
  <si>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</si>
  <si>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</si>
  <si>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</si>
  <si>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</si>
  <si>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</si>
  <si>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</si>
  <si>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</si>
  <si>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</si>
  <si>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</si>
  <si>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</si>
  <si>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</si>
  <si>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</si>
  <si>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</si>
  <si>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</si>
  <si>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</si>
  <si>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</si>
  <si>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</si>
  <si>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</si>
  <si>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</si>
  <si>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</si>
  <si>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</si>
  <si>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</si>
  <si>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</si>
  <si>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</si>
  <si>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</si>
  <si>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</si>
  <si>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</si>
  <si>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</si>
  <si>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</si>
  <si>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</si>
  <si>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</si>
  <si>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</si>
  <si>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</si>
  <si>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</si>
  <si>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</si>
  <si>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</si>
  <si>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</si>
  <si>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</si>
  <si>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</si>
  <si>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</si>
  <si>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</si>
  <si>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</si>
  <si>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</si>
  <si>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</si>
  <si>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</si>
  <si>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</si>
  <si>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</si>
  <si>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</si>
  <si>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</si>
  <si>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</si>
  <si>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</si>
  <si>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</si>
  <si>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</si>
  <si>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</si>
  <si>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</si>
  <si>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</si>
  <si>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</si>
  <si>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</si>
  <si>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</si>
  <si>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</si>
  <si>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</si>
  <si>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</si>
  <si>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</si>
  <si>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</si>
  <si>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</si>
  <si>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</si>
  <si>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</si>
  <si>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</si>
  <si>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</si>
  <si>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</si>
  <si>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</si>
  <si>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</si>
  <si>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</si>
  <si>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</si>
  <si>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</si>
  <si>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</si>
  <si>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</si>
  <si>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</si>
  <si>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</si>
  <si>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</si>
  <si>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</si>
  <si>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</si>
  <si>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</si>
  <si>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</si>
  <si>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</si>
  <si>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</si>
  <si>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</si>
  <si>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</si>
  <si>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</si>
  <si>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</si>
  <si>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</si>
  <si>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</si>
  <si>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</si>
  <si>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</si>
  <si>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</si>
  <si>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</si>
  <si>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</si>
  <si>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</si>
  <si>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</si>
  <si>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</si>
  <si>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</si>
  <si>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</si>
  <si>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</si>
  <si>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</si>
  <si>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</si>
  <si>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</si>
  <si>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</si>
  <si>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</si>
  <si>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</si>
  <si>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</si>
  <si>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</si>
  <si>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</si>
  <si>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</si>
  <si>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</si>
  <si>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</si>
  <si>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</si>
  <si>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</si>
  <si>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</si>
  <si>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</si>
  <si>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</si>
  <si>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</si>
  <si>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</si>
  <si>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</si>
  <si>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</si>
  <si>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</si>
  <si>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</si>
  <si>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</si>
  <si>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</si>
  <si>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</si>
  <si>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</si>
  <si>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</si>
  <si>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</si>
  <si>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</si>
  <si>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</si>
  <si>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</si>
  <si>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</si>
  <si>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</si>
  <si>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</si>
  <si>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</si>
  <si>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</si>
  <si>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</si>
  <si>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</si>
  <si>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</si>
  <si>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</si>
  <si>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</si>
  <si>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</si>
  <si>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</si>
  <si>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</si>
  <si>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</si>
  <si>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</si>
  <si>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</si>
  <si>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</si>
  <si>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</si>
  <si>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</si>
  <si>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</si>
  <si>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</si>
  <si>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</si>
  <si>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</si>
  <si>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</si>
  <si>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</si>
  <si>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</si>
  <si>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</si>
  <si>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</si>
  <si>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</si>
  <si>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</si>
  <si>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</si>
  <si>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</si>
  <si>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</si>
  <si>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</si>
  <si>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</si>
  <si>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</si>
  <si>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</si>
  <si>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</si>
  <si>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</si>
  <si>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</si>
  <si>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</si>
  <si>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</si>
  <si>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</si>
  <si>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</si>
  <si>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</si>
  <si>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</si>
  <si>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</si>
  <si>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</si>
  <si>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</si>
  <si>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</si>
  <si>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</si>
  <si>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</si>
  <si>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</si>
  <si>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</si>
  <si>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</si>
  <si>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</si>
  <si>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</si>
  <si>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</si>
  <si>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</si>
  <si>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</si>
  <si>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</si>
  <si>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</si>
  <si>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</si>
  <si>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</si>
  <si>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</si>
  <si>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</si>
  <si>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</si>
  <si>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</si>
  <si>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</si>
  <si>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</si>
  <si>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</si>
  <si>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</si>
  <si>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</si>
  <si>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</si>
  <si>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</si>
  <si>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</si>
  <si>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</si>
  <si>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</si>
  <si>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</si>
  <si>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</si>
  <si>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</si>
  <si>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</si>
  <si>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</si>
  <si>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</si>
  <si>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</si>
  <si>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</si>
  <si>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</si>
  <si>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</si>
  <si>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</si>
  <si>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</si>
  <si>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</si>
  <si>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</si>
  <si>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</si>
  <si>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</si>
  <si>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</si>
  <si>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</si>
  <si>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</si>
  <si>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</si>
  <si>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</si>
  <si>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</si>
  <si>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</si>
  <si>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</si>
  <si>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</si>
  <si>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</si>
  <si>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</si>
  <si>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</si>
  <si>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</si>
  <si>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</si>
  <si>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</si>
  <si>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</si>
  <si>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</si>
  <si>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</si>
  <si>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</si>
  <si>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</si>
  <si>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</si>
  <si>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</si>
  <si>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</si>
  <si>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</si>
  <si>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</si>
  <si>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</si>
  <si>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</si>
  <si>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</si>
  <si>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</si>
  <si>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</si>
  <si>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</si>
  <si>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</si>
  <si>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</si>
  <si>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</si>
  <si>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</si>
  <si>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</si>
  <si>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</si>
  <si>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</si>
  <si>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</si>
  <si>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</si>
  <si>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</si>
  <si>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</si>
  <si>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</si>
  <si>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</si>
  <si>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</si>
  <si>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</si>
  <si>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</si>
  <si>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</si>
  <si>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</si>
  <si>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</si>
  <si>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</si>
  <si>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</si>
  <si>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</si>
  <si>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</si>
  <si>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</si>
  <si>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</si>
  <si>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</si>
  <si>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</si>
  <si>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</si>
  <si>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</si>
  <si>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</si>
  <si>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</si>
  <si>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</si>
  <si>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</si>
  <si>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</si>
  <si>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</si>
  <si>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</si>
  <si>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</si>
  <si>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</si>
  <si>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</si>
  <si>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</si>
  <si>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</si>
  <si>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</si>
  <si>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</si>
  <si>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</si>
  <si>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</si>
  <si>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</si>
  <si>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</si>
  <si>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</si>
  <si>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</si>
  <si>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</si>
  <si>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</si>
  <si>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</si>
  <si>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</si>
  <si>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</si>
  <si>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</si>
  <si>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</si>
  <si>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</si>
  <si>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</si>
  <si>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</si>
  <si>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</si>
  <si>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</si>
  <si>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</si>
  <si>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</si>
  <si>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</si>
  <si>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</si>
  <si>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</si>
  <si>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</si>
  <si>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</si>
  <si>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</si>
  <si>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</si>
  <si>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</si>
  <si>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</si>
  <si>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</si>
  <si>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</si>
  <si>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</si>
  <si>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</si>
  <si>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</si>
  <si>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</si>
  <si>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</si>
  <si>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</si>
  <si>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</si>
  <si>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</si>
  <si>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</si>
  <si>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</si>
  <si>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</si>
  <si>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</si>
  <si>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</si>
  <si>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</si>
  <si>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</si>
  <si>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</si>
  <si>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</si>
  <si>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</si>
  <si>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</si>
  <si>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</si>
  <si>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</si>
  <si>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</si>
  <si>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</si>
  <si>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</si>
  <si>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</si>
  <si>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</si>
  <si>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</si>
  <si>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</si>
  <si>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</si>
  <si>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</si>
  <si>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</si>
  <si>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</si>
  <si>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</si>
  <si>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</si>
  <si>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</si>
  <si>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</si>
  <si>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</si>
  <si>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</si>
  <si>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</si>
  <si>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</si>
  <si>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</si>
  <si>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</si>
  <si>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</si>
  <si>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</si>
  <si>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</si>
  <si>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</si>
  <si>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</si>
  <si>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</si>
  <si>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</si>
  <si>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</si>
  <si>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</si>
  <si>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</si>
  <si>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</si>
  <si>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</si>
  <si>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</si>
  <si>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</si>
  <si>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</si>
  <si>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</si>
  <si>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</si>
  <si>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</si>
  <si>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</si>
  <si>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</si>
  <si>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</si>
  <si>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</si>
  <si>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</si>
  <si>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</si>
  <si>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</si>
  <si>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</si>
  <si>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</si>
  <si>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</si>
  <si>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</si>
  <si>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</si>
  <si>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</si>
  <si>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</si>
  <si>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</si>
  <si>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</si>
  <si>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</si>
  <si>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</si>
  <si>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</si>
  <si>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</si>
  <si>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</si>
  <si>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</si>
  <si>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</si>
  <si>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</si>
  <si>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</si>
  <si>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</si>
  <si>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</si>
  <si>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</si>
  <si>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</si>
  <si>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</si>
  <si>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</si>
  <si>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</si>
  <si>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</si>
  <si>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</si>
  <si>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</si>
  <si>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</si>
  <si>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</si>
  <si>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</si>
  <si>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</si>
  <si>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</si>
  <si>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</si>
  <si>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</si>
  <si>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</si>
  <si>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</si>
  <si>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</si>
  <si>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</si>
  <si>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</si>
  <si>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</si>
  <si>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</si>
  <si>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</si>
  <si>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</si>
  <si>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</si>
  <si>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</si>
  <si>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</si>
  <si>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</si>
  <si>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</si>
  <si>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</si>
  <si>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</si>
  <si>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</si>
  <si>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</si>
  <si>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</si>
  <si>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</si>
  <si>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</si>
  <si>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</si>
  <si>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</si>
  <si>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</si>
  <si>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</si>
  <si>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</si>
  <si>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</si>
  <si>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</si>
  <si>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</si>
  <si>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</si>
  <si>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</si>
  <si>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</si>
  <si>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</si>
  <si>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</si>
  <si>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</si>
  <si>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</si>
  <si>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</si>
  <si>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</si>
  <si>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</si>
  <si>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</si>
  <si>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</si>
  <si>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</si>
  <si>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</si>
  <si>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</si>
  <si>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</si>
  <si>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</si>
  <si>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</si>
  <si>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</si>
  <si>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</si>
  <si>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</si>
  <si>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</si>
  <si>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</si>
  <si>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</si>
  <si>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</si>
  <si>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</si>
  <si>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</si>
  <si>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</si>
  <si>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</si>
  <si>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</si>
  <si>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</si>
  <si>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</si>
  <si>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</si>
  <si>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</si>
  <si>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</si>
  <si>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</si>
  <si>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</si>
  <si>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</si>
  <si>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</si>
  <si>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</si>
  <si>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</si>
  <si>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</si>
  <si>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</si>
  <si>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</si>
  <si>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</si>
  <si>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</si>
  <si>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</si>
  <si>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</si>
  <si>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</si>
  <si>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</si>
  <si>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</si>
  <si>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</si>
  <si>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</si>
  <si>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</si>
  <si>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</si>
  <si>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</si>
  <si>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</si>
  <si>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</si>
  <si>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</si>
  <si>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</si>
  <si>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</si>
  <si>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</si>
  <si>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</si>
  <si>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</si>
  <si>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</si>
  <si>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</si>
  <si>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</si>
  <si>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</si>
  <si>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</si>
  <si>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</si>
  <si>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</si>
  <si>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</si>
  <si>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</si>
  <si>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</si>
  <si>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</si>
  <si>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</si>
  <si>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</si>
  <si>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</si>
  <si>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</si>
  <si>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</si>
  <si>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</si>
  <si>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</si>
  <si>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</si>
  <si>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</si>
  <si>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</si>
  <si>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</si>
  <si>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</si>
  <si>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</si>
  <si>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</si>
  <si>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</si>
  <si>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</si>
  <si>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</si>
  <si>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</si>
  <si>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</si>
  <si>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</si>
  <si>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</si>
  <si>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</si>
  <si>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</si>
  <si>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</si>
  <si>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</si>
  <si>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</si>
  <si>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</si>
  <si>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</si>
  <si>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</si>
  <si>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</si>
  <si>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</si>
  <si>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</si>
  <si>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</si>
  <si>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</si>
  <si>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</si>
  <si>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</si>
  <si>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</si>
  <si>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</si>
  <si>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</si>
  <si>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</si>
  <si>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</si>
  <si>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</si>
  <si>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</si>
  <si>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</si>
  <si>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</si>
  <si>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</si>
  <si>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</si>
  <si>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</si>
  <si>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</si>
  <si>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</si>
  <si>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</si>
  <si>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</si>
  <si>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</si>
  <si>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</si>
  <si>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</si>
  <si>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</si>
  <si>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</si>
  <si>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</si>
  <si>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</si>
  <si>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</si>
  <si>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</si>
  <si>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</si>
  <si>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</si>
  <si>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</si>
  <si>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</si>
  <si>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</si>
  <si>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</si>
  <si>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</si>
  <si>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</si>
  <si>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</si>
  <si>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</si>
  <si>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</si>
  <si>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</si>
  <si>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</si>
  <si>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</si>
  <si>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</si>
  <si>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</si>
  <si>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</si>
  <si>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</si>
  <si>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</si>
  <si>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</si>
  <si>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</si>
  <si>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</si>
  <si>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</si>
  <si>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</si>
  <si>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</si>
  <si>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</si>
  <si>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</si>
  <si>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</si>
  <si>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</si>
  <si>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</si>
  <si>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</si>
  <si>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</si>
  <si>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</si>
  <si>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</si>
  <si>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</si>
  <si>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</si>
  <si>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</si>
  <si>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</si>
  <si>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</si>
  <si>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</si>
  <si>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</si>
  <si>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</si>
  <si>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</si>
  <si>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</si>
  <si>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</si>
  <si>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</si>
  <si>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</si>
  <si>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</si>
  <si>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</si>
  <si>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</si>
  <si>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</si>
  <si>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</si>
  <si>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</si>
  <si>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</si>
  <si>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</si>
  <si>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</si>
  <si>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</si>
  <si>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</si>
  <si>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</si>
  <si>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</si>
  <si>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</si>
  <si>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</si>
  <si>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</si>
  <si>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</si>
  <si>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</si>
  <si>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</si>
  <si>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</si>
  <si>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</si>
  <si>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</si>
  <si>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</si>
  <si>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</si>
  <si>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</si>
  <si>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</si>
  <si>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</si>
  <si>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</si>
  <si>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</si>
  <si>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</si>
  <si>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</si>
  <si>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</si>
  <si>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</si>
  <si>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</si>
  <si>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</si>
  <si>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</si>
  <si>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</si>
  <si>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</si>
  <si>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</si>
  <si>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</si>
  <si>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</si>
  <si>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</si>
  <si>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</si>
  <si>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</si>
  <si>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</si>
  <si>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</si>
  <si>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</si>
  <si>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</si>
  <si>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</si>
  <si>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</si>
  <si>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</si>
  <si>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</si>
  <si>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</si>
  <si>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</si>
  <si>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</si>
  <si>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</si>
  <si>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</si>
  <si>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</si>
  <si>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</si>
  <si>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</si>
  <si>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</si>
  <si>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</si>
  <si>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</si>
  <si>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</si>
  <si>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</si>
  <si>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</si>
  <si>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</si>
  <si>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</si>
  <si>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</si>
  <si>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</si>
  <si>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</si>
  <si>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</si>
  <si>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</si>
  <si>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</si>
  <si>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</si>
  <si>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</si>
  <si>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</si>
  <si>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</si>
  <si>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</si>
  <si>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</si>
  <si>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</si>
  <si>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</si>
  <si>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</si>
  <si>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</si>
  <si>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</si>
  <si>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</si>
  <si>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</si>
  <si>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</si>
  <si>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</si>
  <si>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</si>
  <si>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</si>
  <si>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</si>
  <si>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</si>
  <si>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</si>
  <si>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</si>
  <si>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</si>
  <si>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</si>
  <si>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</si>
  <si>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</si>
  <si>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</si>
  <si>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</si>
  <si>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</si>
  <si>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</si>
  <si>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</si>
  <si>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</si>
  <si>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</si>
  <si>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</si>
  <si>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</si>
  <si>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</si>
  <si>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</si>
  <si>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</si>
  <si>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</si>
  <si>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</si>
  <si>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</si>
  <si>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</si>
  <si>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</si>
  <si>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</si>
  <si>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</si>
  <si>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</si>
  <si>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</si>
  <si>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</si>
  <si>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</si>
  <si>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</si>
  <si>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</si>
  <si>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</si>
  <si>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</si>
  <si>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</si>
  <si>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</si>
  <si>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</si>
  <si>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</si>
  <si>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</si>
  <si>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</si>
  <si>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</si>
  <si>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</si>
  <si>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</si>
  <si>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</si>
  <si>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</si>
  <si>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</si>
  <si>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</si>
  <si>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</si>
  <si>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</si>
  <si>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</si>
  <si>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</si>
  <si>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</si>
  <si>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</si>
  <si>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</si>
  <si>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</si>
  <si>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</si>
  <si>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</si>
  <si>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</si>
  <si>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</si>
  <si>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</si>
  <si>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</si>
  <si>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</si>
  <si>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</si>
  <si>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</si>
  <si>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</si>
  <si>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</si>
  <si>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</si>
  <si>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</si>
  <si>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</si>
  <si>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</si>
  <si>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</si>
  <si>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</si>
  <si>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</si>
  <si>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</si>
  <si>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</si>
  <si>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</si>
  <si>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</si>
  <si>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</si>
  <si>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</si>
  <si>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</si>
  <si>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</si>
  <si>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</si>
  <si>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</si>
  <si>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</si>
  <si>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</si>
  <si>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</si>
  <si>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</si>
  <si>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</si>
  <si>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</si>
  <si>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</si>
  <si>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</si>
  <si>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</si>
  <si>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</si>
  <si>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</si>
  <si>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</si>
  <si>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</si>
  <si>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</si>
  <si>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</si>
  <si>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</si>
  <si>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</si>
  <si>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</si>
  <si>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</si>
  <si>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</si>
  <si>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</si>
  <si>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</si>
  <si>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</si>
  <si>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</si>
  <si>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</si>
  <si>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</si>
  <si>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</si>
  <si>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</si>
  <si>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</si>
  <si>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</si>
  <si>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</si>
  <si>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</si>
  <si>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</si>
  <si>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</si>
  <si>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</si>
  <si>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</si>
  <si>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</si>
  <si>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</si>
  <si>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</si>
  <si>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</si>
  <si>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</si>
  <si>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</si>
  <si>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</si>
  <si>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</si>
  <si>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</si>
  <si>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</si>
  <si>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</si>
  <si>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</si>
  <si>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</si>
  <si>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</si>
  <si>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</si>
  <si>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</si>
  <si>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</si>
  <si>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</si>
  <si>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</si>
  <si>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</si>
  <si>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</si>
  <si>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</si>
  <si>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</si>
  <si>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</si>
  <si>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</si>
  <si>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</si>
  <si>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</si>
  <si>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</si>
  <si>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</si>
  <si>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</si>
  <si>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</si>
  <si>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</si>
  <si>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</si>
  <si>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</si>
  <si>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</si>
  <si>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</si>
  <si>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</si>
  <si>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</si>
  <si>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</si>
  <si>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</si>
  <si>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</si>
  <si>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</si>
  <si>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</si>
  <si>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</si>
  <si>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</si>
  <si>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</si>
  <si>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</si>
  <si>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</si>
  <si>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</si>
  <si>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</si>
  <si>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</si>
  <si>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</si>
  <si>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</si>
  <si>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</si>
  <si>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</si>
  <si>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</si>
  <si>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</si>
  <si>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</si>
  <si>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</si>
  <si>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</si>
  <si>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</si>
  <si>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</si>
  <si>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</si>
  <si>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</si>
  <si>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</si>
  <si>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</si>
  <si>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</si>
  <si>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</si>
  <si>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</si>
  <si>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</si>
  <si>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</si>
  <si>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</si>
  <si>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</si>
  <si>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</si>
  <si>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</si>
  <si>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</si>
  <si>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</si>
  <si>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</si>
  <si>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</si>
  <si>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</si>
  <si>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</si>
  <si>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</si>
  <si>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</si>
  <si>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</si>
  <si>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</si>
  <si>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</si>
  <si>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</si>
  <si>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</si>
  <si>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</si>
  <si>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</si>
  <si>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</si>
  <si>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</si>
  <si>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</si>
  <si>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</si>
  <si>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</si>
  <si>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</si>
  <si>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</si>
  <si>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</si>
  <si>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</si>
  <si>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</si>
  <si>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</si>
  <si>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</si>
  <si>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</si>
  <si>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</si>
  <si>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</si>
  <si>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</si>
  <si>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</si>
  <si>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</si>
  <si>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</si>
  <si>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</si>
  <si>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</si>
  <si>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</si>
  <si>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</si>
  <si>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</si>
  <si>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</si>
  <si>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</si>
  <si>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</si>
  <si>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</si>
  <si>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</si>
  <si>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</si>
  <si>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</si>
  <si>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</si>
  <si>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</si>
  <si>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</si>
  <si>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</si>
  <si>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</si>
  <si>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</si>
  <si>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</si>
  <si>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</si>
  <si>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</si>
  <si>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</si>
  <si>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</si>
  <si>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</si>
  <si>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</si>
  <si>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</si>
  <si>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</si>
  <si>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</si>
  <si>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</si>
  <si>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</si>
  <si>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</si>
  <si>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</si>
  <si>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</si>
  <si>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</si>
  <si>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</si>
  <si>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</si>
  <si>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</si>
  <si>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</si>
  <si>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</si>
  <si>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</si>
  <si>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</si>
  <si>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</si>
  <si>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</si>
  <si>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</si>
  <si>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</si>
  <si>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</si>
  <si>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</si>
  <si>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</si>
  <si>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</si>
  <si>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</si>
  <si>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</si>
  <si>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</si>
  <si>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</si>
  <si>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</si>
  <si>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</si>
  <si>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</si>
  <si>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</si>
  <si>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</si>
  <si>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</si>
  <si>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</si>
  <si>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</si>
  <si>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</si>
  <si>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</si>
  <si>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</si>
  <si>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</si>
  <si>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</si>
  <si>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</si>
  <si>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</si>
  <si>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</si>
  <si>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</si>
  <si>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</si>
  <si>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</si>
  <si>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</si>
  <si>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</si>
  <si>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</si>
  <si>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</si>
  <si>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</si>
  <si>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</si>
  <si>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</si>
  <si>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</si>
  <si>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</si>
  <si>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</si>
  <si>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</si>
  <si>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</si>
  <si>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</si>
  <si>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</si>
  <si>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</si>
  <si>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</si>
  <si>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</si>
  <si>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</si>
  <si>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</si>
  <si>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</si>
  <si>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</si>
  <si>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</si>
  <si>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</si>
  <si>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</si>
  <si>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</si>
  <si>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</si>
  <si>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</si>
  <si>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</si>
  <si>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</si>
  <si>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</si>
  <si>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</si>
  <si>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</si>
  <si>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</si>
  <si>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</si>
  <si>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</si>
  <si>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</si>
  <si>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</si>
  <si>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</si>
  <si>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</si>
  <si>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</si>
  <si>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</si>
  <si>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</si>
  <si>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</si>
  <si>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</si>
  <si>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</si>
  <si>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</si>
  <si>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</si>
  <si>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</si>
  <si>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</si>
  <si>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</si>
  <si>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</si>
  <si>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</si>
  <si>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</si>
  <si>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</si>
  <si>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</si>
  <si>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</si>
  <si>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</si>
  <si>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</si>
  <si>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</si>
  <si>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</si>
  <si>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</si>
  <si>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</si>
  <si>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</si>
  <si>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</si>
  <si>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</si>
  <si>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</si>
  <si>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</si>
  <si>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</si>
  <si>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</si>
  <si>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</si>
  <si>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</si>
  <si>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</si>
  <si>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</si>
  <si>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</si>
  <si>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</si>
  <si>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</si>
  <si>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</si>
  <si>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</si>
  <si>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</si>
  <si>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</si>
  <si>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</si>
  <si>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</si>
  <si>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</si>
  <si>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</si>
  <si>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</si>
  <si>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</si>
  <si>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</si>
  <si>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</si>
  <si>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</si>
  <si>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</si>
  <si>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</si>
  <si>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</si>
  <si>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</si>
  <si>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</si>
  <si>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</si>
  <si>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</si>
  <si>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</si>
  <si>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</si>
  <si>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</si>
  <si>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</si>
  <si>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</si>
  <si>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</si>
  <si>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</si>
  <si>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</si>
  <si>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</si>
  <si>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</si>
  <si>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</si>
  <si>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</si>
  <si>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</si>
  <si>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</si>
  <si>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</si>
  <si>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</si>
  <si>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</si>
  <si>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</si>
  <si>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</si>
  <si>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</si>
  <si>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</si>
  <si>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</si>
  <si>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</si>
  <si>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</si>
  <si>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</si>
  <si>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</si>
  <si>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</si>
  <si>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</si>
  <si>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</si>
  <si>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</si>
  <si>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</si>
  <si>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</si>
  <si>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</si>
  <si>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</si>
  <si>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</si>
  <si>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</si>
  <si>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</si>
  <si>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</si>
  <si>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</si>
  <si>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</si>
  <si>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</si>
  <si>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</si>
  <si>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</si>
  <si>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</si>
  <si>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</si>
  <si>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</si>
  <si>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</si>
  <si>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</si>
  <si>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</si>
  <si>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</si>
  <si>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</si>
  <si>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</si>
  <si>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</si>
  <si>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</si>
  <si>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</si>
  <si>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</si>
  <si>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</si>
  <si>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</si>
  <si>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</si>
  <si>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</si>
  <si>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</si>
  <si>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</si>
  <si>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</si>
  <si>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</si>
  <si>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</si>
  <si>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</si>
  <si>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</si>
  <si>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</si>
  <si>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</si>
  <si>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</si>
  <si>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</si>
  <si>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</si>
  <si>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</si>
  <si>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</si>
  <si>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</si>
  <si>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</si>
  <si>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</si>
  <si>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</si>
  <si>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</si>
  <si>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</si>
  <si>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</si>
  <si>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</si>
  <si>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</si>
  <si>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</si>
  <si>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</si>
  <si>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</si>
  <si>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</si>
  <si>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</si>
  <si>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</si>
  <si>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</si>
  <si>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</si>
  <si>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</si>
  <si>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</si>
  <si>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</si>
  <si>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</si>
  <si>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</si>
  <si>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</si>
  <si>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</si>
  <si>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</si>
  <si>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</si>
  <si>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</si>
  <si>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</si>
  <si>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</si>
  <si>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</si>
  <si>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</si>
  <si>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</si>
  <si>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</si>
  <si>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</si>
  <si>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</si>
  <si>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</si>
  <si>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</si>
  <si>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</si>
  <si>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</si>
  <si>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</si>
  <si>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</si>
  <si>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</si>
  <si>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</si>
  <si>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</si>
  <si>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</si>
  <si>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</si>
  <si>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</si>
  <si>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</si>
  <si>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</si>
  <si>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</si>
  <si>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</si>
  <si>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</si>
  <si>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</si>
  <si>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</si>
  <si>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</si>
  <si>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</si>
  <si>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</si>
  <si>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</si>
  <si>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</si>
  <si>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</si>
  <si>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</si>
  <si>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</si>
  <si>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</si>
  <si>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</si>
  <si>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</si>
  <si>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</si>
  <si>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</si>
  <si>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</si>
  <si>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</si>
  <si>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</si>
  <si>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</si>
  <si>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</si>
  <si>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</si>
  <si>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</si>
  <si>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</si>
  <si>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</si>
  <si>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</si>
  <si>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</si>
  <si>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</si>
  <si>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</si>
  <si>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</si>
  <si>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</si>
  <si>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</si>
  <si>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</si>
  <si>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</si>
  <si>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</si>
  <si>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</si>
  <si>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</si>
  <si>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</si>
  <si>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</si>
  <si>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</si>
  <si>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</si>
  <si>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</si>
  <si>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</si>
  <si>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</si>
  <si>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</si>
  <si>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</si>
  <si>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</si>
  <si>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</si>
  <si>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</si>
  <si>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</si>
  <si>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</si>
  <si>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</si>
  <si>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</si>
  <si>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</si>
  <si>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</si>
  <si>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</si>
  <si>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</si>
  <si>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</si>
  <si>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</si>
  <si>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</si>
  <si>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</si>
  <si>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</si>
  <si>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</si>
  <si>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</si>
  <si>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</si>
  <si>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</si>
  <si>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</si>
  <si>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</si>
  <si>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</si>
  <si>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</si>
  <si>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</si>
  <si>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</si>
  <si>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</si>
  <si>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</si>
  <si>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</si>
  <si>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</si>
  <si>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</si>
  <si>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</si>
  <si>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</si>
  <si>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</si>
  <si>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</si>
  <si>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</si>
  <si>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</si>
  <si>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</si>
  <si>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</si>
  <si>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</si>
  <si>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</si>
  <si>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</si>
  <si>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</si>
  <si>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</si>
  <si>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</si>
  <si>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</si>
  <si>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</si>
  <si>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</si>
  <si>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</si>
  <si>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</si>
  <si>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</si>
  <si>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</si>
  <si>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</si>
  <si>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</si>
  <si>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</si>
  <si>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</si>
  <si>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</si>
  <si>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</si>
  <si>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</si>
  <si>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</si>
  <si>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</si>
  <si>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</si>
  <si>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</si>
  <si>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</si>
  <si>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</si>
  <si>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</si>
  <si>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</si>
  <si>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</si>
  <si>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</si>
  <si>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</si>
  <si>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</si>
  <si>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</si>
  <si>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</si>
  <si>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</si>
  <si>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</si>
  <si>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</si>
  <si>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</si>
  <si>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</si>
  <si>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</si>
  <si>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</si>
  <si>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</si>
  <si>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</si>
  <si>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</si>
  <si>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</si>
  <si>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</si>
  <si>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</si>
  <si>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</si>
  <si>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</si>
  <si>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</si>
  <si>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</si>
  <si>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</si>
  <si>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</si>
  <si>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</si>
  <si>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</si>
  <si>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</si>
  <si>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</si>
  <si>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</si>
  <si>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</si>
  <si>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</si>
  <si>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</si>
  <si>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</si>
  <si>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</si>
  <si>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</si>
  <si>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</si>
  <si>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</si>
  <si>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</si>
  <si>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</si>
  <si>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</si>
  <si>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</si>
  <si>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</si>
  <si>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</si>
  <si>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</si>
  <si>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</si>
  <si>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</si>
  <si>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</si>
  <si>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</si>
  <si>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</si>
  <si>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</si>
  <si>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</si>
  <si>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</si>
  <si>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</si>
  <si>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</si>
  <si>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</si>
  <si>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</si>
  <si>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</si>
  <si>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</si>
  <si>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</si>
  <si>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</si>
  <si>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</si>
  <si>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</si>
  <si>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</si>
  <si>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</si>
  <si>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</si>
  <si>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</si>
  <si>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</si>
  <si>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</si>
  <si>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</si>
  <si>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</si>
  <si>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</si>
  <si>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</si>
  <si>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</si>
  <si>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</si>
  <si>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</si>
  <si>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</si>
  <si>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</si>
  <si>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</si>
  <si>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</si>
  <si>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</si>
  <si>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</si>
  <si>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</si>
  <si>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</si>
  <si>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</si>
  <si>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</si>
  <si>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</si>
  <si>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</si>
  <si>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</si>
  <si>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</si>
  <si>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</si>
  <si>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</si>
  <si>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</si>
  <si>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</si>
  <si>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</si>
  <si>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</si>
  <si>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</si>
  <si>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</si>
  <si>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</si>
  <si>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</si>
  <si>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</si>
  <si>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</si>
  <si>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</si>
  <si>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</si>
  <si>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</si>
  <si>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</si>
  <si>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</si>
  <si>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</si>
  <si>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</si>
  <si>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</si>
  <si>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</si>
  <si>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</si>
  <si>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</si>
  <si>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</si>
  <si>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</si>
  <si>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</si>
  <si>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</si>
  <si>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</si>
  <si>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</si>
  <si>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</si>
  <si>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</si>
  <si>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</si>
  <si>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</si>
  <si>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</si>
  <si>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</si>
  <si>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</si>
  <si>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</si>
  <si>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</si>
  <si>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</si>
  <si>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</si>
  <si>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</si>
  <si>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</si>
  <si>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</si>
  <si>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</si>
  <si>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</si>
  <si>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</si>
  <si>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</si>
  <si>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</si>
  <si>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</si>
  <si>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</si>
  <si>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</si>
  <si>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</si>
  <si>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</si>
  <si>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</si>
  <si>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</si>
  <si>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</si>
  <si>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</si>
  <si>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</si>
  <si>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</si>
  <si>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</si>
  <si>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</si>
  <si>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</si>
  <si>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</si>
  <si>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</si>
  <si>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</si>
  <si>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</si>
  <si>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</si>
  <si>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</si>
  <si>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</si>
  <si>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</si>
  <si>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</si>
  <si>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</si>
  <si>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</si>
  <si>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</si>
  <si>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</si>
  <si>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</si>
  <si>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</si>
  <si>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</si>
  <si>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</si>
  <si>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</si>
  <si>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</si>
  <si>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</si>
  <si>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</si>
  <si>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</si>
  <si>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</si>
  <si>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</si>
  <si>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</si>
  <si>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</si>
  <si>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</si>
  <si>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</si>
  <si>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</si>
  <si>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</si>
  <si>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</si>
  <si>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</si>
  <si>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</si>
  <si>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</si>
  <si>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</si>
  <si>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</si>
  <si>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</si>
  <si>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</si>
  <si>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</si>
  <si>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</si>
  <si>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</si>
  <si>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</si>
  <si>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</si>
  <si>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</si>
  <si>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</si>
  <si>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</si>
  <si>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</si>
  <si>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</si>
  <si>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</si>
  <si>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</si>
  <si>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</si>
  <si>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</si>
  <si>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</si>
  <si>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</si>
  <si>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</si>
  <si>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</si>
  <si>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</si>
  <si>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</si>
  <si>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</si>
  <si>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</si>
  <si>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</si>
  <si>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</si>
  <si>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</si>
  <si>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</si>
  <si>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</si>
  <si>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</si>
  <si>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</si>
  <si>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</si>
  <si>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</si>
  <si>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</si>
  <si>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</si>
  <si>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</si>
  <si>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</si>
  <si>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</si>
  <si>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</si>
  <si>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</si>
  <si>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</si>
  <si>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</si>
  <si>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</si>
  <si>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</si>
  <si>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</si>
  <si>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</si>
  <si>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</si>
  <si>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</si>
  <si>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</si>
  <si>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</si>
  <si>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</si>
  <si>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</si>
  <si>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</si>
  <si>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</si>
  <si>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</si>
  <si>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</si>
  <si>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</si>
  <si>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</si>
  <si>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</si>
  <si>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</si>
  <si>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</si>
  <si>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</si>
  <si>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</si>
  <si>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</si>
  <si>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</si>
  <si>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</si>
  <si>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</si>
  <si>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</si>
  <si>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</si>
  <si>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</si>
  <si>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</si>
  <si>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</si>
  <si>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</si>
  <si>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</si>
  <si>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</si>
  <si>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</si>
  <si>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</si>
  <si>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</si>
  <si>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</si>
  <si>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</si>
  <si>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</si>
  <si>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</si>
  <si>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</si>
  <si>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</si>
  <si>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</si>
  <si>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</si>
  <si>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</si>
  <si>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</si>
  <si>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</si>
  <si>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</si>
  <si>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</si>
  <si>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</si>
  <si>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</si>
  <si>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</si>
  <si>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</si>
  <si>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</si>
  <si>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</si>
  <si>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</si>
  <si>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</si>
  <si>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</si>
  <si>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</si>
  <si>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</si>
  <si>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</si>
  <si>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</si>
  <si>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</si>
  <si>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</si>
  <si>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</si>
  <si>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</si>
  <si>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</si>
  <si>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</si>
  <si>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</si>
  <si>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</si>
  <si>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</si>
  <si>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</si>
  <si>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</si>
  <si>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</si>
  <si>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</si>
  <si>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</si>
  <si>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</si>
  <si>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</si>
  <si>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</si>
  <si>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</si>
  <si>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</si>
  <si>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</si>
  <si>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</si>
  <si>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</si>
  <si>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</si>
  <si>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</si>
  <si>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</si>
  <si>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</si>
  <si>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</si>
  <si>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</si>
  <si>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</si>
  <si>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</si>
  <si>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</si>
  <si>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</si>
  <si>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</si>
  <si>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</si>
  <si>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</si>
  <si>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</si>
  <si>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</si>
  <si>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</si>
  <si>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</si>
  <si>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</si>
  <si>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</si>
  <si>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</si>
  <si>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</si>
  <si>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</si>
  <si>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</si>
  <si>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</si>
  <si>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</si>
  <si>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</si>
  <si>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</si>
  <si>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</si>
  <si>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</si>
  <si>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</si>
  <si>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</si>
  <si>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</si>
  <si>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</si>
  <si>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</si>
  <si>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</si>
  <si>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</si>
  <si>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</si>
  <si>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</si>
  <si>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</si>
  <si>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</si>
  <si>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</si>
  <si>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</si>
  <si>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</si>
  <si>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</si>
  <si>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</si>
  <si>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</si>
  <si>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</si>
  <si>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</si>
  <si>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</si>
  <si>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</si>
  <si>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</si>
  <si>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</si>
  <si>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</si>
  <si>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</si>
  <si>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</si>
  <si>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</si>
  <si>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</si>
  <si>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</si>
  <si>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</si>
  <si>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</si>
  <si>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</si>
  <si>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</si>
  <si>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</si>
  <si>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</si>
  <si>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</si>
  <si>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</si>
  <si>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</si>
  <si>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</si>
  <si>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</si>
  <si>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</si>
  <si>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</si>
  <si>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</si>
  <si>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</si>
  <si>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</si>
  <si>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</si>
  <si>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</si>
  <si>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</si>
  <si>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</si>
  <si>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</si>
  <si>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</si>
  <si>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</si>
  <si>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</si>
  <si>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</si>
  <si>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</si>
  <si>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</si>
  <si>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</si>
  <si>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</si>
  <si>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</si>
  <si>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</si>
  <si>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</si>
  <si>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</si>
  <si>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</si>
  <si>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</si>
  <si>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</si>
  <si>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</si>
  <si>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</si>
  <si>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</si>
  <si>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</si>
  <si>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</si>
  <si>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</si>
  <si>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</si>
  <si>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</si>
  <si>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</si>
  <si>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</si>
  <si>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</si>
  <si>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</si>
  <si>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</si>
  <si>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</si>
  <si>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</si>
  <si>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</si>
  <si>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</si>
  <si>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</si>
  <si>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</si>
  <si>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</si>
  <si>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</si>
  <si>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</si>
  <si>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</si>
  <si>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</si>
  <si>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</si>
  <si>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</si>
  <si>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</si>
  <si>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</si>
  <si>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</si>
  <si>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</si>
  <si>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</si>
  <si>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</si>
  <si>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</si>
  <si>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</si>
  <si>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</si>
  <si>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</si>
  <si>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</si>
  <si>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</si>
  <si>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</si>
  <si>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</si>
  <si>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</si>
  <si>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</si>
  <si>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</si>
  <si>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</si>
  <si>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</si>
  <si>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</si>
  <si>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</si>
  <si>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</si>
  <si>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</si>
  <si>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</si>
  <si>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</si>
  <si>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</si>
  <si>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</si>
  <si>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</si>
  <si>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</si>
  <si>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</si>
  <si>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</si>
  <si>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</si>
  <si>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</si>
  <si>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</si>
  <si>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</si>
  <si>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</si>
  <si>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</si>
  <si>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</si>
  <si>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</si>
  <si>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</si>
  <si>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</si>
  <si>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</si>
  <si>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</si>
  <si>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</si>
  <si>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</si>
  <si>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</si>
  <si>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</si>
  <si>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</si>
  <si>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</si>
  <si>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</si>
  <si>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</si>
  <si>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</si>
  <si>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</si>
  <si>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</si>
  <si>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</si>
  <si>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</si>
  <si>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</si>
  <si>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</si>
  <si>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</si>
  <si>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</si>
  <si>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</si>
  <si>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</si>
  <si>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</si>
  <si>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</si>
  <si>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</si>
  <si>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</si>
  <si>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</si>
  <si>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</si>
  <si>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</si>
  <si>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</si>
  <si>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</si>
  <si>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</si>
  <si>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</si>
  <si>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</si>
  <si>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</si>
  <si>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</si>
  <si>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</si>
  <si>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</si>
  <si>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</si>
  <si>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</si>
  <si>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</si>
  <si>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</si>
  <si>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</si>
  <si>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</si>
  <si>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</si>
  <si>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</si>
  <si>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</si>
  <si>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</si>
  <si>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</si>
  <si>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</si>
  <si>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</si>
  <si>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</si>
  <si>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</si>
  <si>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</si>
  <si>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</si>
  <si>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</si>
  <si>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</si>
  <si>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</si>
  <si>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</si>
  <si>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</si>
  <si>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</si>
  <si>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</si>
  <si>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</si>
  <si>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</si>
  <si>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</si>
  <si>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</si>
  <si>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</si>
  <si>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</si>
  <si>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</si>
  <si>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</si>
  <si>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</si>
  <si>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</si>
  <si>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</si>
  <si>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</si>
  <si>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</si>
  <si>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</si>
  <si>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</si>
  <si>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</si>
  <si>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</si>
  <si>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</si>
  <si>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</si>
  <si>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</si>
  <si>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</si>
  <si>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</si>
  <si>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</si>
  <si>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</si>
  <si>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</si>
  <si>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</si>
  <si>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</si>
  <si>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</si>
  <si>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</si>
  <si>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</si>
  <si>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</si>
  <si>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</si>
  <si>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</si>
  <si>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</si>
  <si>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</si>
  <si>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</si>
  <si>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</si>
  <si>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</si>
  <si>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</si>
  <si>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</si>
  <si>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</si>
  <si>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</si>
  <si>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</si>
  <si>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</si>
  <si>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</si>
  <si>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</si>
  <si>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</si>
  <si>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</si>
  <si>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</si>
  <si>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</si>
  <si>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</si>
  <si>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</si>
  <si>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</si>
  <si>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</si>
  <si>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</si>
  <si>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</si>
  <si>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</si>
  <si>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</si>
  <si>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</si>
  <si>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</si>
  <si>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</si>
  <si>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</si>
  <si>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</si>
  <si>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</si>
  <si>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</si>
  <si>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</si>
  <si>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</si>
  <si>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</si>
  <si>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</si>
  <si>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</si>
  <si>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</si>
  <si>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</si>
  <si>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</si>
  <si>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</si>
  <si>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</si>
  <si>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</si>
  <si>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</si>
  <si>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</si>
  <si>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</si>
  <si>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</si>
  <si>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</si>
  <si>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</si>
  <si>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</si>
  <si>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</si>
  <si>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</si>
  <si>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</si>
  <si>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</si>
  <si>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</si>
  <si>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</si>
  <si>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</si>
  <si>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</si>
  <si>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</si>
  <si>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</si>
  <si>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</si>
  <si>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</si>
  <si>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</si>
  <si>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</si>
  <si>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</si>
  <si>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</si>
  <si>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</si>
  <si>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</si>
  <si>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</si>
  <si>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</si>
  <si>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</si>
  <si>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</si>
  <si>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</si>
  <si>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</si>
  <si>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</si>
  <si>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</si>
  <si>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</si>
  <si>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</si>
  <si>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</si>
  <si>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</si>
  <si>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</si>
  <si>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</si>
  <si>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</si>
  <si>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</si>
  <si>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</si>
  <si>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</si>
  <si>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</si>
  <si>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</si>
  <si>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</si>
  <si>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</si>
  <si>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</si>
  <si>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</si>
  <si>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</si>
  <si>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</si>
  <si>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</si>
  <si>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</si>
  <si>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</si>
  <si>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</si>
  <si>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</si>
  <si>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</si>
  <si>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</si>
  <si>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</si>
  <si>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</si>
  <si>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</si>
  <si>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</si>
  <si>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</si>
  <si>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</si>
  <si>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</si>
  <si>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</si>
  <si>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</si>
  <si>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</si>
  <si>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</si>
  <si>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</si>
  <si>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</si>
  <si>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</si>
  <si>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</si>
  <si>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</si>
  <si>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</si>
  <si>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</si>
  <si>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</si>
  <si>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</si>
  <si>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</si>
  <si>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</si>
  <si>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</si>
  <si>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</si>
  <si>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</si>
  <si>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</si>
  <si>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</si>
  <si>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</si>
  <si>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</si>
  <si>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</si>
  <si>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</si>
  <si>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</si>
  <si>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</si>
  <si>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</si>
  <si>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</si>
  <si>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</si>
  <si>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</si>
  <si>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</si>
  <si>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</si>
  <si>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</si>
  <si>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</si>
  <si>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</si>
  <si>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</si>
  <si>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</si>
  <si>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</si>
  <si>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</si>
  <si>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</si>
  <si>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</si>
  <si>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</si>
  <si>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</si>
  <si>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</si>
  <si>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</si>
  <si>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</si>
  <si>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</si>
  <si>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</si>
  <si>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</si>
  <si>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</si>
  <si>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</si>
  <si>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</si>
  <si>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</si>
  <si>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</si>
  <si>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</si>
  <si>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</si>
  <si>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</si>
  <si>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</si>
  <si>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</si>
  <si>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</si>
  <si>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</si>
  <si>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</si>
  <si>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</si>
  <si>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</si>
  <si>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</si>
  <si>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</si>
  <si>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</si>
  <si>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</si>
  <si>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</si>
  <si>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</si>
  <si>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</si>
  <si>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</si>
  <si>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</si>
  <si>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</si>
  <si>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</si>
  <si>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</si>
  <si>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</si>
  <si>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</si>
  <si>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</si>
  <si>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</si>
  <si>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</si>
  <si>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</si>
  <si>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</si>
  <si>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</si>
  <si>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</si>
  <si>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</si>
  <si>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</si>
  <si>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</si>
  <si>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</si>
  <si>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</si>
  <si>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</si>
  <si>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</si>
  <si>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</si>
  <si>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</si>
  <si>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</si>
  <si>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</si>
  <si>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</si>
  <si>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</si>
  <si>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</si>
  <si>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</si>
  <si>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</si>
  <si>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</si>
  <si>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</si>
  <si>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</si>
  <si>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</si>
  <si>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</si>
  <si>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</si>
  <si>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</si>
  <si>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</si>
  <si>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</si>
  <si>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</si>
  <si>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</si>
  <si>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</si>
  <si>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</si>
  <si>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</si>
  <si>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</si>
  <si>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</si>
  <si>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</si>
  <si>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</si>
  <si>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</si>
  <si>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</si>
  <si>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</si>
  <si>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</si>
  <si>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</si>
  <si>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</si>
  <si>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</si>
  <si>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</si>
  <si>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</si>
  <si>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</si>
  <si>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</si>
  <si>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</si>
  <si>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</si>
  <si>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</si>
  <si>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</si>
  <si>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</si>
  <si>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</si>
  <si>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</si>
  <si>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</si>
  <si>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</si>
  <si>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</si>
  <si>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</si>
  <si>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</si>
  <si>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</si>
  <si>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</si>
  <si>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</si>
  <si>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</si>
  <si>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</si>
  <si>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</si>
  <si>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</si>
  <si>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</si>
  <si>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</si>
  <si>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</si>
  <si>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</si>
  <si>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</si>
  <si>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</si>
  <si>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</si>
  <si>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</si>
  <si>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</si>
  <si>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</si>
  <si>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</si>
  <si>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</si>
  <si>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</si>
  <si>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</si>
  <si>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</si>
  <si>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</si>
  <si>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</si>
  <si>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</si>
  <si>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</si>
  <si>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</si>
  <si>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</si>
  <si>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</si>
  <si>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</si>
  <si>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</si>
  <si>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</si>
  <si>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</si>
  <si>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</si>
  <si>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</si>
  <si>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</si>
  <si>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</si>
  <si>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</si>
  <si>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</si>
  <si>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</si>
  <si>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</si>
  <si>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</si>
  <si>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</si>
  <si>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</si>
  <si>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</si>
  <si>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</si>
  <si>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</si>
  <si>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</si>
  <si>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</si>
  <si>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</si>
  <si>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</si>
  <si>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</si>
  <si>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</si>
  <si>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</si>
  <si>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</si>
  <si>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</si>
  <si>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</si>
  <si>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</si>
  <si>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</si>
  <si>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</si>
  <si>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</si>
  <si>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</si>
  <si>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</si>
  <si>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</si>
  <si>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</si>
  <si>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</si>
  <si>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</si>
  <si>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</si>
  <si>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</si>
  <si>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</si>
  <si>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</si>
  <si>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</si>
  <si>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</si>
  <si>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</si>
  <si>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</si>
  <si>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</si>
  <si>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</si>
  <si>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</si>
  <si>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</si>
  <si>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</si>
  <si>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</si>
  <si>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</si>
  <si>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</si>
  <si>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</si>
  <si>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</si>
  <si>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</si>
  <si>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</si>
  <si>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</si>
  <si>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</si>
  <si>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</si>
  <si>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</si>
  <si>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</si>
  <si>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</si>
  <si>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</si>
  <si>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</si>
  <si>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</si>
  <si>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</si>
  <si>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</si>
  <si>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</si>
  <si>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</si>
  <si>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</si>
  <si>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</si>
  <si>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</si>
  <si>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</si>
  <si>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</si>
  <si>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</si>
  <si>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</si>
  <si>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</si>
  <si>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</si>
  <si>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</si>
  <si>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</si>
  <si>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</si>
  <si>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</si>
  <si>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</si>
  <si>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</si>
  <si>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</si>
  <si>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</si>
  <si>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</si>
  <si>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</si>
  <si>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</si>
  <si>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</si>
  <si>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</si>
  <si>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</si>
  <si>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</si>
  <si>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</si>
  <si>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</si>
  <si>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</si>
  <si>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</si>
  <si>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</si>
  <si>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</si>
  <si>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</si>
  <si>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</si>
  <si>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</si>
  <si>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</si>
  <si>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</si>
  <si>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</si>
  <si>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</si>
  <si>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</si>
  <si>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</si>
  <si>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</si>
  <si>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</si>
  <si>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</si>
  <si>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</si>
  <si>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</si>
  <si>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</si>
  <si>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</si>
  <si>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</si>
  <si>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</si>
  <si>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</si>
  <si>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</si>
  <si>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</si>
  <si>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</si>
  <si>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</si>
  <si>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</si>
  <si>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</si>
  <si>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</si>
  <si>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</si>
  <si>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</si>
  <si>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</si>
  <si>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</si>
  <si>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</si>
  <si>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</si>
  <si>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</si>
  <si>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</si>
  <si>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</si>
  <si>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</si>
  <si>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</si>
  <si>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</si>
  <si>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</si>
  <si>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</si>
  <si>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</si>
  <si>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</si>
  <si>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</si>
  <si>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</si>
  <si>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</si>
  <si>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</si>
  <si>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</si>
  <si>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</si>
  <si>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</si>
  <si>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</si>
  <si>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</si>
  <si>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</si>
  <si>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</si>
  <si>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</si>
  <si>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</si>
  <si>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</si>
  <si>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</si>
  <si>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</si>
  <si>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</si>
  <si>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</si>
  <si>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</si>
  <si>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</si>
  <si>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</si>
  <si>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</si>
  <si>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</si>
  <si>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</si>
  <si>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</si>
  <si>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</si>
  <si>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</si>
  <si>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</si>
  <si>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</si>
  <si>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</si>
  <si>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</si>
  <si>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</si>
  <si>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</si>
  <si>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</si>
  <si>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</si>
  <si>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</si>
  <si>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</si>
  <si>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</si>
  <si>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</si>
  <si>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</si>
  <si>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</si>
  <si>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</si>
  <si>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</si>
  <si>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</si>
  <si>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</si>
  <si>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</si>
  <si>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</si>
  <si>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</si>
  <si>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</si>
  <si>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</si>
  <si>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</si>
  <si>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</si>
  <si>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</si>
  <si>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</si>
  <si>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</si>
  <si>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</si>
  <si>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</si>
  <si>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</si>
  <si>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</si>
  <si>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</si>
  <si>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</si>
  <si>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</si>
  <si>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</si>
  <si>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</si>
  <si>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</si>
  <si>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</si>
  <si>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</si>
  <si>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</si>
  <si>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</si>
  <si>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</si>
  <si>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</si>
  <si>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</si>
  <si>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</si>
  <si>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</si>
  <si>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</si>
  <si>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</si>
  <si>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</si>
  <si>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</si>
  <si>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</si>
  <si>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</si>
  <si>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</si>
  <si>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</si>
  <si>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</si>
  <si>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</si>
  <si>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</si>
  <si>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</si>
  <si>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</si>
  <si>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</si>
  <si>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</si>
  <si>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</si>
  <si>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</si>
  <si>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</si>
  <si>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</si>
  <si>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</si>
  <si>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</si>
  <si>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</si>
  <si>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</si>
  <si>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</si>
  <si>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</si>
  <si>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</si>
  <si>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</si>
  <si>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</si>
  <si>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</si>
  <si>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</si>
  <si>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</si>
  <si>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</si>
  <si>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</si>
  <si>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</si>
  <si>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</si>
  <si>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</si>
  <si>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</si>
  <si>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</si>
  <si>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</si>
  <si>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</si>
  <si>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</si>
  <si>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</si>
  <si>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</si>
  <si>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</si>
  <si>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</si>
  <si>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</si>
  <si>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</si>
  <si>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</si>
  <si>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</si>
  <si>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</si>
  <si>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</si>
  <si>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</si>
  <si>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</si>
  <si>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</si>
  <si>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</si>
  <si>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</si>
  <si>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</si>
  <si>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</si>
  <si>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</si>
  <si>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</si>
  <si>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</si>
  <si>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</si>
  <si>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</si>
  <si>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</si>
  <si>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</si>
  <si>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</si>
  <si>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</si>
  <si>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</si>
  <si>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</si>
  <si>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</si>
  <si>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</si>
  <si>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</si>
  <si>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</si>
  <si>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</si>
  <si>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</si>
  <si>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</si>
  <si>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</si>
  <si>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</si>
  <si>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</si>
  <si>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</si>
  <si>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</si>
  <si>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</si>
  <si>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</si>
  <si>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</si>
  <si>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</si>
  <si>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</si>
  <si>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</si>
  <si>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</si>
  <si>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</si>
  <si>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</si>
  <si>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</si>
  <si>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</si>
  <si>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</si>
  <si>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</si>
  <si>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</si>
  <si>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</si>
  <si>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</si>
  <si>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</si>
  <si>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</si>
  <si>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</si>
  <si>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</si>
  <si>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</si>
  <si>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</si>
  <si>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</si>
  <si>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</si>
  <si>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</si>
  <si>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</si>
  <si>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</si>
  <si>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</si>
  <si>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</si>
  <si>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</si>
  <si>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</si>
  <si>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</si>
  <si>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</si>
  <si>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</si>
  <si>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</si>
  <si>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</si>
  <si>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</si>
  <si>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</si>
  <si>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</si>
  <si>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</si>
  <si>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</si>
  <si>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</si>
  <si>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</si>
  <si>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</si>
  <si>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</si>
  <si>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</si>
  <si>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</si>
  <si>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</si>
  <si>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</si>
  <si>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</si>
  <si>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</si>
  <si>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</si>
  <si>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</si>
  <si>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</si>
  <si>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</si>
  <si>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</si>
  <si>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</si>
  <si>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</si>
  <si>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</si>
  <si>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</si>
  <si>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</si>
  <si>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</si>
  <si>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</si>
  <si>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</si>
  <si>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</si>
  <si>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</si>
  <si>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</si>
  <si>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</si>
  <si>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</si>
  <si>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</si>
  <si>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</si>
  <si>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</si>
  <si>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</si>
  <si>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</si>
  <si>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</si>
  <si>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</si>
  <si>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</si>
  <si>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</si>
  <si>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</si>
  <si>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</si>
  <si>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</si>
  <si>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</si>
  <si>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</si>
  <si>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</si>
  <si>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</si>
  <si>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</si>
  <si>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</si>
  <si>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</si>
  <si>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</si>
  <si>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</si>
  <si>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</si>
  <si>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</si>
  <si>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</si>
  <si>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</si>
  <si>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</si>
  <si>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</si>
  <si>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</si>
  <si>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</si>
  <si>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</si>
  <si>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</si>
  <si>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</si>
  <si>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</si>
  <si>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</si>
  <si>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</si>
  <si>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</si>
  <si>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</si>
  <si>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</si>
  <si>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</si>
  <si>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</si>
  <si>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</si>
  <si>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</si>
  <si>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</si>
  <si>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</si>
  <si>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</si>
  <si>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</si>
  <si>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</si>
  <si>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</si>
  <si>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</si>
  <si>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</si>
  <si>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</si>
  <si>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</si>
  <si>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</si>
  <si>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</si>
  <si>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</si>
  <si>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</si>
  <si>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</si>
  <si>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</si>
  <si>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</si>
  <si>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</si>
  <si>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</si>
  <si>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</si>
  <si>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</si>
  <si>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</si>
  <si>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</si>
  <si>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</si>
  <si>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</si>
  <si>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</si>
  <si>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</si>
  <si>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</si>
  <si>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</si>
  <si>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</si>
  <si>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</si>
  <si>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</si>
  <si>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</si>
  <si>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</si>
  <si>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</si>
  <si>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</si>
  <si>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</si>
  <si>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</si>
  <si>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</si>
  <si>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</si>
  <si>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</si>
  <si>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</si>
  <si>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</si>
  <si>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</si>
  <si>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</si>
  <si>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</si>
  <si>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</si>
  <si>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</si>
  <si>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</si>
  <si>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</si>
  <si>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</si>
  <si>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</si>
  <si>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</si>
  <si>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</si>
  <si>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</si>
  <si>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</si>
  <si>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</si>
  <si>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</si>
  <si>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</si>
  <si>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</si>
  <si>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</si>
  <si>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</si>
  <si>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</si>
  <si>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</si>
  <si>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</si>
  <si>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</si>
  <si>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</si>
  <si>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</si>
  <si>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</si>
  <si>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</si>
  <si>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</si>
  <si>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</si>
  <si>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</si>
  <si>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</si>
  <si>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</si>
  <si>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</si>
  <si>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</si>
  <si>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</si>
  <si>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</si>
  <si>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</si>
  <si>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</si>
  <si>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</si>
  <si>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</si>
  <si>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</si>
  <si>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</si>
  <si>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</si>
  <si>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</si>
  <si>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</si>
  <si>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</si>
  <si>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</si>
  <si>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</si>
  <si>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</si>
  <si>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</si>
  <si>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</si>
  <si>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</si>
  <si>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</si>
  <si>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</si>
  <si>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</si>
  <si>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</si>
  <si>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</si>
  <si>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</si>
  <si>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</si>
  <si>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</si>
  <si>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</si>
  <si>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</si>
  <si>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</si>
  <si>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</si>
  <si>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</si>
  <si>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</si>
  <si>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</si>
  <si>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</si>
  <si>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</si>
  <si>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</si>
  <si>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</si>
  <si>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</si>
  <si>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</si>
  <si>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</si>
  <si>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</si>
  <si>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</si>
  <si>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</si>
  <si>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</si>
  <si>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</si>
  <si>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</si>
  <si>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</si>
  <si>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</si>
  <si>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</si>
  <si>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</si>
  <si>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</si>
  <si>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</si>
  <si>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</si>
  <si>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</si>
  <si>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</si>
  <si>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</si>
  <si>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</si>
  <si>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</si>
  <si>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</si>
  <si>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</si>
  <si>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</si>
  <si>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</si>
  <si>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</si>
  <si>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</si>
  <si>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</si>
  <si>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</si>
  <si>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</si>
  <si>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</si>
  <si>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</si>
  <si>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</si>
  <si>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</si>
  <si>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</si>
  <si>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</si>
  <si>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</si>
  <si>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</si>
  <si>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</si>
  <si>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</si>
  <si>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</si>
  <si>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</si>
  <si>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</si>
  <si>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</si>
  <si>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</si>
  <si>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</si>
  <si>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</si>
  <si>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</si>
  <si>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</si>
  <si>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</si>
  <si>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</si>
  <si>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</si>
  <si>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</si>
  <si>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</si>
  <si>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</si>
  <si>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</si>
  <si>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</si>
  <si>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</si>
  <si>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</si>
  <si>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</si>
  <si>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</si>
  <si>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</si>
  <si>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</si>
  <si>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</si>
  <si>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</si>
  <si>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</si>
  <si>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</si>
  <si>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</si>
  <si>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</si>
  <si>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</si>
  <si>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</si>
  <si>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</si>
  <si>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</si>
  <si>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</si>
  <si>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</si>
  <si>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</si>
  <si>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</si>
  <si>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</si>
  <si>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</si>
  <si>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</si>
  <si>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</si>
  <si>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</si>
  <si>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</si>
  <si>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</si>
  <si>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</si>
  <si>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</si>
  <si>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</si>
  <si>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</si>
  <si>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</si>
  <si>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</si>
  <si>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</si>
  <si>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</si>
  <si>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</si>
  <si>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</si>
  <si>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</si>
  <si>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</si>
  <si>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</si>
  <si>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</si>
  <si>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</si>
  <si>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</si>
  <si>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</si>
  <si>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</si>
  <si>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</si>
  <si>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</si>
  <si>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</si>
  <si>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</si>
  <si>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</si>
  <si>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</si>
  <si>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</si>
  <si>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</si>
  <si>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</si>
  <si>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</si>
  <si>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</si>
  <si>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</si>
  <si>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</si>
  <si>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</si>
  <si>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</si>
  <si>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</si>
  <si>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</si>
  <si>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</si>
  <si>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</si>
  <si>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</si>
  <si>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</si>
  <si>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</si>
  <si>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</si>
  <si>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</si>
  <si>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</si>
  <si>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</si>
  <si>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</si>
  <si>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</si>
  <si>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</si>
  <si>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</si>
  <si>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</si>
  <si>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</si>
  <si>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</si>
  <si>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</si>
  <si>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</si>
  <si>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</si>
  <si>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</si>
  <si>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</si>
  <si>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</si>
  <si>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</si>
  <si>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</si>
  <si>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</si>
  <si>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</si>
  <si>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</si>
  <si>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</si>
  <si>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</si>
  <si>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</si>
  <si>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</si>
  <si>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</si>
  <si>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</si>
  <si>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</si>
  <si>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</si>
  <si>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</si>
  <si>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</si>
  <si>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</si>
  <si>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</si>
  <si>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</si>
  <si>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</si>
  <si>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</si>
  <si>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</si>
  <si>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</si>
  <si>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</si>
  <si>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</si>
  <si>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</si>
  <si>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</si>
  <si>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</si>
  <si>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</si>
  <si>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</si>
  <si>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</si>
  <si>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</si>
  <si>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</si>
  <si>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</si>
  <si>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</si>
  <si>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</si>
  <si>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</si>
  <si>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</si>
  <si>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</si>
  <si>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</si>
  <si>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</si>
  <si>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</si>
  <si>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</si>
  <si>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</si>
  <si>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</si>
  <si>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</si>
  <si>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</si>
  <si>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</si>
  <si>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</si>
  <si>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</si>
  <si>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</si>
  <si>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</si>
  <si>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</si>
  <si>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</si>
  <si>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</si>
  <si>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</si>
  <si>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</si>
  <si>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</si>
  <si>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</si>
  <si>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</si>
  <si>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</si>
  <si>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</si>
  <si>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</si>
  <si>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</si>
  <si>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</si>
  <si>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</si>
  <si>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</si>
  <si>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</si>
  <si>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</si>
  <si>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</si>
  <si>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</si>
  <si>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</si>
  <si>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</si>
  <si>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</si>
  <si>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</si>
  <si>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</si>
  <si>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</si>
  <si>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</si>
  <si>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</si>
  <si>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</si>
  <si>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</si>
  <si>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</si>
  <si>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</si>
  <si>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</si>
  <si>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</si>
  <si>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</si>
  <si>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</si>
  <si>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</si>
  <si>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</si>
  <si>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</si>
  <si>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category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</si>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</sst>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alignment horizontal="right"/>
    </dxf>
    <dxf>
      <alignment horizontal="right"/>
    </dxf>
    <dxf>
      <alignment horizontal="general"/>
    </dxf>
    <dxf>
      <alignment horizontal="general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fill>
        <patternFill>
          <bgColor rgb="FFFFCCF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[Homework1_DataAndCharts_ChristiaanV.xlsx]Category!PivotTable1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A-44A4-A634-B015E4BFF8A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B-4988-921E-218BEC45290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B-4988-921E-218BEC45290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FB-4988-921E-218BEC452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799312"/>
        <c:axId val="552802592"/>
      </c:barChart>
      <c:catAx>
        <c:axId val="55279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02592"/>
        <c:crosses val="autoZero"/>
        <c:auto val="1"/>
        <c:lblAlgn val="ctr"/>
        <c:lblOffset val="100"/>
        <c:noMultiLvlLbl val="0"/>
      </c:catAx>
      <c:valAx>
        <c:axId val="5528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[Homework1_DataAndCharts_ChristiaanV.xlsx]Sub-Category!PivotTable1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9-4A38-914F-20EDD37F96F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E9-4A38-914F-20EDD37F96F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E9-4A38-914F-20EDD37F96F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E9-4A38-914F-20EDD37F9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227968"/>
        <c:axId val="584229936"/>
      </c:barChart>
      <c:catAx>
        <c:axId val="5842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29936"/>
        <c:crosses val="autoZero"/>
        <c:auto val="1"/>
        <c:lblAlgn val="ctr"/>
        <c:lblOffset val="100"/>
        <c:noMultiLvlLbl val="0"/>
      </c:catAx>
      <c:valAx>
        <c:axId val="5842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[Homework1_DataAndCharts_ChristiaanV.xlsx]By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B-4DC3-B9B1-8BB9CB8FA4C2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52-4EBF-8902-F3BFB080C8A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52-4EBF-8902-F3BFB080C8AC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52-4EBF-8902-F3BFB080C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69832"/>
        <c:axId val="587170160"/>
      </c:lineChart>
      <c:catAx>
        <c:axId val="58716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70160"/>
        <c:crosses val="autoZero"/>
        <c:auto val="1"/>
        <c:lblAlgn val="ctr"/>
        <c:lblOffset val="100"/>
        <c:noMultiLvlLbl val="0"/>
      </c:catAx>
      <c:valAx>
        <c:axId val="5871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6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</a:t>
            </a:r>
            <a:r>
              <a:rPr lang="en-US" baseline="0"/>
              <a:t> of Outcome by </a:t>
            </a:r>
            <a:r>
              <a:rPr lang="en-US"/>
              <a:t>Goal Dollars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BonusDataSet!$F$1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BonusDataSet!$A$2:$A$13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BonusDataSet!$F$2:$F$13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8-421D-8438-4D6C6A02B534}"/>
            </c:ext>
          </c:extLst>
        </c:ser>
        <c:ser>
          <c:idx val="1"/>
          <c:order val="1"/>
          <c:tx>
            <c:strRef>
              <c:f>BonusDataSet!$G$1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BonusDataSet!$A$2:$A$13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BonusDataSet!$G$2:$G$13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8-421D-8438-4D6C6A02B534}"/>
            </c:ext>
          </c:extLst>
        </c:ser>
        <c:ser>
          <c:idx val="2"/>
          <c:order val="2"/>
          <c:tx>
            <c:strRef>
              <c:f>BonusDataSet!$H$1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BonusDataSet!$A$2:$A$13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BonusDataSet!$H$2:$H$13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8-421D-8438-4D6C6A02B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01064"/>
        <c:axId val="641505984"/>
      </c:lineChart>
      <c:catAx>
        <c:axId val="64150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05984"/>
        <c:crosses val="autoZero"/>
        <c:auto val="1"/>
        <c:lblAlgn val="ctr"/>
        <c:lblOffset val="100"/>
        <c:noMultiLvlLbl val="0"/>
      </c:catAx>
      <c:valAx>
        <c:axId val="6415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0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0</xdr:row>
      <xdr:rowOff>97154</xdr:rowOff>
    </xdr:from>
    <xdr:to>
      <xdr:col>13</xdr:col>
      <xdr:colOff>217170</xdr:colOff>
      <xdr:row>18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AF1EE-67FB-4AC3-A0F5-B23333F9A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2</xdr:row>
      <xdr:rowOff>41910</xdr:rowOff>
    </xdr:from>
    <xdr:to>
      <xdr:col>17</xdr:col>
      <xdr:colOff>571500</xdr:colOff>
      <xdr:row>26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24C55-84ED-4321-8F88-2388FC697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22860</xdr:rowOff>
    </xdr:from>
    <xdr:to>
      <xdr:col>15</xdr:col>
      <xdr:colOff>19050</xdr:colOff>
      <xdr:row>18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E276B-3516-4097-9911-B6C29CCE9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13</xdr:row>
      <xdr:rowOff>177165</xdr:rowOff>
    </xdr:from>
    <xdr:to>
      <xdr:col>7</xdr:col>
      <xdr:colOff>262890</xdr:colOff>
      <xdr:row>28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6F3C3-23FC-4D8F-B171-91ABDB59C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an Van den Akker" refreshedDate="43043.010595254629" createdVersion="6" refreshedVersion="6" minRefreshableVersion="3" recordCount="4114" xr:uid="{F2814E9C-85A3-4E08-8FE7-B8A08C416D4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an Van den Akker" refreshedDate="43043.010595601852" createdVersion="6" refreshedVersion="6" minRefreshableVersion="3" recordCount="4114" xr:uid="{3D31D28C-4C28-4C4B-87C3-349A2C13A88A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D1182-BC29-4862-9DF2-4BF44F6EA0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dataField="1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5">
    <format dxfId="10">
      <pivotArea dataOnly="0" labelOnly="1" grandCol="1" outline="0" fieldPosition="0"/>
    </format>
    <format dxfId="9">
      <pivotArea dataOnly="0" labelOnly="1" grandCol="1" outline="0" fieldPosition="0"/>
    </format>
    <format dxfId="8">
      <pivotArea grandCol="1" outline="0" collapsedLevelsAreSubtotals="1" fieldPosition="0"/>
    </format>
    <format dxfId="7">
      <pivotArea type="topRight" dataOnly="0" labelOnly="1" outline="0" fieldPosition="0"/>
    </format>
    <format dxfId="6">
      <pivotArea dataOnly="0" labelOnly="1" grandCol="1" outline="0" fieldPosition="0"/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1D13B-3D09-4CB5-BFC7-C917CAACAEB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1">
    <format dxfId="5">
      <pivotArea dataOnly="0" labelOnly="1" grandCol="1" outline="0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CA0D9-3DB9-488B-B293-6AF71D2EBB8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5"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Kickstarter Homework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ED7D31"/>
      </a:accent2>
      <a:accent3>
        <a:srgbClr val="FFD965"/>
      </a:accent3>
      <a:accent4>
        <a:srgbClr val="5B9BD5"/>
      </a:accent4>
      <a:accent5>
        <a:srgbClr val="C490AA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B1" sqref="B1"/>
      <selection pane="bottomLeft" activeCell="B1" sqref="B1"/>
    </sheetView>
  </sheetViews>
  <sheetFormatPr defaultRowHeight="14.4" x14ac:dyDescent="0.55000000000000004"/>
  <cols>
    <col min="1" max="1" width="4.68359375" bestFit="1" customWidth="1"/>
    <col min="2" max="2" width="38.41796875" style="3" customWidth="1"/>
    <col min="3" max="3" width="40.26171875" style="3" customWidth="1"/>
    <col min="5" max="5" width="10.68359375" bestFit="1" customWidth="1"/>
    <col min="6" max="6" width="8.5234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4.20703125" bestFit="1" customWidth="1"/>
    <col min="15" max="15" width="13.26171875" bestFit="1" customWidth="1"/>
    <col min="16" max="16" width="15" bestFit="1" customWidth="1"/>
    <col min="17" max="17" width="10.15625" bestFit="1" customWidth="1"/>
    <col min="18" max="18" width="11.207031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expression" dxfId="14" priority="2" stopIfTrue="1">
      <formula>F2="live"</formula>
    </cfRule>
    <cfRule type="expression" dxfId="13" priority="3" stopIfTrue="1">
      <formula>F2="canceled"</formula>
    </cfRule>
    <cfRule type="expression" dxfId="12" priority="4" stopIfTrue="1">
      <formula>F2="successful"</formula>
    </cfRule>
    <cfRule type="expression" dxfId="11" priority="5">
      <formula>F2="failed"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484-E6F3-40D0-A772-66217A0F7B5B}">
  <dimension ref="A1:F14"/>
  <sheetViews>
    <sheetView tabSelected="1" workbookViewId="0">
      <selection activeCell="J21" sqref="J21"/>
    </sheetView>
  </sheetViews>
  <sheetFormatPr defaultRowHeight="14.4" x14ac:dyDescent="0.55000000000000004"/>
  <cols>
    <col min="1" max="1" width="15.20703125" bestFit="1" customWidth="1"/>
    <col min="2" max="2" width="14.68359375" bestFit="1" customWidth="1"/>
    <col min="3" max="3" width="5.26171875" style="10" bestFit="1" customWidth="1"/>
    <col min="4" max="4" width="7.7890625" style="10" bestFit="1" customWidth="1"/>
    <col min="5" max="5" width="3.578125" style="10" bestFit="1" customWidth="1"/>
    <col min="6" max="6" width="10.20703125" style="10" bestFit="1" customWidth="1"/>
  </cols>
  <sheetData>
    <row r="1" spans="1:6" x14ac:dyDescent="0.55000000000000004">
      <c r="A1" s="7" t="s">
        <v>8222</v>
      </c>
      <c r="B1" t="s">
        <v>8321</v>
      </c>
    </row>
    <row r="3" spans="1:6" x14ac:dyDescent="0.55000000000000004">
      <c r="A3" s="7" t="s">
        <v>8322</v>
      </c>
      <c r="B3" s="7" t="s">
        <v>8320</v>
      </c>
    </row>
    <row r="4" spans="1:6" x14ac:dyDescent="0.55000000000000004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s="10" t="s">
        <v>8319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11">
        <v>520</v>
      </c>
    </row>
    <row r="6" spans="1:6" x14ac:dyDescent="0.55000000000000004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11">
        <v>200</v>
      </c>
    </row>
    <row r="7" spans="1:6" x14ac:dyDescent="0.55000000000000004">
      <c r="A7" s="8" t="s">
        <v>8312</v>
      </c>
      <c r="B7" s="9">
        <v>80</v>
      </c>
      <c r="C7" s="9">
        <v>140</v>
      </c>
      <c r="D7" s="9"/>
      <c r="E7" s="9"/>
      <c r="F7" s="11">
        <v>220</v>
      </c>
    </row>
    <row r="8" spans="1:6" x14ac:dyDescent="0.55000000000000004">
      <c r="A8" s="8" t="s">
        <v>8313</v>
      </c>
      <c r="B8" s="9"/>
      <c r="C8" s="9"/>
      <c r="D8" s="9">
        <v>24</v>
      </c>
      <c r="E8" s="9"/>
      <c r="F8" s="11">
        <v>24</v>
      </c>
    </row>
    <row r="9" spans="1:6" x14ac:dyDescent="0.55000000000000004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11">
        <v>700</v>
      </c>
    </row>
    <row r="10" spans="1:6" x14ac:dyDescent="0.55000000000000004">
      <c r="A10" s="8" t="s">
        <v>8315</v>
      </c>
      <c r="B10" s="9">
        <v>103</v>
      </c>
      <c r="C10" s="9">
        <v>117</v>
      </c>
      <c r="D10" s="9"/>
      <c r="E10" s="9"/>
      <c r="F10" s="11">
        <v>220</v>
      </c>
    </row>
    <row r="11" spans="1:6" x14ac:dyDescent="0.55000000000000004">
      <c r="A11" s="8" t="s">
        <v>8316</v>
      </c>
      <c r="B11" s="9">
        <v>80</v>
      </c>
      <c r="C11" s="9">
        <v>127</v>
      </c>
      <c r="D11" s="9">
        <v>30</v>
      </c>
      <c r="E11" s="9"/>
      <c r="F11" s="11">
        <v>237</v>
      </c>
    </row>
    <row r="12" spans="1:6" x14ac:dyDescent="0.55000000000000004">
      <c r="A12" s="8" t="s">
        <v>8317</v>
      </c>
      <c r="B12" s="9">
        <v>209</v>
      </c>
      <c r="C12" s="9">
        <v>213</v>
      </c>
      <c r="D12" s="9">
        <v>178</v>
      </c>
      <c r="E12" s="9"/>
      <c r="F12" s="11">
        <v>600</v>
      </c>
    </row>
    <row r="13" spans="1:6" x14ac:dyDescent="0.55000000000000004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11">
        <v>1393</v>
      </c>
    </row>
    <row r="14" spans="1:6" x14ac:dyDescent="0.55000000000000004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DF22-5B16-408E-9BF0-C37AFE59C92D}">
  <dimension ref="A1:F47"/>
  <sheetViews>
    <sheetView topLeftCell="A5" workbookViewId="0">
      <selection activeCell="K39" sqref="K39"/>
    </sheetView>
  </sheetViews>
  <sheetFormatPr defaultRowHeight="14.4" x14ac:dyDescent="0.55000000000000004"/>
  <cols>
    <col min="1" max="1" width="18.7343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8222</v>
      </c>
      <c r="B1" t="s">
        <v>8321</v>
      </c>
    </row>
    <row r="2" spans="1:6" x14ac:dyDescent="0.55000000000000004">
      <c r="A2" s="7" t="s">
        <v>8307</v>
      </c>
      <c r="B2" t="s">
        <v>8321</v>
      </c>
    </row>
    <row r="4" spans="1:6" x14ac:dyDescent="0.55000000000000004">
      <c r="A4" s="7" t="s">
        <v>8323</v>
      </c>
      <c r="B4" s="7" t="s">
        <v>8320</v>
      </c>
    </row>
    <row r="5" spans="1:6" x14ac:dyDescent="0.55000000000000004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s="10" t="s">
        <v>8319</v>
      </c>
    </row>
    <row r="6" spans="1:6" x14ac:dyDescent="0.55000000000000004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7E731-A0FF-465C-B653-62D091AF8CEF}">
  <dimension ref="A1:F18"/>
  <sheetViews>
    <sheetView workbookViewId="0">
      <selection activeCell="B2" sqref="B2 B6:E18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8307</v>
      </c>
      <c r="B1" t="s">
        <v>8321</v>
      </c>
    </row>
    <row r="2" spans="1:6" x14ac:dyDescent="0.55000000000000004">
      <c r="A2" s="7" t="s">
        <v>8381</v>
      </c>
      <c r="B2" t="s">
        <v>8321</v>
      </c>
    </row>
    <row r="4" spans="1:6" x14ac:dyDescent="0.55000000000000004">
      <c r="A4" s="7" t="s">
        <v>8380</v>
      </c>
      <c r="B4" s="7" t="s">
        <v>8320</v>
      </c>
    </row>
    <row r="5" spans="1:6" x14ac:dyDescent="0.55000000000000004">
      <c r="A5" s="7" t="s">
        <v>8309</v>
      </c>
      <c r="B5" s="10" t="s">
        <v>8218</v>
      </c>
      <c r="C5" s="10" t="s">
        <v>8220</v>
      </c>
      <c r="D5" s="10" t="s">
        <v>8219</v>
      </c>
      <c r="E5" s="10" t="s">
        <v>8221</v>
      </c>
      <c r="F5" s="10" t="s">
        <v>8319</v>
      </c>
    </row>
    <row r="6" spans="1:6" x14ac:dyDescent="0.55000000000000004">
      <c r="A6" s="13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55000000000000004">
      <c r="A7" s="13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55000000000000004">
      <c r="A8" s="13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55000000000000004">
      <c r="A9" s="13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55000000000000004">
      <c r="A10" s="13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55000000000000004">
      <c r="A11" s="13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55000000000000004">
      <c r="A12" s="13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55000000000000004">
      <c r="A13" s="13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55000000000000004">
      <c r="A14" s="13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55000000000000004">
      <c r="A15" s="13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55000000000000004">
      <c r="A16" s="13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55000000000000004">
      <c r="A17" s="13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55000000000000004">
      <c r="A18" s="13" t="s">
        <v>8319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A0234-B30B-4F20-99B2-8AAA470B9AC2}">
  <dimension ref="A1:I13"/>
  <sheetViews>
    <sheetView topLeftCell="A3" workbookViewId="0">
      <selection activeCell="M19" sqref="M19"/>
    </sheetView>
  </sheetViews>
  <sheetFormatPr defaultRowHeight="14.4" x14ac:dyDescent="0.55000000000000004"/>
  <cols>
    <col min="1" max="1" width="25.3671875" bestFit="1" customWidth="1"/>
    <col min="2" max="8" width="10.26171875" customWidth="1"/>
  </cols>
  <sheetData>
    <row r="1" spans="1:9" ht="28.8" x14ac:dyDescent="0.55000000000000004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8387</v>
      </c>
      <c r="G1" s="2" t="s">
        <v>8388</v>
      </c>
      <c r="H1" s="2" t="s">
        <v>8389</v>
      </c>
      <c r="I1" s="14"/>
    </row>
    <row r="2" spans="1:9" x14ac:dyDescent="0.55000000000000004">
      <c r="A2" t="s">
        <v>8390</v>
      </c>
      <c r="B2">
        <f ca="1">COUNTIFS(Outcome,RIGHT(B$1,LEN(B$1)-7),Goal,"&lt;1000")</f>
        <v>322</v>
      </c>
      <c r="C2">
        <f ca="1">COUNTIFS(Outcome,RIGHT(C$1,LEN(C$1)-7),Goal,"&lt;1000")</f>
        <v>113</v>
      </c>
      <c r="D2">
        <f ca="1">COUNTIFS(Outcome,RIGHT(D$1,LEN(D$1)-7),Goal,"&lt;1000")</f>
        <v>18</v>
      </c>
      <c r="E2">
        <f ca="1">SUM(B2:D2)</f>
        <v>453</v>
      </c>
      <c r="F2" s="15">
        <f ca="1">B2/$E2</f>
        <v>0.71081677704194257</v>
      </c>
      <c r="G2" s="15">
        <f t="shared" ref="G2:H2" ca="1" si="0">C2/$E2</f>
        <v>0.24944812362030905</v>
      </c>
      <c r="H2" s="15">
        <f t="shared" ca="1" si="0"/>
        <v>3.9735099337748346E-2</v>
      </c>
    </row>
    <row r="3" spans="1:9" x14ac:dyDescent="0.55000000000000004">
      <c r="A3" t="s">
        <v>8391</v>
      </c>
      <c r="B3">
        <f ca="1">COUNTIFS(Outcome,RIGHT(B$1,LEN(B$1)-7),Goal,"&gt;=1000",Goal,"&lt;=4999")</f>
        <v>932</v>
      </c>
      <c r="C3">
        <f ca="1">COUNTIFS(Outcome,RIGHT(C$1,LEN(C$1)-7),Goal,"&gt;=1000",Goal,"&lt;=4999")</f>
        <v>420</v>
      </c>
      <c r="D3">
        <f ca="1">COUNTIFS(Outcome,RIGHT(D$1,LEN(D$1)-7),Goal,"&gt;=1000",Goal,"&lt;=4999")</f>
        <v>60</v>
      </c>
      <c r="E3">
        <f t="shared" ref="E3:E13" ca="1" si="1">SUM(B3:D3)</f>
        <v>1412</v>
      </c>
      <c r="F3" s="15">
        <f t="shared" ref="F3:F13" ca="1" si="2">B3/$E3</f>
        <v>0.66005665722379603</v>
      </c>
      <c r="G3" s="15">
        <f t="shared" ref="G3:G13" ca="1" si="3">C3/$E3</f>
        <v>0.29745042492917845</v>
      </c>
      <c r="H3" s="15">
        <f t="shared" ref="H3:H13" ca="1" si="4">D3/$E3</f>
        <v>4.2492917847025496E-2</v>
      </c>
    </row>
    <row r="4" spans="1:9" x14ac:dyDescent="0.55000000000000004">
      <c r="A4" t="s">
        <v>8392</v>
      </c>
      <c r="B4">
        <f ca="1">COUNTIFS(Outcome,RIGHT(B$1,LEN(B$1)-7),Goal,"&gt;=5000",Goal,"&lt;=9999")</f>
        <v>381</v>
      </c>
      <c r="C4">
        <f ca="1">COUNTIFS(Outcome,RIGHT(C$1,LEN(C$1)-7),Goal,"&gt;=5000",Goal,"&lt;=9999")</f>
        <v>283</v>
      </c>
      <c r="D4">
        <f ca="1">COUNTIFS(Outcome,RIGHT(D$1,LEN(D$1)-7),Goal,"&gt;=5000",Goal,"&lt;=9999")</f>
        <v>52</v>
      </c>
      <c r="E4">
        <f t="shared" ca="1" si="1"/>
        <v>716</v>
      </c>
      <c r="F4" s="15">
        <f t="shared" ca="1" si="2"/>
        <v>0.53212290502793291</v>
      </c>
      <c r="G4" s="15">
        <f t="shared" ca="1" si="3"/>
        <v>0.39525139664804471</v>
      </c>
      <c r="H4" s="15">
        <f t="shared" ca="1" si="4"/>
        <v>7.2625698324022353E-2</v>
      </c>
    </row>
    <row r="5" spans="1:9" x14ac:dyDescent="0.55000000000000004">
      <c r="A5" t="s">
        <v>8393</v>
      </c>
      <c r="B5">
        <f ca="1">COUNTIFS(Outcome,RIGHT(B$1,LEN(B$1)-7),Goal,"&gt;=10000",Goal,"&lt;=14999")</f>
        <v>168</v>
      </c>
      <c r="C5">
        <f ca="1">COUNTIFS(Outcome,RIGHT(C$1,LEN(C$1)-7),Goal,"&gt;=10000",Goal,"&lt;=14999")</f>
        <v>144</v>
      </c>
      <c r="D5">
        <f ca="1">COUNTIFS(Outcome,RIGHT(D$1,LEN(D$1)-7),Goal,"&gt;=10000",Goal,"&lt;=14999")</f>
        <v>40</v>
      </c>
      <c r="E5">
        <f t="shared" ca="1" si="1"/>
        <v>352</v>
      </c>
      <c r="F5" s="15">
        <f t="shared" ca="1" si="2"/>
        <v>0.47727272727272729</v>
      </c>
      <c r="G5" s="15">
        <f t="shared" ca="1" si="3"/>
        <v>0.40909090909090912</v>
      </c>
      <c r="H5" s="15">
        <f t="shared" ca="1" si="4"/>
        <v>0.11363636363636363</v>
      </c>
    </row>
    <row r="6" spans="1:9" x14ac:dyDescent="0.55000000000000004">
      <c r="A6" t="s">
        <v>8394</v>
      </c>
      <c r="B6">
        <f ca="1">COUNTIFS(Outcome,RIGHT(B$1,LEN(B$1)-7),Goal,"&gt;=15000",Goal,"&lt;=19999")</f>
        <v>94</v>
      </c>
      <c r="C6">
        <f ca="1">COUNTIFS(Outcome,RIGHT(C$1,LEN(C$1)-7),Goal,"&gt;=15000",Goal,"&lt;=19999")</f>
        <v>90</v>
      </c>
      <c r="D6">
        <f ca="1">COUNTIFS(Outcome,RIGHT(D$1,LEN(D$1)-7),Goal,"&gt;=15000",Goal,"&lt;=19999")</f>
        <v>17</v>
      </c>
      <c r="E6">
        <f t="shared" ca="1" si="1"/>
        <v>201</v>
      </c>
      <c r="F6" s="15">
        <f t="shared" ca="1" si="2"/>
        <v>0.46766169154228854</v>
      </c>
      <c r="G6" s="15">
        <f t="shared" ca="1" si="3"/>
        <v>0.44776119402985076</v>
      </c>
      <c r="H6" s="15">
        <f t="shared" ca="1" si="4"/>
        <v>8.45771144278607E-2</v>
      </c>
    </row>
    <row r="7" spans="1:9" x14ac:dyDescent="0.55000000000000004">
      <c r="A7" t="s">
        <v>8395</v>
      </c>
      <c r="B7">
        <f ca="1">COUNTIFS(Outcome,RIGHT(B$1,LEN(B$1)-7),Goal,"&gt;=20000",Goal,"&lt;=24999")</f>
        <v>62</v>
      </c>
      <c r="C7">
        <f ca="1">COUNTIFS(Outcome,RIGHT(C$1,LEN(C$1)-7),Goal,"&gt;=20000",Goal,"&lt;=24999")</f>
        <v>72</v>
      </c>
      <c r="D7">
        <f ca="1">COUNTIFS(Outcome,RIGHT(D$1,LEN(D$1)-7),Goal,"&gt;=20000",Goal,"&lt;=24999")</f>
        <v>14</v>
      </c>
      <c r="E7">
        <f t="shared" ca="1" si="1"/>
        <v>148</v>
      </c>
      <c r="F7" s="15">
        <f t="shared" ca="1" si="2"/>
        <v>0.41891891891891891</v>
      </c>
      <c r="G7" s="15">
        <f t="shared" ca="1" si="3"/>
        <v>0.48648648648648651</v>
      </c>
      <c r="H7" s="15">
        <f t="shared" ca="1" si="4"/>
        <v>9.45945945945946E-2</v>
      </c>
    </row>
    <row r="8" spans="1:9" x14ac:dyDescent="0.55000000000000004">
      <c r="A8" t="s">
        <v>8396</v>
      </c>
      <c r="B8">
        <f ca="1">COUNTIFS(Outcome,RIGHT(B$1,LEN(B$1)-7),Goal,"&gt;=25000",Goal,"&lt;=29999")</f>
        <v>55</v>
      </c>
      <c r="C8">
        <f ca="1">COUNTIFS(Outcome,RIGHT(C$1,LEN(C$1)-7),Goal,"&gt;=25000",Goal,"&lt;=29999")</f>
        <v>64</v>
      </c>
      <c r="D8">
        <f ca="1">COUNTIFS(Outcome,RIGHT(D$1,LEN(D$1)-7),Goal,"&gt;=25000",Goal,"&lt;=29999")</f>
        <v>18</v>
      </c>
      <c r="E8">
        <f t="shared" ca="1" si="1"/>
        <v>137</v>
      </c>
      <c r="F8" s="15">
        <f t="shared" ca="1" si="2"/>
        <v>0.40145985401459855</v>
      </c>
      <c r="G8" s="15">
        <f t="shared" ca="1" si="3"/>
        <v>0.46715328467153283</v>
      </c>
      <c r="H8" s="15">
        <f t="shared" ca="1" si="4"/>
        <v>0.13138686131386862</v>
      </c>
    </row>
    <row r="9" spans="1:9" x14ac:dyDescent="0.55000000000000004">
      <c r="A9" t="s">
        <v>8397</v>
      </c>
      <c r="B9">
        <f ca="1">COUNTIFS(Outcome,RIGHT(B$1,LEN(B$1)-7),Goal,"&gt;=30000",Goal,"&lt;=34999")</f>
        <v>32</v>
      </c>
      <c r="C9">
        <f ca="1">COUNTIFS(Outcome,RIGHT(C$1,LEN(C$1)-7),Goal,"&gt;=30000",Goal,"&lt;=34999")</f>
        <v>37</v>
      </c>
      <c r="D9">
        <f ca="1">COUNTIFS(Outcome,RIGHT(D$1,LEN(D$1)-7),Goal,"&gt;=30000",Goal,"&lt;=34999")</f>
        <v>13</v>
      </c>
      <c r="E9">
        <f t="shared" ca="1" si="1"/>
        <v>82</v>
      </c>
      <c r="F9" s="15">
        <f t="shared" ca="1" si="2"/>
        <v>0.3902439024390244</v>
      </c>
      <c r="G9" s="15">
        <f t="shared" ca="1" si="3"/>
        <v>0.45121951219512196</v>
      </c>
      <c r="H9" s="15">
        <f t="shared" ca="1" si="4"/>
        <v>0.15853658536585366</v>
      </c>
    </row>
    <row r="10" spans="1:9" x14ac:dyDescent="0.55000000000000004">
      <c r="A10" t="s">
        <v>8398</v>
      </c>
      <c r="B10">
        <f ca="1">COUNTIFS(Outcome,RIGHT(B$1,LEN(B$1)-7),Goal,"&gt;=35000",Goal,"&lt;=39999")</f>
        <v>26</v>
      </c>
      <c r="C10">
        <f ca="1">COUNTIFS(Outcome,RIGHT(C$1,LEN(C$1)-7),Goal,"&gt;=35000",Goal,"&lt;=39999")</f>
        <v>22</v>
      </c>
      <c r="D10">
        <f ca="1">COUNTIFS(Outcome,RIGHT(D$1,LEN(D$1)-7),Goal,"&gt;=35000",Goal,"&lt;=39999")</f>
        <v>7</v>
      </c>
      <c r="E10">
        <f t="shared" ca="1" si="1"/>
        <v>55</v>
      </c>
      <c r="F10" s="15">
        <f t="shared" ca="1" si="2"/>
        <v>0.47272727272727272</v>
      </c>
      <c r="G10" s="15">
        <f t="shared" ca="1" si="3"/>
        <v>0.4</v>
      </c>
      <c r="H10" s="15">
        <f t="shared" ca="1" si="4"/>
        <v>0.12727272727272726</v>
      </c>
    </row>
    <row r="11" spans="1:9" x14ac:dyDescent="0.55000000000000004">
      <c r="A11" t="s">
        <v>8399</v>
      </c>
      <c r="B11">
        <f ca="1">COUNTIFS(Outcome,RIGHT(B$1,LEN(B$1)-7),Goal,"&gt;=40000",Goal,"&lt;=44999")</f>
        <v>21</v>
      </c>
      <c r="C11">
        <f ca="1">COUNTIFS(Outcome,RIGHT(C$1,LEN(C$1)-7),Goal,"&gt;=40000",Goal,"&lt;=44999")</f>
        <v>16</v>
      </c>
      <c r="D11">
        <f ca="1">COUNTIFS(Outcome,RIGHT(D$1,LEN(D$1)-7),Goal,"&gt;=40000",Goal,"&lt;=44999")</f>
        <v>6</v>
      </c>
      <c r="E11">
        <f t="shared" ca="1" si="1"/>
        <v>43</v>
      </c>
      <c r="F11" s="15">
        <f t="shared" ca="1" si="2"/>
        <v>0.48837209302325579</v>
      </c>
      <c r="G11" s="15">
        <f t="shared" ca="1" si="3"/>
        <v>0.37209302325581395</v>
      </c>
      <c r="H11" s="15">
        <f t="shared" ca="1" si="4"/>
        <v>0.13953488372093023</v>
      </c>
    </row>
    <row r="12" spans="1:9" x14ac:dyDescent="0.55000000000000004">
      <c r="A12" t="s">
        <v>8400</v>
      </c>
      <c r="B12">
        <f ca="1">COUNTIFS(Outcome,RIGHT(B$1,LEN(B$1)-7),Goal,"&gt;=45000",Goal,"&lt;=49999")</f>
        <v>6</v>
      </c>
      <c r="C12">
        <f ca="1">COUNTIFS(Outcome,RIGHT(C$1,LEN(C$1)-7),Goal,"&gt;=45000",Goal,"&lt;=49999")</f>
        <v>11</v>
      </c>
      <c r="D12">
        <f ca="1">COUNTIFS(Outcome,RIGHT(D$1,LEN(D$1)-7),Goal,"&gt;=45000",Goal,"&lt;=49999")</f>
        <v>4</v>
      </c>
      <c r="E12">
        <f t="shared" ca="1" si="1"/>
        <v>21</v>
      </c>
      <c r="F12" s="15">
        <f t="shared" ca="1" si="2"/>
        <v>0.2857142857142857</v>
      </c>
      <c r="G12" s="15">
        <f t="shared" ca="1" si="3"/>
        <v>0.52380952380952384</v>
      </c>
      <c r="H12" s="15">
        <f t="shared" ca="1" si="4"/>
        <v>0.19047619047619047</v>
      </c>
    </row>
    <row r="13" spans="1:9" x14ac:dyDescent="0.55000000000000004">
      <c r="A13" t="s">
        <v>8401</v>
      </c>
      <c r="B13">
        <f ca="1">COUNTIFS(Outcome,RIGHT(B$1,LEN(B$1)-7),Goal,"&gt;=50000")</f>
        <v>86</v>
      </c>
      <c r="C13">
        <f ca="1">COUNTIFS(Outcome,RIGHT(C$1,LEN(C$1)-7),Goal,"&gt;=50000")</f>
        <v>258</v>
      </c>
      <c r="D13">
        <f ca="1">COUNTIFS(Outcome,RIGHT(D$1,LEN(D$1)-7),Goal,"&gt;=50000")</f>
        <v>100</v>
      </c>
      <c r="E13">
        <f t="shared" ca="1" si="1"/>
        <v>444</v>
      </c>
      <c r="F13" s="15">
        <f t="shared" ca="1" si="2"/>
        <v>0.19369369369369369</v>
      </c>
      <c r="G13" s="15">
        <f t="shared" ca="1" si="3"/>
        <v>0.58108108108108103</v>
      </c>
      <c r="H13" s="15">
        <f t="shared" ca="1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</vt:lpstr>
      <vt:lpstr>Sub-Category</vt:lpstr>
      <vt:lpstr>By Month</vt:lpstr>
      <vt:lpstr>BonusDataSet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Christiaan Van den Akker</cp:lastModifiedBy>
  <dcterms:created xsi:type="dcterms:W3CDTF">2017-04-20T15:17:24Z</dcterms:created>
  <dcterms:modified xsi:type="dcterms:W3CDTF">2017-11-11T04:42:40Z</dcterms:modified>
</cp:coreProperties>
</file>