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codeName="DieseArbeitsmappe"/>
  <mc:AlternateContent xmlns:mc="http://schemas.openxmlformats.org/markup-compatibility/2006">
    <mc:Choice Requires="x15">
      <x15ac:absPath xmlns:x15ac="http://schemas.microsoft.com/office/spreadsheetml/2010/11/ac" url="C:\Users\Christian\Desktop\HiWi-Job\Arbeitsnachweis\"/>
    </mc:Choice>
  </mc:AlternateContent>
  <xr:revisionPtr revIDLastSave="0" documentId="13_ncr:1_{26875BCE-3B38-4333-9AA9-AECB029E7CE9}" xr6:coauthVersionLast="47" xr6:coauthVersionMax="47" xr10:uidLastSave="{00000000-0000-0000-0000-000000000000}"/>
  <bookViews>
    <workbookView xWindow="28680" yWindow="-120" windowWidth="29040" windowHeight="15840" tabRatio="833" activeTab="6" xr2:uid="{00000000-000D-0000-FFFF-FFFF00000000}"/>
  </bookViews>
  <sheets>
    <sheet name="Übersicht" sheetId="57" r:id="rId1"/>
    <sheet name="Hinweise" sheetId="83" r:id="rId2"/>
    <sheet name="Januar" sheetId="39" r:id="rId3"/>
    <sheet name="Februar" sheetId="71" r:id="rId4"/>
    <sheet name="März" sheetId="72" r:id="rId5"/>
    <sheet name="April" sheetId="73" r:id="rId6"/>
    <sheet name="Mai" sheetId="74" r:id="rId7"/>
    <sheet name="Juni" sheetId="75" r:id="rId8"/>
    <sheet name="Juli" sheetId="76" r:id="rId9"/>
    <sheet name="August" sheetId="77" r:id="rId10"/>
    <sheet name="September" sheetId="78" r:id="rId11"/>
    <sheet name="Oktober" sheetId="79" r:id="rId12"/>
    <sheet name="November" sheetId="80" r:id="rId13"/>
    <sheet name="Dezember" sheetId="81" r:id="rId14"/>
  </sheets>
  <definedNames>
    <definedName name="_xlnm._FilterDatabase" localSheetId="2" hidden="1">Januar!$A$20:$Y$55</definedName>
    <definedName name="Auswahlart">Übersicht!$B$33:$B$34</definedName>
    <definedName name="_xlnm.Print_Area" localSheetId="5">April!$A$1:$Q$62</definedName>
    <definedName name="_xlnm.Print_Area" localSheetId="9">August!$A$1:$Q$62</definedName>
    <definedName name="_xlnm.Print_Area" localSheetId="13">Dezember!$A$1:$Q$62</definedName>
    <definedName name="_xlnm.Print_Area" localSheetId="3">Februar!$A$1:$Q$62</definedName>
    <definedName name="_xlnm.Print_Area" localSheetId="1">Hinweise!$B$1:$L$60</definedName>
    <definedName name="_xlnm.Print_Area" localSheetId="2">Januar!$A$1:$Q$62</definedName>
    <definedName name="_xlnm.Print_Area" localSheetId="8">Juli!$A$1:$Q$62</definedName>
    <definedName name="_xlnm.Print_Area" localSheetId="7">Juni!$A$1:$Q$62</definedName>
    <definedName name="_xlnm.Print_Area" localSheetId="6">Mai!$A$1:$Q$62</definedName>
    <definedName name="_xlnm.Print_Area" localSheetId="4">März!$A$1:$Q$62</definedName>
    <definedName name="_xlnm.Print_Area" localSheetId="12">November!$A$1:$Q$62</definedName>
    <definedName name="_xlnm.Print_Area" localSheetId="11">Oktober!$A$1:$Q$62</definedName>
    <definedName name="_xlnm.Print_Area" localSheetId="10">September!$A$1:$Q$62</definedName>
    <definedName name="_xlnm.Print_Area" localSheetId="0">Übersicht!$B$2:$P$12</definedName>
    <definedName name="Vorgaben" localSheetId="5">#REF!</definedName>
    <definedName name="Vorgaben" localSheetId="9">#REF!</definedName>
    <definedName name="Vorgaben" localSheetId="13">#REF!</definedName>
    <definedName name="Vorgaben" localSheetId="3">#REF!</definedName>
    <definedName name="Vorgaben" localSheetId="1">#REF!</definedName>
    <definedName name="Vorgaben" localSheetId="8">#REF!</definedName>
    <definedName name="Vorgaben" localSheetId="7">#REF!</definedName>
    <definedName name="Vorgaben" localSheetId="6">#REF!</definedName>
    <definedName name="Vorgaben" localSheetId="4">#REF!</definedName>
    <definedName name="Vorgaben" localSheetId="12">#REF!</definedName>
    <definedName name="Vorgaben" localSheetId="11">#REF!</definedName>
    <definedName name="Vorgaben" localSheetId="10">#REF!</definedName>
    <definedName name="Vorgaben">Übersicht!$B$33:$B$34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77" l="1"/>
  <c r="N17" i="81" l="1"/>
  <c r="G17" i="81"/>
  <c r="M16" i="81"/>
  <c r="L16" i="81"/>
  <c r="K16" i="81"/>
  <c r="J16" i="81"/>
  <c r="I16" i="81"/>
  <c r="N13" i="81"/>
  <c r="E9" i="81"/>
  <c r="E7" i="81"/>
  <c r="M5" i="81"/>
  <c r="E5" i="81"/>
  <c r="N17" i="80"/>
  <c r="G17" i="80"/>
  <c r="M16" i="80"/>
  <c r="L16" i="80"/>
  <c r="K16" i="80"/>
  <c r="J16" i="80"/>
  <c r="I16" i="80"/>
  <c r="N13" i="80"/>
  <c r="E9" i="80"/>
  <c r="E7" i="80"/>
  <c r="S7" i="80" s="1"/>
  <c r="M5" i="80"/>
  <c r="E5" i="80"/>
  <c r="N17" i="79"/>
  <c r="G17" i="79"/>
  <c r="M16" i="79"/>
  <c r="L16" i="79"/>
  <c r="K16" i="79"/>
  <c r="J16" i="79"/>
  <c r="I16" i="79"/>
  <c r="N13" i="79"/>
  <c r="E9" i="79"/>
  <c r="E7" i="79"/>
  <c r="M5" i="79"/>
  <c r="E5" i="79"/>
  <c r="N17" i="78"/>
  <c r="G17" i="78"/>
  <c r="M16" i="78"/>
  <c r="L16" i="78"/>
  <c r="K16" i="78"/>
  <c r="J16" i="78"/>
  <c r="I16" i="78"/>
  <c r="N13" i="78"/>
  <c r="E9" i="78"/>
  <c r="E7" i="78"/>
  <c r="M5" i="78"/>
  <c r="E5" i="78"/>
  <c r="N17" i="77"/>
  <c r="G17" i="77"/>
  <c r="M16" i="77"/>
  <c r="L16" i="77"/>
  <c r="K16" i="77"/>
  <c r="J16" i="77"/>
  <c r="I16" i="77"/>
  <c r="N13" i="77"/>
  <c r="E9" i="77"/>
  <c r="E7" i="77"/>
  <c r="M5" i="77"/>
  <c r="N17" i="76"/>
  <c r="G17" i="76"/>
  <c r="M16" i="76"/>
  <c r="L16" i="76"/>
  <c r="K16" i="76"/>
  <c r="J16" i="76"/>
  <c r="I16" i="76"/>
  <c r="N13" i="76"/>
  <c r="E9" i="76"/>
  <c r="E7" i="76"/>
  <c r="M5" i="76"/>
  <c r="E5" i="76"/>
  <c r="N17" i="75"/>
  <c r="G17" i="75"/>
  <c r="M16" i="75"/>
  <c r="L16" i="75"/>
  <c r="K16" i="75"/>
  <c r="J16" i="75"/>
  <c r="I16" i="75"/>
  <c r="N13" i="75"/>
  <c r="E9" i="75"/>
  <c r="E7" i="75"/>
  <c r="S8" i="75" s="1"/>
  <c r="M5" i="75"/>
  <c r="E5" i="75"/>
  <c r="N17" i="74"/>
  <c r="G17" i="74"/>
  <c r="M16" i="74"/>
  <c r="L16" i="74"/>
  <c r="K16" i="74"/>
  <c r="J16" i="74"/>
  <c r="I16" i="74"/>
  <c r="N13" i="74"/>
  <c r="E9" i="74"/>
  <c r="E7" i="74"/>
  <c r="S8" i="74" s="1"/>
  <c r="M5" i="74"/>
  <c r="E5" i="74"/>
  <c r="N17" i="73"/>
  <c r="G17" i="73"/>
  <c r="M16" i="73"/>
  <c r="L16" i="73"/>
  <c r="K16" i="73"/>
  <c r="J16" i="73"/>
  <c r="I16" i="73"/>
  <c r="N13" i="73"/>
  <c r="E9" i="73"/>
  <c r="E7" i="73"/>
  <c r="S7" i="73" s="1"/>
  <c r="M5" i="73"/>
  <c r="E5" i="73"/>
  <c r="N17" i="72"/>
  <c r="G17" i="72"/>
  <c r="M16" i="72"/>
  <c r="L16" i="72"/>
  <c r="K16" i="72"/>
  <c r="J16" i="72"/>
  <c r="I16" i="72"/>
  <c r="N13" i="72"/>
  <c r="E9" i="72"/>
  <c r="E7" i="72"/>
  <c r="M5" i="72"/>
  <c r="E5" i="72"/>
  <c r="N17" i="71"/>
  <c r="G17" i="71"/>
  <c r="M16" i="71"/>
  <c r="L16" i="71"/>
  <c r="K16" i="71"/>
  <c r="J16" i="71"/>
  <c r="I16" i="71"/>
  <c r="N13" i="71"/>
  <c r="E9" i="71"/>
  <c r="E7" i="71"/>
  <c r="M5" i="71"/>
  <c r="E5" i="71"/>
  <c r="K2" i="71"/>
  <c r="S8" i="73" l="1"/>
  <c r="S8" i="81"/>
  <c r="S7" i="81"/>
  <c r="S8" i="80"/>
  <c r="S8" i="79"/>
  <c r="S7" i="79"/>
  <c r="S8" i="78"/>
  <c r="S7" i="78"/>
  <c r="S8" i="77"/>
  <c r="S7" i="77"/>
  <c r="S7" i="76"/>
  <c r="S8" i="76"/>
  <c r="S7" i="75"/>
  <c r="S7" i="74"/>
  <c r="S8" i="72"/>
  <c r="S7" i="72"/>
  <c r="S8" i="71"/>
  <c r="S7" i="71"/>
  <c r="A21" i="71"/>
  <c r="B22" i="71" l="1"/>
  <c r="A22" i="71" s="1"/>
  <c r="K2" i="81"/>
  <c r="K2" i="80"/>
  <c r="K2" i="79"/>
  <c r="A21" i="79" s="1"/>
  <c r="K2" i="78"/>
  <c r="K2" i="77"/>
  <c r="A21" i="77" s="1"/>
  <c r="K2" i="76"/>
  <c r="K2" i="75"/>
  <c r="A21" i="75" s="1"/>
  <c r="K2" i="74"/>
  <c r="K2" i="73"/>
  <c r="A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K2" i="72"/>
  <c r="A21" i="72" s="1"/>
  <c r="B22" i="72" l="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22" i="75"/>
  <c r="B23" i="75" s="1"/>
  <c r="B24" i="75" s="1"/>
  <c r="B25" i="75" s="1"/>
  <c r="B26" i="75" s="1"/>
  <c r="B27" i="75" s="1"/>
  <c r="B28" i="75" s="1"/>
  <c r="B29" i="75" s="1"/>
  <c r="B30" i="75" s="1"/>
  <c r="B31" i="75" s="1"/>
  <c r="B32" i="75" s="1"/>
  <c r="B33" i="75" s="1"/>
  <c r="B34" i="75" s="1"/>
  <c r="B35" i="75" s="1"/>
  <c r="B36" i="75" s="1"/>
  <c r="B37" i="75" s="1"/>
  <c r="B38" i="75" s="1"/>
  <c r="B39" i="75" s="1"/>
  <c r="B40" i="75" s="1"/>
  <c r="B41" i="75" s="1"/>
  <c r="B42" i="75" s="1"/>
  <c r="B43" i="75" s="1"/>
  <c r="B44" i="75" s="1"/>
  <c r="B45" i="75" s="1"/>
  <c r="B46" i="75" s="1"/>
  <c r="B47" i="75" s="1"/>
  <c r="B48" i="75" s="1"/>
  <c r="B49" i="75" s="1"/>
  <c r="B50" i="75" s="1"/>
  <c r="B51" i="75" s="1"/>
  <c r="B52" i="75" s="1"/>
  <c r="B22" i="79"/>
  <c r="B23" i="79" s="1"/>
  <c r="B24" i="79" s="1"/>
  <c r="B25" i="79" s="1"/>
  <c r="B26" i="79" s="1"/>
  <c r="B27" i="79" s="1"/>
  <c r="B28" i="79" s="1"/>
  <c r="B29" i="79" s="1"/>
  <c r="B30" i="79" s="1"/>
  <c r="B31" i="79" s="1"/>
  <c r="B32" i="79" s="1"/>
  <c r="B33" i="79" s="1"/>
  <c r="B34" i="79" s="1"/>
  <c r="B35" i="79" s="1"/>
  <c r="B36" i="79" s="1"/>
  <c r="B37" i="79" s="1"/>
  <c r="B38" i="79" s="1"/>
  <c r="B39" i="79" s="1"/>
  <c r="B40" i="79" s="1"/>
  <c r="B41" i="79" s="1"/>
  <c r="B42" i="79" s="1"/>
  <c r="B43" i="79" s="1"/>
  <c r="B44" i="79" s="1"/>
  <c r="B45" i="79" s="1"/>
  <c r="B46" i="79" s="1"/>
  <c r="B47" i="79" s="1"/>
  <c r="B48" i="79" s="1"/>
  <c r="B49" i="79" s="1"/>
  <c r="B50" i="79" s="1"/>
  <c r="B51" i="79" s="1"/>
  <c r="B52" i="79" s="1"/>
  <c r="B22" i="77"/>
  <c r="B23" i="77" s="1"/>
  <c r="B24" i="77" s="1"/>
  <c r="B25" i="77" s="1"/>
  <c r="B26" i="77" s="1"/>
  <c r="B27" i="77" s="1"/>
  <c r="B28" i="77" s="1"/>
  <c r="B29" i="77" s="1"/>
  <c r="B30" i="77" s="1"/>
  <c r="B31" i="77" s="1"/>
  <c r="B32" i="77" s="1"/>
  <c r="B33" i="77" s="1"/>
  <c r="B34" i="77" s="1"/>
  <c r="B35" i="77" s="1"/>
  <c r="B36" i="77" s="1"/>
  <c r="B37" i="77" s="1"/>
  <c r="B38" i="77" s="1"/>
  <c r="B39" i="77" s="1"/>
  <c r="B40" i="77" s="1"/>
  <c r="B41" i="77" s="1"/>
  <c r="B42" i="77" s="1"/>
  <c r="B43" i="77" s="1"/>
  <c r="B44" i="77" s="1"/>
  <c r="B45" i="77" s="1"/>
  <c r="B46" i="77" s="1"/>
  <c r="B47" i="77" s="1"/>
  <c r="B48" i="77" s="1"/>
  <c r="B49" i="77" s="1"/>
  <c r="B50" i="77" s="1"/>
  <c r="B51" i="77" s="1"/>
  <c r="B52" i="77" s="1"/>
  <c r="B23" i="71"/>
  <c r="A21" i="81"/>
  <c r="A21" i="80"/>
  <c r="A21" i="78"/>
  <c r="A21" i="76"/>
  <c r="A22" i="75"/>
  <c r="A21" i="74"/>
  <c r="A22" i="73"/>
  <c r="A22" i="72"/>
  <c r="E9" i="39"/>
  <c r="A22" i="77" l="1"/>
  <c r="B22" i="76"/>
  <c r="B23" i="76" s="1"/>
  <c r="B24" i="76" s="1"/>
  <c r="B25" i="76" s="1"/>
  <c r="B26" i="76" s="1"/>
  <c r="B27" i="76" s="1"/>
  <c r="B28" i="76" s="1"/>
  <c r="B29" i="76" s="1"/>
  <c r="B30" i="76" s="1"/>
  <c r="B31" i="76" s="1"/>
  <c r="B32" i="76" s="1"/>
  <c r="B33" i="76" s="1"/>
  <c r="B34" i="76" s="1"/>
  <c r="B35" i="76" s="1"/>
  <c r="B36" i="76" s="1"/>
  <c r="B37" i="76" s="1"/>
  <c r="B38" i="76" s="1"/>
  <c r="B39" i="76" s="1"/>
  <c r="B40" i="76" s="1"/>
  <c r="B41" i="76" s="1"/>
  <c r="B42" i="76" s="1"/>
  <c r="B43" i="76" s="1"/>
  <c r="B44" i="76" s="1"/>
  <c r="B45" i="76" s="1"/>
  <c r="B46" i="76" s="1"/>
  <c r="B47" i="76" s="1"/>
  <c r="B48" i="76" s="1"/>
  <c r="B49" i="76" s="1"/>
  <c r="B50" i="76" s="1"/>
  <c r="B51" i="76" s="1"/>
  <c r="B52" i="76" s="1"/>
  <c r="B22" i="80"/>
  <c r="B23" i="80" s="1"/>
  <c r="B24" i="80" s="1"/>
  <c r="B25" i="80" s="1"/>
  <c r="B26" i="80" s="1"/>
  <c r="B27" i="80" s="1"/>
  <c r="B28" i="80" s="1"/>
  <c r="B29" i="80" s="1"/>
  <c r="B30" i="80" s="1"/>
  <c r="B31" i="80" s="1"/>
  <c r="B32" i="80" s="1"/>
  <c r="B33" i="80" s="1"/>
  <c r="B34" i="80" s="1"/>
  <c r="B35" i="80" s="1"/>
  <c r="B36" i="80" s="1"/>
  <c r="B37" i="80" s="1"/>
  <c r="B38" i="80" s="1"/>
  <c r="B39" i="80" s="1"/>
  <c r="B40" i="80" s="1"/>
  <c r="B41" i="80" s="1"/>
  <c r="B42" i="80" s="1"/>
  <c r="B43" i="80" s="1"/>
  <c r="B44" i="80" s="1"/>
  <c r="B45" i="80" s="1"/>
  <c r="B46" i="80" s="1"/>
  <c r="B47" i="80" s="1"/>
  <c r="B48" i="80" s="1"/>
  <c r="B49" i="80" s="1"/>
  <c r="B50" i="80" s="1"/>
  <c r="B51" i="80" s="1"/>
  <c r="B52" i="80" s="1"/>
  <c r="B22" i="81"/>
  <c r="B23" i="81" s="1"/>
  <c r="B24" i="81" s="1"/>
  <c r="B25" i="81" s="1"/>
  <c r="B26" i="81" s="1"/>
  <c r="B27" i="81" s="1"/>
  <c r="B28" i="81" s="1"/>
  <c r="B29" i="81" s="1"/>
  <c r="B30" i="81" s="1"/>
  <c r="B31" i="81" s="1"/>
  <c r="B32" i="81" s="1"/>
  <c r="B33" i="81" s="1"/>
  <c r="B34" i="81" s="1"/>
  <c r="B35" i="81" s="1"/>
  <c r="B36" i="81" s="1"/>
  <c r="B37" i="81" s="1"/>
  <c r="B38" i="81" s="1"/>
  <c r="B39" i="81" s="1"/>
  <c r="B40" i="81" s="1"/>
  <c r="B41" i="81" s="1"/>
  <c r="B42" i="81" s="1"/>
  <c r="B43" i="81" s="1"/>
  <c r="B44" i="81" s="1"/>
  <c r="B45" i="81" s="1"/>
  <c r="B46" i="81" s="1"/>
  <c r="B47" i="81" s="1"/>
  <c r="B48" i="81" s="1"/>
  <c r="B49" i="81" s="1"/>
  <c r="B50" i="81" s="1"/>
  <c r="B51" i="81" s="1"/>
  <c r="B52" i="81" s="1"/>
  <c r="B22" i="74"/>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48" i="74" s="1"/>
  <c r="B49" i="74" s="1"/>
  <c r="B50" i="74" s="1"/>
  <c r="B51" i="74" s="1"/>
  <c r="B52" i="74" s="1"/>
  <c r="B22" i="78"/>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49" i="78" s="1"/>
  <c r="B50" i="78" s="1"/>
  <c r="B51" i="78" s="1"/>
  <c r="B52" i="78" s="1"/>
  <c r="A22" i="79"/>
  <c r="A23" i="71"/>
  <c r="B24" i="71"/>
  <c r="A23" i="79"/>
  <c r="A23" i="75"/>
  <c r="A22" i="78"/>
  <c r="C18" i="57"/>
  <c r="A22" i="81" l="1"/>
  <c r="A22" i="80"/>
  <c r="A22" i="76"/>
  <c r="A22" i="74"/>
  <c r="A24" i="71"/>
  <c r="B25" i="71"/>
  <c r="C17" i="57"/>
  <c r="A23" i="76"/>
  <c r="A24" i="79"/>
  <c r="A23" i="77"/>
  <c r="A24" i="75"/>
  <c r="A23" i="73"/>
  <c r="A23" i="72"/>
  <c r="E5" i="39"/>
  <c r="A25" i="71" l="1"/>
  <c r="B26" i="71"/>
  <c r="A23" i="81"/>
  <c r="A23" i="80"/>
  <c r="A25" i="79"/>
  <c r="A23" i="78"/>
  <c r="A24" i="77"/>
  <c r="A24" i="76"/>
  <c r="A25" i="75"/>
  <c r="A23" i="74"/>
  <c r="A24" i="73"/>
  <c r="A24" i="72"/>
  <c r="F12" i="39"/>
  <c r="F12" i="71" s="1"/>
  <c r="M7" i="39"/>
  <c r="I12" i="71" l="1"/>
  <c r="K12" i="71"/>
  <c r="F12" i="72"/>
  <c r="M12" i="71"/>
  <c r="J12" i="71"/>
  <c r="L12" i="71"/>
  <c r="A26" i="71"/>
  <c r="B27" i="71"/>
  <c r="A24" i="81"/>
  <c r="A24" i="80"/>
  <c r="A26" i="79"/>
  <c r="A24" i="78"/>
  <c r="A25" i="77"/>
  <c r="A25" i="76"/>
  <c r="A26" i="75"/>
  <c r="A24" i="74"/>
  <c r="A25" i="73"/>
  <c r="A25" i="72"/>
  <c r="M12" i="72" l="1"/>
  <c r="F12" i="73"/>
  <c r="K12" i="72"/>
  <c r="L12" i="72"/>
  <c r="I12" i="72"/>
  <c r="J12" i="72"/>
  <c r="A27" i="71"/>
  <c r="B28" i="71"/>
  <c r="A25" i="81"/>
  <c r="A25" i="80"/>
  <c r="A27" i="79"/>
  <c r="A25" i="78"/>
  <c r="A26" i="77"/>
  <c r="A26" i="76"/>
  <c r="A27" i="75"/>
  <c r="A25" i="74"/>
  <c r="A26" i="73"/>
  <c r="A26" i="72"/>
  <c r="I12" i="73" l="1"/>
  <c r="F12" i="74"/>
  <c r="M12" i="73"/>
  <c r="K12" i="73"/>
  <c r="L12" i="73"/>
  <c r="J12" i="73"/>
  <c r="A28" i="71"/>
  <c r="B29" i="71"/>
  <c r="A26" i="81"/>
  <c r="A26" i="80"/>
  <c r="A28" i="79"/>
  <c r="A26" i="78"/>
  <c r="A27" i="77"/>
  <c r="A27" i="76"/>
  <c r="A28" i="75"/>
  <c r="A26" i="74"/>
  <c r="A27" i="73"/>
  <c r="A27" i="72"/>
  <c r="I12" i="74" l="1"/>
  <c r="F12" i="75"/>
  <c r="K12" i="74"/>
  <c r="M12" i="74"/>
  <c r="J12" i="74"/>
  <c r="L12" i="74"/>
  <c r="A29" i="71"/>
  <c r="B30" i="71"/>
  <c r="A27" i="81"/>
  <c r="A27" i="80"/>
  <c r="A29" i="79"/>
  <c r="A27" i="78"/>
  <c r="A28" i="77"/>
  <c r="A28" i="76"/>
  <c r="A29" i="75"/>
  <c r="A27" i="74"/>
  <c r="A28" i="73"/>
  <c r="A28" i="72"/>
  <c r="K2" i="39"/>
  <c r="M5" i="39"/>
  <c r="E7" i="39"/>
  <c r="F12" i="76" l="1"/>
  <c r="F12" i="77" s="1"/>
  <c r="J12" i="75"/>
  <c r="K12" i="75"/>
  <c r="L12" i="75"/>
  <c r="M12" i="75"/>
  <c r="I12" i="75"/>
  <c r="A30" i="71"/>
  <c r="B31" i="71"/>
  <c r="A28" i="81"/>
  <c r="A28" i="80"/>
  <c r="A30" i="79"/>
  <c r="A28" i="78"/>
  <c r="A29" i="77"/>
  <c r="A29" i="76"/>
  <c r="A30" i="75"/>
  <c r="A28" i="74"/>
  <c r="A29" i="73"/>
  <c r="A29" i="72"/>
  <c r="S7" i="39"/>
  <c r="S8" i="39"/>
  <c r="C24" i="57"/>
  <c r="C20" i="57"/>
  <c r="C25" i="57"/>
  <c r="C26" i="57"/>
  <c r="C30" i="57"/>
  <c r="C29" i="57"/>
  <c r="C28" i="57"/>
  <c r="C27" i="57"/>
  <c r="C16" i="57"/>
  <c r="K12" i="76" l="1"/>
  <c r="M12" i="76"/>
  <c r="L12" i="76"/>
  <c r="J12" i="76"/>
  <c r="I12" i="76"/>
  <c r="A31" i="71"/>
  <c r="B32" i="71"/>
  <c r="A29" i="81"/>
  <c r="A29" i="80"/>
  <c r="A31" i="79"/>
  <c r="A29" i="78"/>
  <c r="A30" i="77"/>
  <c r="A30" i="76"/>
  <c r="A31" i="75"/>
  <c r="A29" i="74"/>
  <c r="A30" i="73"/>
  <c r="A30" i="72"/>
  <c r="C21" i="57"/>
  <c r="C22" i="57"/>
  <c r="C23" i="57" s="1"/>
  <c r="C19" i="57"/>
  <c r="D23" i="75" s="1"/>
  <c r="C22" i="81" l="1"/>
  <c r="T22" i="81" s="1"/>
  <c r="D25" i="77"/>
  <c r="C28" i="73"/>
  <c r="C24" i="71"/>
  <c r="D26" i="74"/>
  <c r="C22" i="78"/>
  <c r="C30" i="71"/>
  <c r="T30" i="71" s="1"/>
  <c r="C24" i="80"/>
  <c r="C23" i="75"/>
  <c r="V23" i="75" s="1"/>
  <c r="D30" i="75"/>
  <c r="D24" i="72"/>
  <c r="D22" i="81"/>
  <c r="C30" i="75"/>
  <c r="T30" i="75" s="1"/>
  <c r="C28" i="76"/>
  <c r="T28" i="76" s="1"/>
  <c r="D24" i="80"/>
  <c r="D24" i="71"/>
  <c r="V24" i="71" s="1"/>
  <c r="D28" i="76"/>
  <c r="V28" i="76" s="1"/>
  <c r="D28" i="73"/>
  <c r="V28" i="73" s="1"/>
  <c r="C27" i="79"/>
  <c r="C25" i="77"/>
  <c r="T24" i="71"/>
  <c r="D22" i="78"/>
  <c r="C28" i="78"/>
  <c r="T28" i="78" s="1"/>
  <c r="T24" i="80"/>
  <c r="C24" i="72"/>
  <c r="T22" i="78"/>
  <c r="C22" i="75"/>
  <c r="T28" i="73"/>
  <c r="C26" i="74"/>
  <c r="T26" i="74" s="1"/>
  <c r="D27" i="79"/>
  <c r="C27" i="76"/>
  <c r="T27" i="76" s="1"/>
  <c r="C26" i="79"/>
  <c r="C24" i="77"/>
  <c r="T24" i="77" s="1"/>
  <c r="D23" i="80"/>
  <c r="T22" i="75"/>
  <c r="D22" i="75"/>
  <c r="D30" i="71"/>
  <c r="R30" i="71" s="1"/>
  <c r="C28" i="81"/>
  <c r="T28" i="81" s="1"/>
  <c r="C29" i="75"/>
  <c r="T29" i="75" s="1"/>
  <c r="D27" i="76"/>
  <c r="C25" i="74"/>
  <c r="D26" i="79"/>
  <c r="D23" i="72"/>
  <c r="D23" i="71"/>
  <c r="D27" i="73"/>
  <c r="C23" i="71"/>
  <c r="T23" i="71" s="1"/>
  <c r="D28" i="78"/>
  <c r="D28" i="81"/>
  <c r="D29" i="75"/>
  <c r="C27" i="73"/>
  <c r="D25" i="74"/>
  <c r="C23" i="80"/>
  <c r="D24" i="77"/>
  <c r="C23" i="72"/>
  <c r="T23" i="72" s="1"/>
  <c r="C22" i="71"/>
  <c r="T22" i="71" s="1"/>
  <c r="C22" i="77"/>
  <c r="T22" i="77" s="1"/>
  <c r="D22" i="77"/>
  <c r="D22" i="80"/>
  <c r="V22" i="80" s="1"/>
  <c r="C22" i="76"/>
  <c r="T22" i="76" s="1"/>
  <c r="C24" i="79"/>
  <c r="D23" i="77"/>
  <c r="C23" i="77"/>
  <c r="D25" i="71"/>
  <c r="C24" i="73"/>
  <c r="T24" i="73" s="1"/>
  <c r="C25" i="75"/>
  <c r="T25" i="75" s="1"/>
  <c r="C25" i="76"/>
  <c r="T25" i="76" s="1"/>
  <c r="D25" i="72"/>
  <c r="C25" i="72"/>
  <c r="D24" i="81"/>
  <c r="D27" i="71"/>
  <c r="C25" i="78"/>
  <c r="T25" i="78" s="1"/>
  <c r="D26" i="77"/>
  <c r="D26" i="72"/>
  <c r="D26" i="76"/>
  <c r="C26" i="81"/>
  <c r="D27" i="77"/>
  <c r="C28" i="71"/>
  <c r="T28" i="71" s="1"/>
  <c r="C27" i="77"/>
  <c r="T27" i="77" s="1"/>
  <c r="C26" i="80"/>
  <c r="C28" i="72"/>
  <c r="T28" i="72" s="1"/>
  <c r="D28" i="72"/>
  <c r="D27" i="81"/>
  <c r="C29" i="79"/>
  <c r="T29" i="79" s="1"/>
  <c r="C30" i="79"/>
  <c r="D29" i="76"/>
  <c r="D29" i="73"/>
  <c r="C22" i="73"/>
  <c r="T22" i="73" s="1"/>
  <c r="D22" i="73"/>
  <c r="D22" i="74"/>
  <c r="V22" i="74" s="1"/>
  <c r="D22" i="79"/>
  <c r="C23" i="76"/>
  <c r="D24" i="75"/>
  <c r="T23" i="77"/>
  <c r="D25" i="79"/>
  <c r="C23" i="78"/>
  <c r="C22" i="72"/>
  <c r="T22" i="72" s="1"/>
  <c r="D22" i="72"/>
  <c r="C22" i="74"/>
  <c r="C22" i="80"/>
  <c r="C24" i="75"/>
  <c r="C23" i="73"/>
  <c r="D24" i="79"/>
  <c r="V24" i="79" s="1"/>
  <c r="C23" i="81"/>
  <c r="T23" i="81" s="1"/>
  <c r="D23" i="78"/>
  <c r="C24" i="76"/>
  <c r="T24" i="76" s="1"/>
  <c r="D25" i="75"/>
  <c r="C25" i="71"/>
  <c r="T25" i="71" s="1"/>
  <c r="C24" i="81"/>
  <c r="D24" i="74"/>
  <c r="C26" i="75"/>
  <c r="D25" i="76"/>
  <c r="D25" i="80"/>
  <c r="C25" i="81"/>
  <c r="T25" i="81" s="1"/>
  <c r="C26" i="73"/>
  <c r="T26" i="73" s="1"/>
  <c r="D28" i="79"/>
  <c r="C28" i="79"/>
  <c r="D27" i="72"/>
  <c r="D29" i="79"/>
  <c r="C27" i="78"/>
  <c r="D27" i="78"/>
  <c r="C27" i="81"/>
  <c r="T27" i="81" s="1"/>
  <c r="D28" i="80"/>
  <c r="D29" i="77"/>
  <c r="C29" i="73"/>
  <c r="C29" i="72"/>
  <c r="T29" i="72" s="1"/>
  <c r="D22" i="71"/>
  <c r="C22" i="79"/>
  <c r="D23" i="79"/>
  <c r="C23" i="79"/>
  <c r="D22" i="76"/>
  <c r="D23" i="73"/>
  <c r="D23" i="76"/>
  <c r="C25" i="79"/>
  <c r="R25" i="79" s="1"/>
  <c r="D24" i="76"/>
  <c r="D24" i="73"/>
  <c r="D23" i="74"/>
  <c r="D23" i="81"/>
  <c r="C24" i="78"/>
  <c r="C25" i="73"/>
  <c r="T25" i="73" s="1"/>
  <c r="C24" i="74"/>
  <c r="C26" i="71"/>
  <c r="D25" i="78"/>
  <c r="D26" i="73"/>
  <c r="C27" i="75"/>
  <c r="T27" i="75" s="1"/>
  <c r="C25" i="80"/>
  <c r="C26" i="72"/>
  <c r="D26" i="78"/>
  <c r="C27" i="72"/>
  <c r="T27" i="72" s="1"/>
  <c r="C26" i="78"/>
  <c r="T26" i="78" s="1"/>
  <c r="D26" i="81"/>
  <c r="D29" i="72"/>
  <c r="C28" i="74"/>
  <c r="T28" i="74" s="1"/>
  <c r="C29" i="76"/>
  <c r="T29" i="76" s="1"/>
  <c r="D30" i="79"/>
  <c r="C27" i="80"/>
  <c r="D29" i="71"/>
  <c r="T26" i="81"/>
  <c r="C28" i="75"/>
  <c r="T28" i="75" s="1"/>
  <c r="C26" i="77"/>
  <c r="T26" i="77" s="1"/>
  <c r="C26" i="76"/>
  <c r="R26" i="76" s="1"/>
  <c r="D28" i="74"/>
  <c r="C28" i="80"/>
  <c r="T28" i="80" s="1"/>
  <c r="D27" i="80"/>
  <c r="C28" i="77"/>
  <c r="D27" i="74"/>
  <c r="D26" i="80"/>
  <c r="D25" i="81"/>
  <c r="D25" i="73"/>
  <c r="D26" i="75"/>
  <c r="V26" i="75" s="1"/>
  <c r="D28" i="77"/>
  <c r="C27" i="74"/>
  <c r="C29" i="71"/>
  <c r="D28" i="71"/>
  <c r="D27" i="75"/>
  <c r="D24" i="78"/>
  <c r="C23" i="74"/>
  <c r="C29" i="77"/>
  <c r="T29" i="77" s="1"/>
  <c r="D28" i="75"/>
  <c r="V28" i="75" s="1"/>
  <c r="C27" i="71"/>
  <c r="D26" i="71"/>
  <c r="J12" i="77"/>
  <c r="F12" i="78"/>
  <c r="I12" i="77"/>
  <c r="M12" i="77"/>
  <c r="L12" i="77"/>
  <c r="K12" i="77"/>
  <c r="E24" i="76"/>
  <c r="D29" i="81"/>
  <c r="C29" i="81"/>
  <c r="T29" i="81" s="1"/>
  <c r="D29" i="80"/>
  <c r="C29" i="80"/>
  <c r="D31" i="79"/>
  <c r="C31" i="79"/>
  <c r="T30" i="79"/>
  <c r="R28" i="78"/>
  <c r="D29" i="78"/>
  <c r="C29" i="78"/>
  <c r="T29" i="78" s="1"/>
  <c r="C30" i="77"/>
  <c r="D30" i="77"/>
  <c r="C30" i="76"/>
  <c r="D30" i="76"/>
  <c r="C31" i="75"/>
  <c r="T31" i="75" s="1"/>
  <c r="D31" i="75"/>
  <c r="D29" i="74"/>
  <c r="C29" i="74"/>
  <c r="C30" i="73"/>
  <c r="D30" i="73"/>
  <c r="C30" i="72"/>
  <c r="T30" i="72" s="1"/>
  <c r="D30" i="72"/>
  <c r="A32" i="71"/>
  <c r="B33" i="71"/>
  <c r="D31" i="71"/>
  <c r="C31" i="71"/>
  <c r="T31" i="71" s="1"/>
  <c r="A30" i="81"/>
  <c r="A30" i="80"/>
  <c r="A32" i="79"/>
  <c r="A30" i="78"/>
  <c r="A31" i="77"/>
  <c r="A31" i="76"/>
  <c r="A32" i="75"/>
  <c r="A30" i="74"/>
  <c r="A31" i="73"/>
  <c r="A31" i="72"/>
  <c r="M12" i="39"/>
  <c r="L12" i="39"/>
  <c r="K12" i="39"/>
  <c r="J12" i="39"/>
  <c r="I12" i="39"/>
  <c r="E30" i="71" l="1"/>
  <c r="I30" i="71" s="1"/>
  <c r="S30" i="71" s="1"/>
  <c r="V25" i="77"/>
  <c r="V25" i="76"/>
  <c r="V30" i="75"/>
  <c r="E29" i="73"/>
  <c r="I29" i="73" s="1"/>
  <c r="S29" i="73" s="1"/>
  <c r="R24" i="71"/>
  <c r="V29" i="72"/>
  <c r="V27" i="76"/>
  <c r="V22" i="75"/>
  <c r="T23" i="75"/>
  <c r="R23" i="75"/>
  <c r="E27" i="76"/>
  <c r="I27" i="76" s="1"/>
  <c r="S27" i="76" s="1"/>
  <c r="V25" i="72"/>
  <c r="R30" i="75"/>
  <c r="E23" i="75"/>
  <c r="V30" i="72"/>
  <c r="E30" i="75"/>
  <c r="I30" i="75" s="1"/>
  <c r="S30" i="75" s="1"/>
  <c r="R29" i="77"/>
  <c r="R28" i="74"/>
  <c r="E24" i="71"/>
  <c r="I24" i="71" s="1"/>
  <c r="S24" i="71" s="1"/>
  <c r="E28" i="74"/>
  <c r="I28" i="74" s="1"/>
  <c r="S28" i="74" s="1"/>
  <c r="V26" i="74"/>
  <c r="R24" i="72"/>
  <c r="E24" i="72"/>
  <c r="I24" i="72" s="1"/>
  <c r="S24" i="72" s="1"/>
  <c r="T24" i="72"/>
  <c r="E28" i="73"/>
  <c r="I28" i="73" s="1"/>
  <c r="S28" i="73" s="1"/>
  <c r="R24" i="80"/>
  <c r="V31" i="71"/>
  <c r="R27" i="80"/>
  <c r="V23" i="73"/>
  <c r="V24" i="72"/>
  <c r="R22" i="81"/>
  <c r="E25" i="77"/>
  <c r="I25" i="77" s="1"/>
  <c r="S25" i="77" s="1"/>
  <c r="R25" i="77"/>
  <c r="T25" i="77"/>
  <c r="V31" i="75"/>
  <c r="V24" i="73"/>
  <c r="R23" i="79"/>
  <c r="V26" i="72"/>
  <c r="V29" i="75"/>
  <c r="R27" i="79"/>
  <c r="T27" i="79"/>
  <c r="I23" i="75"/>
  <c r="S23" i="75" s="1"/>
  <c r="E26" i="74"/>
  <c r="R26" i="74"/>
  <c r="R22" i="78"/>
  <c r="R28" i="76"/>
  <c r="E28" i="76"/>
  <c r="I28" i="76" s="1"/>
  <c r="S28" i="76" s="1"/>
  <c r="R28" i="73"/>
  <c r="R26" i="80"/>
  <c r="V29" i="74"/>
  <c r="E26" i="76"/>
  <c r="I26" i="76" s="1"/>
  <c r="S26" i="76" s="1"/>
  <c r="V26" i="76"/>
  <c r="R26" i="81"/>
  <c r="V23" i="76"/>
  <c r="R28" i="77"/>
  <c r="V30" i="71"/>
  <c r="E25" i="76"/>
  <c r="I25" i="76" s="1"/>
  <c r="S25" i="76" s="1"/>
  <c r="T29" i="73"/>
  <c r="V27" i="72"/>
  <c r="R24" i="81"/>
  <c r="R30" i="79"/>
  <c r="R28" i="81"/>
  <c r="V25" i="71"/>
  <c r="V30" i="76"/>
  <c r="E29" i="77"/>
  <c r="V24" i="76"/>
  <c r="V24" i="75"/>
  <c r="R28" i="80"/>
  <c r="T27" i="80"/>
  <c r="R22" i="79"/>
  <c r="V25" i="75"/>
  <c r="R23" i="80"/>
  <c r="V27" i="73"/>
  <c r="V23" i="72"/>
  <c r="R26" i="79"/>
  <c r="R22" i="75"/>
  <c r="E30" i="72"/>
  <c r="I30" i="72" s="1"/>
  <c r="S30" i="72" s="1"/>
  <c r="R29" i="73"/>
  <c r="R27" i="78"/>
  <c r="R23" i="77"/>
  <c r="V25" i="74"/>
  <c r="T23" i="80"/>
  <c r="E29" i="75"/>
  <c r="I29" i="75" s="1"/>
  <c r="S29" i="75" s="1"/>
  <c r="R29" i="75"/>
  <c r="R27" i="76"/>
  <c r="R23" i="72"/>
  <c r="E23" i="72"/>
  <c r="I23" i="72" s="1"/>
  <c r="E27" i="73"/>
  <c r="R27" i="73"/>
  <c r="T27" i="73"/>
  <c r="R29" i="72"/>
  <c r="V27" i="75"/>
  <c r="R27" i="81"/>
  <c r="T26" i="76"/>
  <c r="R29" i="79"/>
  <c r="R23" i="71"/>
  <c r="E23" i="71"/>
  <c r="I23" i="71" s="1"/>
  <c r="S23" i="71" s="1"/>
  <c r="T26" i="79"/>
  <c r="V23" i="71"/>
  <c r="T25" i="74"/>
  <c r="R25" i="74"/>
  <c r="E25" i="74"/>
  <c r="R24" i="77"/>
  <c r="E22" i="75"/>
  <c r="E31" i="71"/>
  <c r="I31" i="71" s="1"/>
  <c r="R27" i="71"/>
  <c r="E27" i="71"/>
  <c r="R23" i="74"/>
  <c r="E23" i="74"/>
  <c r="E28" i="71"/>
  <c r="I28" i="71" s="1"/>
  <c r="S28" i="71" s="1"/>
  <c r="V28" i="71"/>
  <c r="R26" i="78"/>
  <c r="R25" i="80"/>
  <c r="T25" i="80"/>
  <c r="T26" i="71"/>
  <c r="R26" i="71"/>
  <c r="E29" i="72"/>
  <c r="I29" i="72" s="1"/>
  <c r="E26" i="73"/>
  <c r="R26" i="73"/>
  <c r="E23" i="73"/>
  <c r="R23" i="73"/>
  <c r="E22" i="74"/>
  <c r="R22" i="74"/>
  <c r="T23" i="73"/>
  <c r="R23" i="76"/>
  <c r="V22" i="73"/>
  <c r="T27" i="78"/>
  <c r="T27" i="71"/>
  <c r="T23" i="74"/>
  <c r="R25" i="76"/>
  <c r="E29" i="76"/>
  <c r="I29" i="76" s="1"/>
  <c r="S29" i="76" s="1"/>
  <c r="R29" i="76"/>
  <c r="T26" i="80"/>
  <c r="E29" i="71"/>
  <c r="I29" i="71" s="1"/>
  <c r="S29" i="71" s="1"/>
  <c r="R29" i="71"/>
  <c r="V29" i="71"/>
  <c r="E27" i="72"/>
  <c r="I27" i="72" s="1"/>
  <c r="S27" i="72" s="1"/>
  <c r="R27" i="72"/>
  <c r="V26" i="73"/>
  <c r="T24" i="74"/>
  <c r="R24" i="74"/>
  <c r="E24" i="74"/>
  <c r="V23" i="74"/>
  <c r="E22" i="76"/>
  <c r="I22" i="76" s="1"/>
  <c r="S22" i="76" s="1"/>
  <c r="V22" i="76"/>
  <c r="R28" i="79"/>
  <c r="R25" i="81"/>
  <c r="T24" i="81"/>
  <c r="E25" i="71"/>
  <c r="R25" i="71"/>
  <c r="E24" i="75"/>
  <c r="I24" i="75" s="1"/>
  <c r="S24" i="75" s="1"/>
  <c r="R24" i="75"/>
  <c r="V22" i="72"/>
  <c r="T25" i="79"/>
  <c r="T22" i="74"/>
  <c r="V29" i="73"/>
  <c r="V28" i="72"/>
  <c r="R27" i="77"/>
  <c r="R25" i="78"/>
  <c r="R25" i="75"/>
  <c r="E25" i="75"/>
  <c r="I25" i="75" s="1"/>
  <c r="S25" i="75" s="1"/>
  <c r="E26" i="71"/>
  <c r="V26" i="71"/>
  <c r="E27" i="74"/>
  <c r="I27" i="74" s="1"/>
  <c r="S27" i="74" s="1"/>
  <c r="R27" i="74"/>
  <c r="E26" i="77"/>
  <c r="I26" i="77" s="1"/>
  <c r="S26" i="77" s="1"/>
  <c r="R26" i="77"/>
  <c r="R25" i="73"/>
  <c r="E25" i="73"/>
  <c r="I25" i="73" s="1"/>
  <c r="S25" i="73" s="1"/>
  <c r="T27" i="74"/>
  <c r="R26" i="75"/>
  <c r="E26" i="75"/>
  <c r="I26" i="75" s="1"/>
  <c r="S26" i="75" s="1"/>
  <c r="R23" i="81"/>
  <c r="E22" i="80"/>
  <c r="I22" i="80" s="1"/>
  <c r="S22" i="80" s="1"/>
  <c r="R22" i="80"/>
  <c r="R22" i="72"/>
  <c r="E22" i="72"/>
  <c r="I22" i="72" s="1"/>
  <c r="S22" i="72" s="1"/>
  <c r="R23" i="78"/>
  <c r="R22" i="73"/>
  <c r="E22" i="73"/>
  <c r="I22" i="73" s="1"/>
  <c r="S22" i="73" s="1"/>
  <c r="E28" i="72"/>
  <c r="R28" i="72"/>
  <c r="R28" i="71"/>
  <c r="V27" i="71"/>
  <c r="E25" i="72"/>
  <c r="I25" i="72" s="1"/>
  <c r="S25" i="72" s="1"/>
  <c r="R25" i="72"/>
  <c r="R24" i="73"/>
  <c r="E24" i="73"/>
  <c r="I24" i="73" s="1"/>
  <c r="S24" i="73" s="1"/>
  <c r="T23" i="78"/>
  <c r="R24" i="79"/>
  <c r="E24" i="79"/>
  <c r="I24" i="79" s="1"/>
  <c r="E30" i="76"/>
  <c r="I30" i="76" s="1"/>
  <c r="S30" i="76" s="1"/>
  <c r="E23" i="76"/>
  <c r="I23" i="76" s="1"/>
  <c r="S23" i="76" s="1"/>
  <c r="T28" i="77"/>
  <c r="V25" i="73"/>
  <c r="V27" i="74"/>
  <c r="V28" i="74"/>
  <c r="E28" i="75"/>
  <c r="R28" i="75"/>
  <c r="T26" i="72"/>
  <c r="E26" i="72"/>
  <c r="R26" i="72"/>
  <c r="R27" i="75"/>
  <c r="E27" i="75"/>
  <c r="T26" i="75"/>
  <c r="R24" i="78"/>
  <c r="T23" i="79"/>
  <c r="V22" i="71"/>
  <c r="T25" i="72"/>
  <c r="V24" i="74"/>
  <c r="R24" i="76"/>
  <c r="T22" i="80"/>
  <c r="T23" i="76"/>
  <c r="T22" i="79"/>
  <c r="T29" i="71"/>
  <c r="V29" i="76"/>
  <c r="T28" i="79"/>
  <c r="V26" i="77"/>
  <c r="T24" i="78"/>
  <c r="T24" i="79"/>
  <c r="T24" i="75"/>
  <c r="R22" i="76"/>
  <c r="R22" i="77"/>
  <c r="R22" i="71"/>
  <c r="E22" i="71"/>
  <c r="I24" i="76"/>
  <c r="S24" i="76" s="1"/>
  <c r="E22" i="77"/>
  <c r="V22" i="77"/>
  <c r="L12" i="78"/>
  <c r="F12" i="79"/>
  <c r="K12" i="78"/>
  <c r="I12" i="78"/>
  <c r="J12" i="78"/>
  <c r="M12" i="78"/>
  <c r="V23" i="77"/>
  <c r="E23" i="77"/>
  <c r="E28" i="77"/>
  <c r="V28" i="77"/>
  <c r="V30" i="77"/>
  <c r="V24" i="77"/>
  <c r="E24" i="77"/>
  <c r="V29" i="77"/>
  <c r="E27" i="77"/>
  <c r="V27" i="77"/>
  <c r="D30" i="81"/>
  <c r="C30" i="81"/>
  <c r="T30" i="81" s="1"/>
  <c r="R29" i="81"/>
  <c r="R29" i="80"/>
  <c r="C30" i="80"/>
  <c r="D30" i="80"/>
  <c r="T29" i="80"/>
  <c r="R31" i="79"/>
  <c r="T31" i="79"/>
  <c r="D32" i="79"/>
  <c r="C32" i="79"/>
  <c r="T32" i="79" s="1"/>
  <c r="R29" i="78"/>
  <c r="C30" i="78"/>
  <c r="T30" i="78" s="1"/>
  <c r="D30" i="78"/>
  <c r="E30" i="77"/>
  <c r="I30" i="77" s="1"/>
  <c r="S30" i="77" s="1"/>
  <c r="R30" i="77"/>
  <c r="T30" i="77"/>
  <c r="D31" i="77"/>
  <c r="C31" i="77"/>
  <c r="I29" i="77"/>
  <c r="S29" i="77" s="1"/>
  <c r="R30" i="76"/>
  <c r="T30" i="76"/>
  <c r="D31" i="76"/>
  <c r="C31" i="76"/>
  <c r="D32" i="75"/>
  <c r="C32" i="75"/>
  <c r="R31" i="75"/>
  <c r="E31" i="75"/>
  <c r="I31" i="75" s="1"/>
  <c r="S31" i="75" s="1"/>
  <c r="R29" i="74"/>
  <c r="E29" i="74"/>
  <c r="I29" i="74" s="1"/>
  <c r="S29" i="74" s="1"/>
  <c r="T29" i="74"/>
  <c r="C30" i="74"/>
  <c r="D30" i="74"/>
  <c r="R30" i="73"/>
  <c r="V30" i="73"/>
  <c r="D31" i="73"/>
  <c r="C31" i="73"/>
  <c r="T31" i="73" s="1"/>
  <c r="E30" i="73"/>
  <c r="T30" i="73"/>
  <c r="D31" i="72"/>
  <c r="C31" i="72"/>
  <c r="T31" i="72" s="1"/>
  <c r="R30" i="72"/>
  <c r="A33" i="71"/>
  <c r="B34" i="71"/>
  <c r="R31" i="71"/>
  <c r="D32" i="71"/>
  <c r="C32" i="71"/>
  <c r="T32" i="71" s="1"/>
  <c r="A31" i="81"/>
  <c r="A31" i="80"/>
  <c r="A33" i="79"/>
  <c r="A31" i="78"/>
  <c r="A32" i="77"/>
  <c r="A32" i="76"/>
  <c r="A33" i="75"/>
  <c r="A31" i="74"/>
  <c r="A32" i="73"/>
  <c r="A32" i="72"/>
  <c r="G17" i="39"/>
  <c r="M16" i="39"/>
  <c r="L16" i="39"/>
  <c r="K16" i="39"/>
  <c r="J16" i="39"/>
  <c r="I16" i="39"/>
  <c r="N17" i="39"/>
  <c r="A21" i="39"/>
  <c r="N13" i="39"/>
  <c r="J28" i="74" l="1"/>
  <c r="J29" i="73"/>
  <c r="J30" i="75"/>
  <c r="V22" i="78"/>
  <c r="J28" i="73"/>
  <c r="J24" i="71"/>
  <c r="J29" i="75"/>
  <c r="E22" i="78"/>
  <c r="I22" i="78" s="1"/>
  <c r="S22" i="78" s="1"/>
  <c r="V29" i="78"/>
  <c r="E29" i="78"/>
  <c r="I29" i="78" s="1"/>
  <c r="S29" i="78" s="1"/>
  <c r="V23" i="78"/>
  <c r="J24" i="72"/>
  <c r="I26" i="74"/>
  <c r="S26" i="74" s="1"/>
  <c r="J28" i="76"/>
  <c r="J23" i="75"/>
  <c r="V31" i="77"/>
  <c r="V31" i="72"/>
  <c r="J25" i="75"/>
  <c r="J25" i="77"/>
  <c r="E23" i="78"/>
  <c r="I23" i="78" s="1"/>
  <c r="S23" i="78" s="1"/>
  <c r="V32" i="71"/>
  <c r="E30" i="74"/>
  <c r="V31" i="73"/>
  <c r="V30" i="78"/>
  <c r="S29" i="72"/>
  <c r="J29" i="72"/>
  <c r="I22" i="75"/>
  <c r="S22" i="75" s="1"/>
  <c r="J23" i="72"/>
  <c r="S23" i="72"/>
  <c r="J30" i="72"/>
  <c r="J23" i="71"/>
  <c r="I27" i="73"/>
  <c r="S27" i="73" s="1"/>
  <c r="V32" i="75"/>
  <c r="I25" i="74"/>
  <c r="S25" i="74" s="1"/>
  <c r="E30" i="78"/>
  <c r="I30" i="78" s="1"/>
  <c r="S30" i="78" s="1"/>
  <c r="I27" i="75"/>
  <c r="S27" i="75" s="1"/>
  <c r="I28" i="72"/>
  <c r="S28" i="72" s="1"/>
  <c r="J24" i="75"/>
  <c r="E31" i="72"/>
  <c r="I31" i="72" s="1"/>
  <c r="T30" i="74"/>
  <c r="V31" i="76"/>
  <c r="J24" i="76"/>
  <c r="J22" i="76"/>
  <c r="I23" i="73"/>
  <c r="S23" i="73" s="1"/>
  <c r="I26" i="71"/>
  <c r="S26" i="71" s="1"/>
  <c r="I27" i="71"/>
  <c r="S27" i="71" s="1"/>
  <c r="J24" i="79"/>
  <c r="S24" i="79"/>
  <c r="J22" i="73"/>
  <c r="J27" i="74"/>
  <c r="I25" i="71"/>
  <c r="S25" i="71" s="1"/>
  <c r="J27" i="72"/>
  <c r="J29" i="71"/>
  <c r="J28" i="71"/>
  <c r="J26" i="76"/>
  <c r="I22" i="71"/>
  <c r="S22" i="71" s="1"/>
  <c r="I26" i="72"/>
  <c r="S26" i="72" s="1"/>
  <c r="I28" i="75"/>
  <c r="S28" i="75" s="1"/>
  <c r="J24" i="73"/>
  <c r="J25" i="72"/>
  <c r="J22" i="72"/>
  <c r="J22" i="80"/>
  <c r="J26" i="75"/>
  <c r="J25" i="73"/>
  <c r="J26" i="77"/>
  <c r="I24" i="74"/>
  <c r="S24" i="74" s="1"/>
  <c r="I22" i="74"/>
  <c r="S22" i="74" s="1"/>
  <c r="I26" i="73"/>
  <c r="S26" i="73" s="1"/>
  <c r="I23" i="74"/>
  <c r="S23" i="74" s="1"/>
  <c r="I22" i="77"/>
  <c r="S22" i="77" s="1"/>
  <c r="S31" i="71"/>
  <c r="V28" i="78"/>
  <c r="E28" i="78"/>
  <c r="J12" i="79"/>
  <c r="M12" i="79"/>
  <c r="F12" i="80"/>
  <c r="K12" i="79"/>
  <c r="L12" i="79"/>
  <c r="I12" i="79"/>
  <c r="J29" i="76"/>
  <c r="J23" i="76"/>
  <c r="I28" i="77"/>
  <c r="S28" i="77" s="1"/>
  <c r="V25" i="78"/>
  <c r="E25" i="78"/>
  <c r="E27" i="78"/>
  <c r="V27" i="78"/>
  <c r="I24" i="77"/>
  <c r="S24" i="77" s="1"/>
  <c r="V26" i="78"/>
  <c r="E26" i="78"/>
  <c r="I27" i="77"/>
  <c r="S27" i="77" s="1"/>
  <c r="J25" i="76"/>
  <c r="J27" i="76"/>
  <c r="I23" i="77"/>
  <c r="S23" i="77" s="1"/>
  <c r="E24" i="78"/>
  <c r="V24" i="78"/>
  <c r="D31" i="81"/>
  <c r="C31" i="81"/>
  <c r="T31" i="81" s="1"/>
  <c r="R30" i="81"/>
  <c r="D31" i="80"/>
  <c r="C31" i="80"/>
  <c r="T31" i="80" s="1"/>
  <c r="R30" i="80"/>
  <c r="T30" i="80"/>
  <c r="C33" i="79"/>
  <c r="T33" i="79" s="1"/>
  <c r="D33" i="79"/>
  <c r="R32" i="79"/>
  <c r="D31" i="78"/>
  <c r="C31" i="78"/>
  <c r="T31" i="78" s="1"/>
  <c r="J29" i="78"/>
  <c r="R30" i="78"/>
  <c r="R31" i="77"/>
  <c r="D32" i="77"/>
  <c r="C32" i="77"/>
  <c r="T32" i="77" s="1"/>
  <c r="J29" i="77"/>
  <c r="E31" i="77"/>
  <c r="T31" i="77"/>
  <c r="J30" i="77"/>
  <c r="D32" i="76"/>
  <c r="C32" i="76"/>
  <c r="T32" i="76" s="1"/>
  <c r="E31" i="76"/>
  <c r="R31" i="76"/>
  <c r="T31" i="76"/>
  <c r="J30" i="76"/>
  <c r="R32" i="75"/>
  <c r="T32" i="75"/>
  <c r="D33" i="75"/>
  <c r="C33" i="75"/>
  <c r="T33" i="75" s="1"/>
  <c r="J31" i="75"/>
  <c r="E32" i="75"/>
  <c r="D31" i="74"/>
  <c r="C31" i="74"/>
  <c r="T31" i="74" s="1"/>
  <c r="V30" i="74"/>
  <c r="R30" i="74"/>
  <c r="I30" i="74"/>
  <c r="S30" i="74" s="1"/>
  <c r="J29" i="74"/>
  <c r="E31" i="73"/>
  <c r="I31" i="73" s="1"/>
  <c r="S31" i="73" s="1"/>
  <c r="I30" i="73"/>
  <c r="C32" i="73"/>
  <c r="D32" i="73"/>
  <c r="R31" i="73"/>
  <c r="D32" i="72"/>
  <c r="C32" i="72"/>
  <c r="T32" i="72" s="1"/>
  <c r="R31" i="72"/>
  <c r="J31" i="71"/>
  <c r="E32" i="71"/>
  <c r="A34" i="71"/>
  <c r="B35" i="71"/>
  <c r="D33" i="71"/>
  <c r="C33" i="71"/>
  <c r="R32" i="71"/>
  <c r="J30" i="71"/>
  <c r="A32" i="81"/>
  <c r="A32" i="80"/>
  <c r="A34" i="79"/>
  <c r="A32" i="78"/>
  <c r="A33" i="77"/>
  <c r="A33" i="76"/>
  <c r="A34" i="75"/>
  <c r="A32" i="74"/>
  <c r="A33" i="73"/>
  <c r="A33" i="72"/>
  <c r="B22" i="39"/>
  <c r="J22" i="78" l="1"/>
  <c r="E33" i="75"/>
  <c r="E27" i="79"/>
  <c r="V27" i="79"/>
  <c r="J27" i="77"/>
  <c r="J26" i="74"/>
  <c r="V33" i="79"/>
  <c r="V32" i="77"/>
  <c r="V28" i="79"/>
  <c r="E28" i="79"/>
  <c r="J26" i="73"/>
  <c r="J24" i="77"/>
  <c r="J22" i="74"/>
  <c r="J27" i="71"/>
  <c r="J27" i="75"/>
  <c r="J27" i="73"/>
  <c r="J25" i="74"/>
  <c r="E32" i="77"/>
  <c r="I32" i="77" s="1"/>
  <c r="V31" i="78"/>
  <c r="J22" i="75"/>
  <c r="V32" i="72"/>
  <c r="V31" i="74"/>
  <c r="J24" i="74"/>
  <c r="J22" i="77"/>
  <c r="J23" i="73"/>
  <c r="J28" i="72"/>
  <c r="J26" i="71"/>
  <c r="J22" i="71"/>
  <c r="V32" i="76"/>
  <c r="J23" i="74"/>
  <c r="J28" i="75"/>
  <c r="J25" i="71"/>
  <c r="J23" i="78"/>
  <c r="J26" i="72"/>
  <c r="I25" i="78"/>
  <c r="S25" i="78" s="1"/>
  <c r="E22" i="79"/>
  <c r="V22" i="79"/>
  <c r="V29" i="79"/>
  <c r="E29" i="79"/>
  <c r="V26" i="79"/>
  <c r="E26" i="79"/>
  <c r="I26" i="79" s="1"/>
  <c r="V23" i="79"/>
  <c r="E23" i="79"/>
  <c r="E30" i="79"/>
  <c r="V30" i="79"/>
  <c r="I24" i="78"/>
  <c r="S24" i="78" s="1"/>
  <c r="I26" i="78"/>
  <c r="S26" i="78" s="1"/>
  <c r="J28" i="77"/>
  <c r="V31" i="79"/>
  <c r="E31" i="79"/>
  <c r="I31" i="79" s="1"/>
  <c r="S31" i="79" s="1"/>
  <c r="I28" i="78"/>
  <c r="S28" i="78" s="1"/>
  <c r="V25" i="79"/>
  <c r="E25" i="79"/>
  <c r="S31" i="72"/>
  <c r="V32" i="79"/>
  <c r="J23" i="77"/>
  <c r="E32" i="79"/>
  <c r="I32" i="79" s="1"/>
  <c r="S32" i="79" s="1"/>
  <c r="I27" i="78"/>
  <c r="S27" i="78" s="1"/>
  <c r="F12" i="81"/>
  <c r="L12" i="80"/>
  <c r="J12" i="80"/>
  <c r="M12" i="80"/>
  <c r="K12" i="80"/>
  <c r="I12" i="80"/>
  <c r="J30" i="78"/>
  <c r="R31" i="81"/>
  <c r="D32" i="81"/>
  <c r="C32" i="81"/>
  <c r="R31" i="80"/>
  <c r="D32" i="80"/>
  <c r="C32" i="80"/>
  <c r="T32" i="80" s="1"/>
  <c r="E31" i="80"/>
  <c r="I31" i="80" s="1"/>
  <c r="D34" i="79"/>
  <c r="C34" i="79"/>
  <c r="T34" i="79" s="1"/>
  <c r="E33" i="79"/>
  <c r="R33" i="79"/>
  <c r="D32" i="78"/>
  <c r="C32" i="78"/>
  <c r="R31" i="78"/>
  <c r="E31" i="78"/>
  <c r="I31" i="78" s="1"/>
  <c r="S31" i="78" s="1"/>
  <c r="D33" i="77"/>
  <c r="C33" i="77"/>
  <c r="T33" i="77" s="1"/>
  <c r="R32" i="77"/>
  <c r="I31" i="77"/>
  <c r="S31" i="77" s="1"/>
  <c r="R32" i="76"/>
  <c r="D33" i="76"/>
  <c r="C33" i="76"/>
  <c r="T33" i="76" s="1"/>
  <c r="I31" i="76"/>
  <c r="S31" i="76" s="1"/>
  <c r="E32" i="76"/>
  <c r="V33" i="75"/>
  <c r="I32" i="75"/>
  <c r="S32" i="75" s="1"/>
  <c r="D34" i="75"/>
  <c r="C34" i="75"/>
  <c r="R33" i="75"/>
  <c r="I33" i="75"/>
  <c r="S33" i="75" s="1"/>
  <c r="R31" i="74"/>
  <c r="E31" i="74"/>
  <c r="I31" i="74" s="1"/>
  <c r="S31" i="74" s="1"/>
  <c r="D32" i="74"/>
  <c r="C32" i="74"/>
  <c r="T32" i="74" s="1"/>
  <c r="J30" i="74"/>
  <c r="S30" i="73"/>
  <c r="R32" i="73"/>
  <c r="T32" i="73"/>
  <c r="E32" i="73"/>
  <c r="I32" i="73" s="1"/>
  <c r="S32" i="73" s="1"/>
  <c r="V32" i="73"/>
  <c r="J30" i="73"/>
  <c r="D33" i="73"/>
  <c r="C33" i="73"/>
  <c r="T33" i="73" s="1"/>
  <c r="J31" i="73"/>
  <c r="R32" i="72"/>
  <c r="D33" i="72"/>
  <c r="C33" i="72"/>
  <c r="J31" i="72"/>
  <c r="E32" i="72"/>
  <c r="I32" i="72" s="1"/>
  <c r="S32" i="72" s="1"/>
  <c r="R33" i="71"/>
  <c r="T33" i="71"/>
  <c r="V33" i="71"/>
  <c r="E33" i="71"/>
  <c r="I33" i="71" s="1"/>
  <c r="S33" i="71" s="1"/>
  <c r="A35" i="71"/>
  <c r="B36" i="71"/>
  <c r="I32" i="71"/>
  <c r="S32" i="71" s="1"/>
  <c r="C34" i="71"/>
  <c r="T34" i="71"/>
  <c r="D34" i="71"/>
  <c r="A33" i="81"/>
  <c r="A33" i="80"/>
  <c r="A35" i="79"/>
  <c r="A33" i="78"/>
  <c r="A34" i="77"/>
  <c r="A34" i="76"/>
  <c r="A35" i="75"/>
  <c r="A33" i="74"/>
  <c r="A34" i="73"/>
  <c r="A34" i="72"/>
  <c r="B23" i="39"/>
  <c r="B24" i="39" s="1"/>
  <c r="A22" i="39"/>
  <c r="C22" i="39" s="1"/>
  <c r="I27" i="79" l="1"/>
  <c r="S27" i="79" s="1"/>
  <c r="V32" i="74"/>
  <c r="V24" i="80"/>
  <c r="E24" i="80"/>
  <c r="V34" i="79"/>
  <c r="V31" i="80"/>
  <c r="V33" i="77"/>
  <c r="V33" i="72"/>
  <c r="E25" i="80"/>
  <c r="V25" i="80"/>
  <c r="I28" i="79"/>
  <c r="S28" i="79" s="1"/>
  <c r="E33" i="76"/>
  <c r="I33" i="76" s="1"/>
  <c r="S33" i="76" s="1"/>
  <c r="V33" i="73"/>
  <c r="E32" i="74"/>
  <c r="I32" i="74" s="1"/>
  <c r="S32" i="74" s="1"/>
  <c r="V34" i="75"/>
  <c r="J27" i="78"/>
  <c r="J28" i="78"/>
  <c r="V33" i="76"/>
  <c r="E32" i="80"/>
  <c r="I32" i="80" s="1"/>
  <c r="S32" i="80" s="1"/>
  <c r="V34" i="71"/>
  <c r="J24" i="78"/>
  <c r="J25" i="78"/>
  <c r="J31" i="79"/>
  <c r="J26" i="78"/>
  <c r="I23" i="79"/>
  <c r="S23" i="79" s="1"/>
  <c r="S31" i="80"/>
  <c r="V27" i="80"/>
  <c r="E27" i="80"/>
  <c r="E26" i="80"/>
  <c r="V26" i="80"/>
  <c r="E29" i="80"/>
  <c r="V29" i="80"/>
  <c r="J26" i="79"/>
  <c r="S26" i="79"/>
  <c r="S32" i="77"/>
  <c r="V23" i="80"/>
  <c r="E23" i="80"/>
  <c r="I23" i="80" s="1"/>
  <c r="V30" i="80"/>
  <c r="E30" i="80"/>
  <c r="I29" i="79"/>
  <c r="S29" i="79" s="1"/>
  <c r="J32" i="79"/>
  <c r="V28" i="80"/>
  <c r="E28" i="80"/>
  <c r="J12" i="81"/>
  <c r="E32" i="81" s="1"/>
  <c r="K12" i="81"/>
  <c r="L12" i="81"/>
  <c r="I12" i="81"/>
  <c r="M12" i="81"/>
  <c r="I25" i="79"/>
  <c r="S25" i="79" s="1"/>
  <c r="I30" i="79"/>
  <c r="S30" i="79" s="1"/>
  <c r="I22" i="79"/>
  <c r="S22" i="79" s="1"/>
  <c r="J31" i="76"/>
  <c r="R32" i="81"/>
  <c r="D33" i="81"/>
  <c r="C33" i="81"/>
  <c r="T32" i="81"/>
  <c r="V32" i="80"/>
  <c r="J31" i="80"/>
  <c r="D33" i="80"/>
  <c r="C33" i="80"/>
  <c r="T33" i="80" s="1"/>
  <c r="R32" i="80"/>
  <c r="I33" i="79"/>
  <c r="S33" i="79" s="1"/>
  <c r="R34" i="79"/>
  <c r="D35" i="79"/>
  <c r="C35" i="79"/>
  <c r="T35" i="79" s="1"/>
  <c r="E34" i="79"/>
  <c r="I34" i="79" s="1"/>
  <c r="R32" i="78"/>
  <c r="T32" i="78"/>
  <c r="C33" i="78"/>
  <c r="D33" i="78"/>
  <c r="V32" i="78"/>
  <c r="E32" i="78"/>
  <c r="J31" i="78"/>
  <c r="R33" i="77"/>
  <c r="E33" i="77"/>
  <c r="J31" i="77"/>
  <c r="D34" i="77"/>
  <c r="C34" i="77"/>
  <c r="J32" i="77"/>
  <c r="I32" i="76"/>
  <c r="S32" i="76" s="1"/>
  <c r="D34" i="76"/>
  <c r="C34" i="76"/>
  <c r="R33" i="76"/>
  <c r="D35" i="75"/>
  <c r="C35" i="75"/>
  <c r="T35" i="75" s="1"/>
  <c r="J32" i="75"/>
  <c r="R34" i="75"/>
  <c r="E34" i="75"/>
  <c r="I34" i="75" s="1"/>
  <c r="S34" i="75" s="1"/>
  <c r="T34" i="75"/>
  <c r="J33" i="75"/>
  <c r="D33" i="74"/>
  <c r="C33" i="74"/>
  <c r="T33" i="74" s="1"/>
  <c r="J31" i="74"/>
  <c r="R32" i="74"/>
  <c r="D34" i="73"/>
  <c r="C34" i="73"/>
  <c r="R33" i="73"/>
  <c r="J32" i="73"/>
  <c r="E33" i="73"/>
  <c r="I33" i="73" s="1"/>
  <c r="S33" i="73" s="1"/>
  <c r="R33" i="72"/>
  <c r="E33" i="72"/>
  <c r="I33" i="72" s="1"/>
  <c r="S33" i="72" s="1"/>
  <c r="D34" i="72"/>
  <c r="C34" i="72"/>
  <c r="T34" i="72" s="1"/>
  <c r="T33" i="72"/>
  <c r="J32" i="72"/>
  <c r="J32" i="71"/>
  <c r="E34" i="71"/>
  <c r="I34" i="71" s="1"/>
  <c r="S34" i="71" s="1"/>
  <c r="D35" i="71"/>
  <c r="C35" i="71"/>
  <c r="T35" i="71" s="1"/>
  <c r="J33" i="71"/>
  <c r="A36" i="71"/>
  <c r="B37" i="71"/>
  <c r="R34" i="71"/>
  <c r="A34" i="81"/>
  <c r="A34" i="80"/>
  <c r="A36" i="79"/>
  <c r="A34" i="78"/>
  <c r="A35" i="77"/>
  <c r="A35" i="76"/>
  <c r="A36" i="75"/>
  <c r="A34" i="74"/>
  <c r="A35" i="73"/>
  <c r="A35" i="72"/>
  <c r="T22" i="39"/>
  <c r="D22" i="39"/>
  <c r="V22" i="39" s="1"/>
  <c r="A23" i="39"/>
  <c r="A24" i="39"/>
  <c r="B25" i="39"/>
  <c r="V34" i="77" l="1"/>
  <c r="E22" i="81"/>
  <c r="V22" i="81"/>
  <c r="V29" i="81"/>
  <c r="E29" i="81"/>
  <c r="J27" i="79"/>
  <c r="I24" i="80"/>
  <c r="S24" i="80" s="1"/>
  <c r="V34" i="73"/>
  <c r="V33" i="74"/>
  <c r="V34" i="76"/>
  <c r="E35" i="75"/>
  <c r="I35" i="75" s="1"/>
  <c r="S35" i="75" s="1"/>
  <c r="E23" i="81"/>
  <c r="V23" i="81"/>
  <c r="V30" i="81"/>
  <c r="E30" i="81"/>
  <c r="J28" i="79"/>
  <c r="E33" i="81"/>
  <c r="J25" i="79"/>
  <c r="I25" i="80"/>
  <c r="S25" i="80" s="1"/>
  <c r="V35" i="71"/>
  <c r="V35" i="75"/>
  <c r="E35" i="79"/>
  <c r="I35" i="79" s="1"/>
  <c r="S35" i="79" s="1"/>
  <c r="E33" i="80"/>
  <c r="I33" i="80" s="1"/>
  <c r="S33" i="80" s="1"/>
  <c r="E34" i="76"/>
  <c r="I34" i="76" s="1"/>
  <c r="S34" i="76" s="1"/>
  <c r="E34" i="77"/>
  <c r="I34" i="77" s="1"/>
  <c r="S34" i="77" s="1"/>
  <c r="V33" i="81"/>
  <c r="E22" i="39"/>
  <c r="E34" i="72"/>
  <c r="I34" i="72" s="1"/>
  <c r="S34" i="72" s="1"/>
  <c r="J23" i="79"/>
  <c r="J22" i="79"/>
  <c r="V32" i="81"/>
  <c r="S34" i="79"/>
  <c r="I28" i="80"/>
  <c r="S28" i="80" s="1"/>
  <c r="I26" i="80"/>
  <c r="S26" i="80" s="1"/>
  <c r="V27" i="81"/>
  <c r="E27" i="81"/>
  <c r="I30" i="80"/>
  <c r="S30" i="80" s="1"/>
  <c r="V26" i="81"/>
  <c r="E26" i="81"/>
  <c r="I29" i="80"/>
  <c r="S29" i="80" s="1"/>
  <c r="I27" i="80"/>
  <c r="S27" i="80" s="1"/>
  <c r="V24" i="81"/>
  <c r="E24" i="81"/>
  <c r="V31" i="81"/>
  <c r="E31" i="81"/>
  <c r="I31" i="81" s="1"/>
  <c r="S31" i="81" s="1"/>
  <c r="J30" i="79"/>
  <c r="V28" i="81"/>
  <c r="E28" i="81"/>
  <c r="E25" i="81"/>
  <c r="V25" i="81"/>
  <c r="J29" i="79"/>
  <c r="J23" i="80"/>
  <c r="S23" i="80"/>
  <c r="D34" i="81"/>
  <c r="C34" i="81"/>
  <c r="T34" i="81" s="1"/>
  <c r="T33" i="81"/>
  <c r="J31" i="81"/>
  <c r="R33" i="81"/>
  <c r="I33" i="81"/>
  <c r="S33" i="81" s="1"/>
  <c r="I32" i="81"/>
  <c r="S32" i="81" s="1"/>
  <c r="V33" i="80"/>
  <c r="D34" i="80"/>
  <c r="C34" i="80"/>
  <c r="R33" i="80"/>
  <c r="J32" i="80"/>
  <c r="V35" i="79"/>
  <c r="D36" i="79"/>
  <c r="C36" i="79"/>
  <c r="J34" i="79"/>
  <c r="R35" i="79"/>
  <c r="J33" i="79"/>
  <c r="R33" i="78"/>
  <c r="E33" i="78"/>
  <c r="I33" i="78" s="1"/>
  <c r="S33" i="78" s="1"/>
  <c r="T33" i="78"/>
  <c r="V33" i="78"/>
  <c r="D34" i="78"/>
  <c r="C34" i="78"/>
  <c r="I32" i="78"/>
  <c r="S32" i="78" s="1"/>
  <c r="R34" i="77"/>
  <c r="I33" i="77"/>
  <c r="S33" i="77" s="1"/>
  <c r="D35" i="77"/>
  <c r="C35" i="77"/>
  <c r="T34" i="77"/>
  <c r="D35" i="76"/>
  <c r="C35" i="76"/>
  <c r="T35" i="76" s="1"/>
  <c r="J32" i="76"/>
  <c r="R34" i="76"/>
  <c r="T34" i="76"/>
  <c r="J33" i="76"/>
  <c r="D36" i="75"/>
  <c r="C36" i="75"/>
  <c r="R35" i="75"/>
  <c r="J34" i="75"/>
  <c r="R33" i="74"/>
  <c r="E33" i="74"/>
  <c r="I33" i="74" s="1"/>
  <c r="D34" i="74"/>
  <c r="C34" i="74"/>
  <c r="J32" i="74"/>
  <c r="R34" i="73"/>
  <c r="D35" i="73"/>
  <c r="C35" i="73"/>
  <c r="T35" i="73" s="1"/>
  <c r="T34" i="73"/>
  <c r="J33" i="73"/>
  <c r="E34" i="73"/>
  <c r="J33" i="72"/>
  <c r="D35" i="72"/>
  <c r="C35" i="72"/>
  <c r="V34" i="72"/>
  <c r="R34" i="72"/>
  <c r="R35" i="71"/>
  <c r="E35" i="71"/>
  <c r="I35" i="71" s="1"/>
  <c r="S35" i="71" s="1"/>
  <c r="A37" i="71"/>
  <c r="B38" i="71"/>
  <c r="J34" i="71"/>
  <c r="D36" i="71"/>
  <c r="C36" i="71"/>
  <c r="A35" i="81"/>
  <c r="A35" i="80"/>
  <c r="A37" i="79"/>
  <c r="A35" i="78"/>
  <c r="A36" i="77"/>
  <c r="A36" i="76"/>
  <c r="A37" i="75"/>
  <c r="A35" i="74"/>
  <c r="A36" i="73"/>
  <c r="A36" i="72"/>
  <c r="C23" i="39"/>
  <c r="T23" i="39" s="1"/>
  <c r="D23" i="39"/>
  <c r="C24" i="39"/>
  <c r="T24" i="39" s="1"/>
  <c r="D24" i="39"/>
  <c r="R22" i="39"/>
  <c r="B26" i="39"/>
  <c r="A25" i="39"/>
  <c r="V36" i="75" l="1"/>
  <c r="V35" i="76"/>
  <c r="J24" i="80"/>
  <c r="I22" i="81"/>
  <c r="S22" i="81" s="1"/>
  <c r="I29" i="81"/>
  <c r="S29" i="81" s="1"/>
  <c r="V35" i="73"/>
  <c r="J25" i="80"/>
  <c r="E34" i="74"/>
  <c r="I34" i="74" s="1"/>
  <c r="S34" i="74" s="1"/>
  <c r="I30" i="81"/>
  <c r="S30" i="81" s="1"/>
  <c r="I23" i="81"/>
  <c r="S23" i="81" s="1"/>
  <c r="R24" i="39"/>
  <c r="E35" i="72"/>
  <c r="I35" i="72" s="1"/>
  <c r="S35" i="72" s="1"/>
  <c r="E36" i="79"/>
  <c r="E23" i="39"/>
  <c r="E36" i="75"/>
  <c r="I36" i="75" s="1"/>
  <c r="S36" i="75" s="1"/>
  <c r="E35" i="77"/>
  <c r="T34" i="74"/>
  <c r="E24" i="39"/>
  <c r="V35" i="72"/>
  <c r="T36" i="79"/>
  <c r="V34" i="80"/>
  <c r="V34" i="74"/>
  <c r="J29" i="80"/>
  <c r="J30" i="80"/>
  <c r="J26" i="80"/>
  <c r="I28" i="81"/>
  <c r="S28" i="81" s="1"/>
  <c r="I24" i="81"/>
  <c r="S24" i="81" s="1"/>
  <c r="I25" i="81"/>
  <c r="S25" i="81" s="1"/>
  <c r="J27" i="80"/>
  <c r="I26" i="81"/>
  <c r="S26" i="81" s="1"/>
  <c r="I27" i="81"/>
  <c r="S27" i="81" s="1"/>
  <c r="J28" i="80"/>
  <c r="S33" i="74"/>
  <c r="C35" i="81"/>
  <c r="T35" i="81" s="1"/>
  <c r="D35" i="81"/>
  <c r="R34" i="81"/>
  <c r="E34" i="81"/>
  <c r="I34" i="81" s="1"/>
  <c r="S34" i="81" s="1"/>
  <c r="V34" i="81"/>
  <c r="J32" i="81"/>
  <c r="J33" i="81"/>
  <c r="R34" i="80"/>
  <c r="E34" i="80"/>
  <c r="T34" i="80"/>
  <c r="D35" i="80"/>
  <c r="C35" i="80"/>
  <c r="J33" i="80"/>
  <c r="V36" i="79"/>
  <c r="R36" i="79"/>
  <c r="I36" i="79"/>
  <c r="S36" i="79" s="1"/>
  <c r="D37" i="79"/>
  <c r="C37" i="79"/>
  <c r="J35" i="79"/>
  <c r="R34" i="78"/>
  <c r="V34" i="78"/>
  <c r="E34" i="78"/>
  <c r="J32" i="78"/>
  <c r="J33" i="78"/>
  <c r="D35" i="78"/>
  <c r="C35" i="78"/>
  <c r="T34" i="78"/>
  <c r="J33" i="77"/>
  <c r="V35" i="77"/>
  <c r="R35" i="77"/>
  <c r="I35" i="77"/>
  <c r="S35" i="77" s="1"/>
  <c r="D36" i="77"/>
  <c r="C36" i="77"/>
  <c r="T35" i="77"/>
  <c r="J34" i="77"/>
  <c r="R35" i="76"/>
  <c r="E35" i="76"/>
  <c r="D36" i="76"/>
  <c r="C36" i="76"/>
  <c r="J34" i="76"/>
  <c r="J35" i="75"/>
  <c r="R36" i="75"/>
  <c r="T36" i="75"/>
  <c r="D37" i="75"/>
  <c r="C37" i="75"/>
  <c r="T37" i="75" s="1"/>
  <c r="D35" i="74"/>
  <c r="C35" i="74"/>
  <c r="T35" i="74" s="1"/>
  <c r="R34" i="74"/>
  <c r="J33" i="74"/>
  <c r="D36" i="73"/>
  <c r="C36" i="73"/>
  <c r="T36" i="73" s="1"/>
  <c r="R35" i="73"/>
  <c r="E35" i="73"/>
  <c r="I35" i="73" s="1"/>
  <c r="I34" i="73"/>
  <c r="S34" i="73" s="1"/>
  <c r="D36" i="72"/>
  <c r="C36" i="72"/>
  <c r="R35" i="72"/>
  <c r="T35" i="72"/>
  <c r="J34" i="72"/>
  <c r="V36" i="71"/>
  <c r="A38" i="71"/>
  <c r="B39" i="71"/>
  <c r="D37" i="71"/>
  <c r="C37" i="71"/>
  <c r="E36" i="71"/>
  <c r="I36" i="71" s="1"/>
  <c r="S36" i="71" s="1"/>
  <c r="R36" i="71"/>
  <c r="J35" i="71"/>
  <c r="T36" i="71"/>
  <c r="V23" i="39"/>
  <c r="V24" i="39"/>
  <c r="A36" i="81"/>
  <c r="A36" i="80"/>
  <c r="A38" i="79"/>
  <c r="A36" i="78"/>
  <c r="A37" i="77"/>
  <c r="A37" i="76"/>
  <c r="A38" i="75"/>
  <c r="A36" i="74"/>
  <c r="A37" i="73"/>
  <c r="A37" i="72"/>
  <c r="C25" i="39"/>
  <c r="D25" i="39"/>
  <c r="R23" i="39"/>
  <c r="I22" i="39"/>
  <c r="I23" i="39"/>
  <c r="S23" i="39" s="1"/>
  <c r="I24" i="39"/>
  <c r="S24" i="39" s="1"/>
  <c r="A26" i="39"/>
  <c r="B27" i="39"/>
  <c r="V35" i="81" l="1"/>
  <c r="J22" i="81"/>
  <c r="J29" i="81"/>
  <c r="V36" i="76"/>
  <c r="E35" i="78"/>
  <c r="I35" i="78" s="1"/>
  <c r="S35" i="78" s="1"/>
  <c r="J23" i="81"/>
  <c r="V37" i="75"/>
  <c r="V36" i="73"/>
  <c r="J30" i="81"/>
  <c r="V36" i="77"/>
  <c r="E25" i="39"/>
  <c r="I25" i="39" s="1"/>
  <c r="S25" i="39" s="1"/>
  <c r="E36" i="76"/>
  <c r="I36" i="76" s="1"/>
  <c r="S36" i="76" s="1"/>
  <c r="V36" i="72"/>
  <c r="V35" i="78"/>
  <c r="E37" i="75"/>
  <c r="I37" i="75" s="1"/>
  <c r="T36" i="77"/>
  <c r="V35" i="80"/>
  <c r="T36" i="72"/>
  <c r="E37" i="79"/>
  <c r="I37" i="79" s="1"/>
  <c r="S37" i="79" s="1"/>
  <c r="T36" i="76"/>
  <c r="E35" i="80"/>
  <c r="I35" i="80" s="1"/>
  <c r="S35" i="80" s="1"/>
  <c r="V35" i="74"/>
  <c r="T35" i="80"/>
  <c r="J24" i="81"/>
  <c r="J27" i="81"/>
  <c r="J25" i="81"/>
  <c r="J28" i="81"/>
  <c r="S35" i="73"/>
  <c r="J36" i="75"/>
  <c r="J26" i="81"/>
  <c r="D36" i="81"/>
  <c r="C36" i="81"/>
  <c r="T36" i="81" s="1"/>
  <c r="E35" i="81"/>
  <c r="R35" i="81"/>
  <c r="J34" i="81"/>
  <c r="I34" i="80"/>
  <c r="S34" i="80" s="1"/>
  <c r="D36" i="80"/>
  <c r="C36" i="80"/>
  <c r="R35" i="80"/>
  <c r="V37" i="79"/>
  <c r="R37" i="79"/>
  <c r="C38" i="79"/>
  <c r="T38" i="79" s="1"/>
  <c r="D38" i="79"/>
  <c r="T37" i="79"/>
  <c r="J36" i="79"/>
  <c r="R35" i="78"/>
  <c r="D36" i="78"/>
  <c r="C36" i="78"/>
  <c r="T36" i="78"/>
  <c r="T35" i="78"/>
  <c r="I34" i="78"/>
  <c r="S34" i="78" s="1"/>
  <c r="R36" i="77"/>
  <c r="C37" i="77"/>
  <c r="T37" i="77" s="1"/>
  <c r="D37" i="77"/>
  <c r="E36" i="77"/>
  <c r="I36" i="77" s="1"/>
  <c r="S36" i="77" s="1"/>
  <c r="J35" i="77"/>
  <c r="D37" i="76"/>
  <c r="C37" i="76"/>
  <c r="T37" i="76" s="1"/>
  <c r="R36" i="76"/>
  <c r="I35" i="76"/>
  <c r="R37" i="75"/>
  <c r="C38" i="75"/>
  <c r="T38" i="75" s="1"/>
  <c r="D38" i="75"/>
  <c r="J34" i="74"/>
  <c r="E35" i="74"/>
  <c r="I35" i="74" s="1"/>
  <c r="S35" i="74" s="1"/>
  <c r="R35" i="74"/>
  <c r="D36" i="74"/>
  <c r="C36" i="74"/>
  <c r="D37" i="73"/>
  <c r="C37" i="73"/>
  <c r="R36" i="73"/>
  <c r="J34" i="73"/>
  <c r="J35" i="73"/>
  <c r="E36" i="73"/>
  <c r="D37" i="72"/>
  <c r="C37" i="72"/>
  <c r="T37" i="72" s="1"/>
  <c r="R36" i="72"/>
  <c r="E36" i="72"/>
  <c r="I36" i="72" s="1"/>
  <c r="S36" i="72" s="1"/>
  <c r="J35" i="72"/>
  <c r="R37" i="71"/>
  <c r="T37" i="71"/>
  <c r="E37" i="71"/>
  <c r="A39" i="71"/>
  <c r="B40" i="71"/>
  <c r="D38" i="71"/>
  <c r="C38" i="71"/>
  <c r="T38" i="71" s="1"/>
  <c r="V37" i="71"/>
  <c r="J36" i="71"/>
  <c r="S22" i="39"/>
  <c r="V25" i="39"/>
  <c r="R25" i="39"/>
  <c r="A37" i="81"/>
  <c r="A37" i="80"/>
  <c r="A39" i="79"/>
  <c r="A37" i="78"/>
  <c r="A38" i="77"/>
  <c r="A38" i="76"/>
  <c r="A39" i="75"/>
  <c r="A37" i="74"/>
  <c r="A38" i="73"/>
  <c r="A38" i="72"/>
  <c r="T25" i="39"/>
  <c r="C26" i="39"/>
  <c r="T26" i="39" s="1"/>
  <c r="D26" i="39"/>
  <c r="J23" i="39"/>
  <c r="J24" i="39"/>
  <c r="J22" i="39"/>
  <c r="K22" i="39" s="1"/>
  <c r="B28" i="39"/>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A27" i="39"/>
  <c r="V36" i="81" l="1"/>
  <c r="V38" i="75"/>
  <c r="V36" i="78"/>
  <c r="V38" i="71"/>
  <c r="V36" i="74"/>
  <c r="E36" i="80"/>
  <c r="I36" i="80" s="1"/>
  <c r="S36" i="80" s="1"/>
  <c r="E36" i="74"/>
  <c r="I36" i="74" s="1"/>
  <c r="S36" i="74" s="1"/>
  <c r="V37" i="77"/>
  <c r="V38" i="79"/>
  <c r="V37" i="72"/>
  <c r="E37" i="73"/>
  <c r="I37" i="73" s="1"/>
  <c r="S37" i="73" s="1"/>
  <c r="E26" i="39"/>
  <c r="I26" i="39" s="1"/>
  <c r="S26" i="39" s="1"/>
  <c r="V37" i="76"/>
  <c r="T36" i="80"/>
  <c r="V37" i="73"/>
  <c r="E37" i="77"/>
  <c r="I37" i="77" s="1"/>
  <c r="S37" i="77" s="1"/>
  <c r="V36" i="80"/>
  <c r="S37" i="75"/>
  <c r="S35" i="76"/>
  <c r="R36" i="81"/>
  <c r="I35" i="81"/>
  <c r="S35" i="81" s="1"/>
  <c r="E36" i="81"/>
  <c r="D37" i="81"/>
  <c r="C37" i="81"/>
  <c r="T37" i="81" s="1"/>
  <c r="D37" i="80"/>
  <c r="C37" i="80"/>
  <c r="J34" i="80"/>
  <c r="J35" i="80"/>
  <c r="R36" i="80"/>
  <c r="E38" i="79"/>
  <c r="I38" i="79" s="1"/>
  <c r="S38" i="79" s="1"/>
  <c r="R38" i="79"/>
  <c r="D39" i="79"/>
  <c r="C39" i="79"/>
  <c r="J37" i="79"/>
  <c r="J35" i="78"/>
  <c r="R36" i="78"/>
  <c r="E36" i="78"/>
  <c r="I36" i="78" s="1"/>
  <c r="D37" i="78"/>
  <c r="C37" i="78"/>
  <c r="T37" i="78" s="1"/>
  <c r="J34" i="78"/>
  <c r="C38" i="77"/>
  <c r="D38" i="77"/>
  <c r="R37" i="77"/>
  <c r="J36" i="77"/>
  <c r="R37" i="76"/>
  <c r="E37" i="76"/>
  <c r="J35" i="76"/>
  <c r="C38" i="76"/>
  <c r="T38" i="76" s="1"/>
  <c r="D38" i="76"/>
  <c r="J36" i="76"/>
  <c r="R38" i="75"/>
  <c r="C39" i="75"/>
  <c r="D39" i="75"/>
  <c r="J37" i="75"/>
  <c r="E38" i="75"/>
  <c r="I38" i="75" s="1"/>
  <c r="S38" i="75" s="1"/>
  <c r="J35" i="74"/>
  <c r="R36" i="74"/>
  <c r="C37" i="74"/>
  <c r="D37" i="74"/>
  <c r="T36" i="74"/>
  <c r="R37" i="73"/>
  <c r="I36" i="73"/>
  <c r="S36" i="73" s="1"/>
  <c r="C38" i="73"/>
  <c r="D38" i="73"/>
  <c r="T37" i="73"/>
  <c r="R37" i="72"/>
  <c r="C38" i="72"/>
  <c r="T38" i="72" s="1"/>
  <c r="D38" i="72"/>
  <c r="E37" i="72"/>
  <c r="I37" i="72" s="1"/>
  <c r="S37" i="72" s="1"/>
  <c r="J36" i="72"/>
  <c r="A40" i="71"/>
  <c r="B41" i="71"/>
  <c r="R38" i="71"/>
  <c r="D39" i="71"/>
  <c r="C39" i="71"/>
  <c r="T39" i="71" s="1"/>
  <c r="I37" i="71"/>
  <c r="S37" i="71" s="1"/>
  <c r="E38" i="71"/>
  <c r="V26" i="39"/>
  <c r="A38" i="81"/>
  <c r="A38" i="80"/>
  <c r="A40" i="79"/>
  <c r="A38" i="78"/>
  <c r="A39" i="77"/>
  <c r="A39" i="76"/>
  <c r="A40" i="75"/>
  <c r="A38" i="74"/>
  <c r="A39" i="73"/>
  <c r="A39" i="72"/>
  <c r="C27" i="39"/>
  <c r="T27" i="39" s="1"/>
  <c r="D27" i="39"/>
  <c r="K23" i="39"/>
  <c r="K24" i="39" s="1"/>
  <c r="R26" i="39"/>
  <c r="J25" i="39"/>
  <c r="A28" i="39"/>
  <c r="V38" i="77" l="1"/>
  <c r="V38" i="72"/>
  <c r="V39" i="75"/>
  <c r="V38" i="76"/>
  <c r="E39" i="79"/>
  <c r="E37" i="80"/>
  <c r="I37" i="80" s="1"/>
  <c r="S37" i="80" s="1"/>
  <c r="V37" i="81"/>
  <c r="V39" i="79"/>
  <c r="V37" i="80"/>
  <c r="V39" i="71"/>
  <c r="E37" i="81"/>
  <c r="I37" i="81" s="1"/>
  <c r="S37" i="81" s="1"/>
  <c r="E39" i="71"/>
  <c r="E38" i="72"/>
  <c r="I38" i="72" s="1"/>
  <c r="T39" i="79"/>
  <c r="E27" i="39"/>
  <c r="I27" i="39" s="1"/>
  <c r="V37" i="74"/>
  <c r="E37" i="78"/>
  <c r="I37" i="78" s="1"/>
  <c r="S37" i="78" s="1"/>
  <c r="S36" i="78"/>
  <c r="J37" i="71"/>
  <c r="J36" i="73"/>
  <c r="D38" i="81"/>
  <c r="C38" i="81"/>
  <c r="T38" i="81" s="1"/>
  <c r="I36" i="81"/>
  <c r="R37" i="81"/>
  <c r="J35" i="81"/>
  <c r="C38" i="80"/>
  <c r="T38" i="80" s="1"/>
  <c r="D38" i="80"/>
  <c r="R37" i="80"/>
  <c r="T37" i="80"/>
  <c r="J36" i="80"/>
  <c r="D40" i="79"/>
  <c r="C40" i="79"/>
  <c r="T40" i="79" s="1"/>
  <c r="I39" i="79"/>
  <c r="S39" i="79" s="1"/>
  <c r="R39" i="79"/>
  <c r="J38" i="79"/>
  <c r="V37" i="78"/>
  <c r="C38" i="78"/>
  <c r="T38" i="78" s="1"/>
  <c r="D38" i="78"/>
  <c r="J36" i="78"/>
  <c r="R37" i="78"/>
  <c r="R38" i="77"/>
  <c r="E38" i="77"/>
  <c r="I38" i="77" s="1"/>
  <c r="S38" i="77" s="1"/>
  <c r="J37" i="77"/>
  <c r="D39" i="77"/>
  <c r="C39" i="77"/>
  <c r="T39" i="77" s="1"/>
  <c r="T38" i="77"/>
  <c r="R38" i="76"/>
  <c r="E38" i="76"/>
  <c r="I38" i="76" s="1"/>
  <c r="S38" i="76" s="1"/>
  <c r="D39" i="76"/>
  <c r="C39" i="76"/>
  <c r="I37" i="76"/>
  <c r="S37" i="76" s="1"/>
  <c r="R39" i="75"/>
  <c r="E39" i="75"/>
  <c r="T39" i="75"/>
  <c r="D40" i="75"/>
  <c r="C40" i="75"/>
  <c r="J38" i="75"/>
  <c r="C38" i="74"/>
  <c r="D38" i="74"/>
  <c r="R37" i="74"/>
  <c r="E37" i="74"/>
  <c r="I37" i="74" s="1"/>
  <c r="S37" i="74" s="1"/>
  <c r="T37" i="74"/>
  <c r="J36" i="74"/>
  <c r="D39" i="73"/>
  <c r="C39" i="73"/>
  <c r="R38" i="73"/>
  <c r="T38" i="73"/>
  <c r="V38" i="73"/>
  <c r="E38" i="73"/>
  <c r="J37" i="73"/>
  <c r="D39" i="72"/>
  <c r="C39" i="72"/>
  <c r="T39" i="72" s="1"/>
  <c r="R38" i="72"/>
  <c r="J37" i="72"/>
  <c r="I38" i="71"/>
  <c r="R39" i="71"/>
  <c r="A41" i="71"/>
  <c r="B42" i="71"/>
  <c r="D40" i="71"/>
  <c r="C40" i="71"/>
  <c r="T40" i="71" s="1"/>
  <c r="V27" i="39"/>
  <c r="A39" i="81"/>
  <c r="A39" i="80"/>
  <c r="A41" i="79"/>
  <c r="A39" i="78"/>
  <c r="A40" i="77"/>
  <c r="A40" i="76"/>
  <c r="A41" i="75"/>
  <c r="A39" i="74"/>
  <c r="A40" i="73"/>
  <c r="A40" i="72"/>
  <c r="C28" i="39"/>
  <c r="T28" i="39" s="1"/>
  <c r="D28" i="39"/>
  <c r="R27" i="39"/>
  <c r="K25" i="39"/>
  <c r="J26" i="39"/>
  <c r="A29" i="39"/>
  <c r="V38" i="80" l="1"/>
  <c r="V39" i="77"/>
  <c r="V40" i="79"/>
  <c r="V39" i="72"/>
  <c r="V39" i="76"/>
  <c r="E39" i="77"/>
  <c r="E28" i="39"/>
  <c r="I28" i="39" s="1"/>
  <c r="S28" i="39" s="1"/>
  <c r="V38" i="74"/>
  <c r="E40" i="75"/>
  <c r="V38" i="81"/>
  <c r="V28" i="39"/>
  <c r="I39" i="71"/>
  <c r="S39" i="71" s="1"/>
  <c r="E38" i="74"/>
  <c r="E38" i="78"/>
  <c r="I38" i="78" s="1"/>
  <c r="S38" i="78" s="1"/>
  <c r="C29" i="39"/>
  <c r="T29" i="39" s="1"/>
  <c r="V39" i="73"/>
  <c r="E38" i="80"/>
  <c r="S38" i="72"/>
  <c r="S38" i="71"/>
  <c r="S36" i="81"/>
  <c r="J37" i="76"/>
  <c r="R38" i="81"/>
  <c r="E38" i="81"/>
  <c r="D39" i="81"/>
  <c r="C39" i="81"/>
  <c r="J37" i="81"/>
  <c r="J36" i="81"/>
  <c r="R38" i="80"/>
  <c r="I38" i="80"/>
  <c r="D39" i="80"/>
  <c r="C39" i="80"/>
  <c r="T39" i="80" s="1"/>
  <c r="J37" i="80"/>
  <c r="D41" i="79"/>
  <c r="C41" i="79"/>
  <c r="E41" i="79" s="1"/>
  <c r="J39" i="79"/>
  <c r="R40" i="79"/>
  <c r="E40" i="79"/>
  <c r="D39" i="78"/>
  <c r="V39" i="78" s="1"/>
  <c r="C39" i="78"/>
  <c r="T39" i="78" s="1"/>
  <c r="V38" i="78"/>
  <c r="R38" i="78"/>
  <c r="J37" i="78"/>
  <c r="J38" i="77"/>
  <c r="D40" i="77"/>
  <c r="C40" i="77"/>
  <c r="T40" i="77" s="1"/>
  <c r="I39" i="77"/>
  <c r="R39" i="77"/>
  <c r="R39" i="76"/>
  <c r="E39" i="76"/>
  <c r="T39" i="76"/>
  <c r="D40" i="76"/>
  <c r="C40" i="76"/>
  <c r="T40" i="76" s="1"/>
  <c r="J38" i="76"/>
  <c r="V40" i="75"/>
  <c r="R40" i="75"/>
  <c r="I40" i="75"/>
  <c r="S40" i="75" s="1"/>
  <c r="I39" i="75"/>
  <c r="S39" i="75" s="1"/>
  <c r="D41" i="75"/>
  <c r="V41" i="75" s="1"/>
  <c r="C41" i="75"/>
  <c r="T40" i="75"/>
  <c r="R38" i="74"/>
  <c r="I38" i="74"/>
  <c r="S38" i="74" s="1"/>
  <c r="T38" i="74"/>
  <c r="D39" i="74"/>
  <c r="C39" i="74"/>
  <c r="J37" i="74"/>
  <c r="R39" i="73"/>
  <c r="I38" i="73"/>
  <c r="S38" i="73" s="1"/>
  <c r="C40" i="73"/>
  <c r="D40" i="73"/>
  <c r="V40" i="73" s="1"/>
  <c r="T39" i="73"/>
  <c r="E39" i="73"/>
  <c r="R39" i="72"/>
  <c r="E39" i="72"/>
  <c r="J38" i="72"/>
  <c r="D40" i="72"/>
  <c r="C40" i="72"/>
  <c r="V40" i="71"/>
  <c r="E40" i="71"/>
  <c r="I40" i="71" s="1"/>
  <c r="S40" i="71" s="1"/>
  <c r="D41" i="71"/>
  <c r="C41" i="71"/>
  <c r="T41" i="71" s="1"/>
  <c r="A42" i="71"/>
  <c r="B43" i="71"/>
  <c r="J38" i="71"/>
  <c r="R40" i="71"/>
  <c r="S27" i="39"/>
  <c r="A40" i="81"/>
  <c r="A40" i="80"/>
  <c r="A42" i="79"/>
  <c r="A40" i="78"/>
  <c r="A41" i="77"/>
  <c r="A41" i="76"/>
  <c r="A42" i="75"/>
  <c r="A40" i="74"/>
  <c r="A41" i="73"/>
  <c r="A41" i="72"/>
  <c r="R28" i="39"/>
  <c r="K26" i="39"/>
  <c r="D29" i="39"/>
  <c r="V29" i="39" s="1"/>
  <c r="J27" i="39"/>
  <c r="A30" i="39"/>
  <c r="V41" i="79" l="1"/>
  <c r="T41" i="79"/>
  <c r="E40" i="72"/>
  <c r="I40" i="72" s="1"/>
  <c r="S40" i="72" s="1"/>
  <c r="E39" i="74"/>
  <c r="I39" i="74" s="1"/>
  <c r="S39" i="74" s="1"/>
  <c r="E41" i="75"/>
  <c r="I41" i="75" s="1"/>
  <c r="S41" i="75" s="1"/>
  <c r="E40" i="77"/>
  <c r="E39" i="80"/>
  <c r="I39" i="80" s="1"/>
  <c r="S39" i="80" s="1"/>
  <c r="J39" i="71"/>
  <c r="V40" i="76"/>
  <c r="V40" i="77"/>
  <c r="V39" i="81"/>
  <c r="E29" i="39"/>
  <c r="S38" i="80"/>
  <c r="S39" i="77"/>
  <c r="D40" i="81"/>
  <c r="C40" i="81"/>
  <c r="R39" i="81"/>
  <c r="E39" i="81"/>
  <c r="I39" i="81" s="1"/>
  <c r="S39" i="81" s="1"/>
  <c r="I38" i="81"/>
  <c r="S38" i="81" s="1"/>
  <c r="T39" i="81"/>
  <c r="V39" i="80"/>
  <c r="D40" i="80"/>
  <c r="C40" i="80"/>
  <c r="R39" i="80"/>
  <c r="J38" i="80"/>
  <c r="R41" i="79"/>
  <c r="I41" i="79"/>
  <c r="D42" i="79"/>
  <c r="C42" i="79"/>
  <c r="T42" i="79" s="1"/>
  <c r="I40" i="79"/>
  <c r="S40" i="79" s="1"/>
  <c r="D40" i="78"/>
  <c r="C40" i="78"/>
  <c r="R39" i="78"/>
  <c r="E39" i="78"/>
  <c r="I39" i="78" s="1"/>
  <c r="S39" i="78" s="1"/>
  <c r="J38" i="78"/>
  <c r="D41" i="77"/>
  <c r="C41" i="77"/>
  <c r="T41" i="77" s="1"/>
  <c r="R40" i="77"/>
  <c r="I40" i="77"/>
  <c r="S40" i="77" s="1"/>
  <c r="J39" i="77"/>
  <c r="E40" i="76"/>
  <c r="I40" i="76" s="1"/>
  <c r="S40" i="76" s="1"/>
  <c r="D41" i="76"/>
  <c r="V41" i="76" s="1"/>
  <c r="C41" i="76"/>
  <c r="T41" i="76" s="1"/>
  <c r="I39" i="76"/>
  <c r="S39" i="76" s="1"/>
  <c r="R40" i="76"/>
  <c r="R41" i="75"/>
  <c r="J39" i="75"/>
  <c r="T41" i="75"/>
  <c r="C42" i="75"/>
  <c r="D42" i="75"/>
  <c r="J40" i="75"/>
  <c r="V39" i="74"/>
  <c r="D40" i="74"/>
  <c r="V40" i="74" s="1"/>
  <c r="T40" i="74"/>
  <c r="C40" i="74"/>
  <c r="R39" i="74"/>
  <c r="J38" i="74"/>
  <c r="T39" i="74"/>
  <c r="D41" i="73"/>
  <c r="C41" i="73"/>
  <c r="T41" i="73" s="1"/>
  <c r="R40" i="73"/>
  <c r="T40" i="73"/>
  <c r="E40" i="73"/>
  <c r="I40" i="73" s="1"/>
  <c r="S40" i="73" s="1"/>
  <c r="J38" i="73"/>
  <c r="I39" i="73"/>
  <c r="S39" i="73" s="1"/>
  <c r="V40" i="72"/>
  <c r="R40" i="72"/>
  <c r="I39" i="72"/>
  <c r="S39" i="72" s="1"/>
  <c r="T41" i="72"/>
  <c r="D41" i="72"/>
  <c r="C41" i="72"/>
  <c r="T40" i="72"/>
  <c r="V41" i="71"/>
  <c r="C42" i="71"/>
  <c r="T42" i="71" s="1"/>
  <c r="D42" i="71"/>
  <c r="A43" i="71"/>
  <c r="B44" i="71"/>
  <c r="R41" i="71"/>
  <c r="J40" i="71"/>
  <c r="E41" i="71"/>
  <c r="I41" i="71" s="1"/>
  <c r="S41" i="71" s="1"/>
  <c r="A41" i="81"/>
  <c r="A41" i="80"/>
  <c r="A43" i="79"/>
  <c r="A41" i="78"/>
  <c r="A42" i="77"/>
  <c r="A42" i="76"/>
  <c r="A43" i="75"/>
  <c r="A41" i="74"/>
  <c r="A42" i="73"/>
  <c r="A42" i="72"/>
  <c r="K27" i="39"/>
  <c r="C30" i="39"/>
  <c r="T30" i="39" s="1"/>
  <c r="D30" i="39"/>
  <c r="R29" i="39"/>
  <c r="J28" i="39"/>
  <c r="A31" i="39"/>
  <c r="V40" i="81" l="1"/>
  <c r="E40" i="80"/>
  <c r="V42" i="71"/>
  <c r="E40" i="74"/>
  <c r="E41" i="72"/>
  <c r="I41" i="72" s="1"/>
  <c r="S41" i="72" s="1"/>
  <c r="V40" i="80"/>
  <c r="E42" i="79"/>
  <c r="I42" i="79" s="1"/>
  <c r="S42" i="79" s="1"/>
  <c r="E42" i="71"/>
  <c r="V41" i="72"/>
  <c r="V42" i="75"/>
  <c r="E30" i="39"/>
  <c r="S41" i="79"/>
  <c r="J38" i="81"/>
  <c r="J39" i="76"/>
  <c r="R40" i="81"/>
  <c r="T40" i="81"/>
  <c r="E40" i="81"/>
  <c r="J39" i="81"/>
  <c r="D41" i="81"/>
  <c r="C41" i="81"/>
  <c r="T41" i="81" s="1"/>
  <c r="D41" i="80"/>
  <c r="C41" i="80"/>
  <c r="T41" i="80" s="1"/>
  <c r="R40" i="80"/>
  <c r="I40" i="80"/>
  <c r="S40" i="80" s="1"/>
  <c r="T40" i="80"/>
  <c r="J39" i="80"/>
  <c r="V42" i="79"/>
  <c r="J40" i="79"/>
  <c r="J41" i="79"/>
  <c r="R42" i="79"/>
  <c r="D43" i="79"/>
  <c r="C43" i="79"/>
  <c r="R40" i="78"/>
  <c r="T40" i="78"/>
  <c r="C41" i="78"/>
  <c r="T41" i="78" s="1"/>
  <c r="D41" i="78"/>
  <c r="V40" i="78"/>
  <c r="E40" i="78"/>
  <c r="J39" i="78"/>
  <c r="R41" i="77"/>
  <c r="V41" i="77"/>
  <c r="E41" i="77"/>
  <c r="D42" i="77"/>
  <c r="C42" i="77"/>
  <c r="J40" i="77"/>
  <c r="D42" i="76"/>
  <c r="C42" i="76"/>
  <c r="T42" i="76" s="1"/>
  <c r="J40" i="76"/>
  <c r="R41" i="76"/>
  <c r="E41" i="76"/>
  <c r="J41" i="75"/>
  <c r="D43" i="75"/>
  <c r="C43" i="75"/>
  <c r="R42" i="75"/>
  <c r="E42" i="75"/>
  <c r="I42" i="75" s="1"/>
  <c r="S42" i="75" s="1"/>
  <c r="T42" i="75"/>
  <c r="D41" i="74"/>
  <c r="C41" i="74"/>
  <c r="T41" i="74" s="1"/>
  <c r="R40" i="74"/>
  <c r="I40" i="74"/>
  <c r="J39" i="74"/>
  <c r="D42" i="73"/>
  <c r="C42" i="73"/>
  <c r="T42" i="73" s="1"/>
  <c r="R41" i="73"/>
  <c r="V41" i="73"/>
  <c r="J39" i="73"/>
  <c r="J40" i="73"/>
  <c r="E41" i="73"/>
  <c r="I41" i="73" s="1"/>
  <c r="S41" i="73" s="1"/>
  <c r="D42" i="72"/>
  <c r="C42" i="72"/>
  <c r="R41" i="72"/>
  <c r="J39" i="72"/>
  <c r="J40" i="72"/>
  <c r="D43" i="71"/>
  <c r="C43" i="71"/>
  <c r="J41" i="71"/>
  <c r="A44" i="71"/>
  <c r="B45" i="71"/>
  <c r="R42" i="71"/>
  <c r="I42" i="71"/>
  <c r="S42" i="71" s="1"/>
  <c r="V30" i="39"/>
  <c r="K28" i="39"/>
  <c r="A42" i="81"/>
  <c r="A42" i="80"/>
  <c r="A44" i="79"/>
  <c r="A42" i="78"/>
  <c r="A43" i="77"/>
  <c r="A43" i="76"/>
  <c r="A44" i="75"/>
  <c r="A42" i="74"/>
  <c r="A43" i="73"/>
  <c r="A43" i="72"/>
  <c r="C31" i="39"/>
  <c r="D31" i="39"/>
  <c r="R30" i="39"/>
  <c r="I29" i="39"/>
  <c r="A32" i="39"/>
  <c r="V42" i="76" l="1"/>
  <c r="V42" i="73"/>
  <c r="V41" i="74"/>
  <c r="E31" i="39"/>
  <c r="I31" i="39" s="1"/>
  <c r="S31" i="39" s="1"/>
  <c r="E42" i="72"/>
  <c r="V43" i="75"/>
  <c r="E43" i="79"/>
  <c r="V41" i="78"/>
  <c r="E41" i="81"/>
  <c r="V42" i="72"/>
  <c r="E42" i="76"/>
  <c r="E42" i="77"/>
  <c r="I42" i="77" s="1"/>
  <c r="S42" i="77" s="1"/>
  <c r="E41" i="78"/>
  <c r="V41" i="80"/>
  <c r="S40" i="74"/>
  <c r="S29" i="39"/>
  <c r="D42" i="81"/>
  <c r="C42" i="81"/>
  <c r="T42" i="81" s="1"/>
  <c r="V41" i="81"/>
  <c r="I40" i="81"/>
  <c r="S40" i="81" s="1"/>
  <c r="R41" i="81"/>
  <c r="I41" i="81"/>
  <c r="S41" i="81" s="1"/>
  <c r="E41" i="80"/>
  <c r="I41" i="80" s="1"/>
  <c r="S41" i="80" s="1"/>
  <c r="R41" i="80"/>
  <c r="D42" i="80"/>
  <c r="C42" i="80"/>
  <c r="T42" i="80" s="1"/>
  <c r="J40" i="80"/>
  <c r="V43" i="79"/>
  <c r="C44" i="79"/>
  <c r="T44" i="79" s="1"/>
  <c r="D44" i="79"/>
  <c r="V44" i="79" s="1"/>
  <c r="R43" i="79"/>
  <c r="I43" i="79"/>
  <c r="S43" i="79" s="1"/>
  <c r="T43" i="79"/>
  <c r="J42" i="79"/>
  <c r="D42" i="78"/>
  <c r="C42" i="78"/>
  <c r="T42" i="78" s="1"/>
  <c r="R41" i="78"/>
  <c r="I41" i="78"/>
  <c r="S41" i="78" s="1"/>
  <c r="I40" i="78"/>
  <c r="S40" i="78" s="1"/>
  <c r="D43" i="77"/>
  <c r="C43" i="77"/>
  <c r="V42" i="77"/>
  <c r="R42" i="77"/>
  <c r="I41" i="77"/>
  <c r="S41" i="77" s="1"/>
  <c r="T42" i="77"/>
  <c r="D43" i="76"/>
  <c r="C43" i="76"/>
  <c r="T43" i="76" s="1"/>
  <c r="I42" i="76"/>
  <c r="R42" i="76"/>
  <c r="I41" i="76"/>
  <c r="S41" i="76" s="1"/>
  <c r="E43" i="75"/>
  <c r="I43" i="75" s="1"/>
  <c r="S43" i="75" s="1"/>
  <c r="R43" i="75"/>
  <c r="T43" i="75"/>
  <c r="D44" i="75"/>
  <c r="C44" i="75"/>
  <c r="T44" i="75" s="1"/>
  <c r="J42" i="75"/>
  <c r="D42" i="74"/>
  <c r="C42" i="74"/>
  <c r="T42" i="74" s="1"/>
  <c r="R41" i="74"/>
  <c r="E41" i="74"/>
  <c r="I41" i="74" s="1"/>
  <c r="S41" i="74" s="1"/>
  <c r="J40" i="74"/>
  <c r="R42" i="73"/>
  <c r="J41" i="73"/>
  <c r="D43" i="73"/>
  <c r="V43" i="73" s="1"/>
  <c r="C43" i="73"/>
  <c r="T43" i="73" s="1"/>
  <c r="E42" i="73"/>
  <c r="I42" i="73" s="1"/>
  <c r="T42" i="72"/>
  <c r="I42" i="72"/>
  <c r="S42" i="72" s="1"/>
  <c r="R42" i="72"/>
  <c r="D43" i="72"/>
  <c r="C43" i="72"/>
  <c r="T43" i="72" s="1"/>
  <c r="J41" i="72"/>
  <c r="V43" i="71"/>
  <c r="R43" i="71"/>
  <c r="E43" i="71"/>
  <c r="I43" i="71" s="1"/>
  <c r="S43" i="71" s="1"/>
  <c r="T43" i="71"/>
  <c r="A45" i="71"/>
  <c r="B46" i="71"/>
  <c r="D44" i="71"/>
  <c r="C44" i="71"/>
  <c r="T44" i="71" s="1"/>
  <c r="J42" i="71"/>
  <c r="V31" i="39"/>
  <c r="A43" i="81"/>
  <c r="A43" i="80"/>
  <c r="A45" i="79"/>
  <c r="A43" i="78"/>
  <c r="A44" i="77"/>
  <c r="A44" i="76"/>
  <c r="A45" i="75"/>
  <c r="A43" i="74"/>
  <c r="A44" i="73"/>
  <c r="A44" i="72"/>
  <c r="T31" i="39"/>
  <c r="C32" i="39"/>
  <c r="D32" i="39"/>
  <c r="R31" i="39"/>
  <c r="J29" i="39"/>
  <c r="K29" i="39" s="1"/>
  <c r="I30" i="39"/>
  <c r="S30" i="39" s="1"/>
  <c r="A33" i="39"/>
  <c r="V43" i="72" l="1"/>
  <c r="E43" i="76"/>
  <c r="V44" i="75"/>
  <c r="V43" i="76"/>
  <c r="E32" i="39"/>
  <c r="I32" i="39" s="1"/>
  <c r="S32" i="39" s="1"/>
  <c r="V44" i="71"/>
  <c r="V43" i="77"/>
  <c r="V42" i="81"/>
  <c r="E43" i="73"/>
  <c r="I43" i="73" s="1"/>
  <c r="E42" i="78"/>
  <c r="I42" i="78" s="1"/>
  <c r="S42" i="78" s="1"/>
  <c r="E42" i="80"/>
  <c r="I42" i="80" s="1"/>
  <c r="S42" i="80" s="1"/>
  <c r="E44" i="71"/>
  <c r="I44" i="71" s="1"/>
  <c r="S44" i="71" s="1"/>
  <c r="V42" i="74"/>
  <c r="J40" i="81"/>
  <c r="S42" i="76"/>
  <c r="S42" i="73"/>
  <c r="J41" i="78"/>
  <c r="R42" i="81"/>
  <c r="E42" i="81"/>
  <c r="J41" i="81"/>
  <c r="C43" i="81"/>
  <c r="T43" i="81" s="1"/>
  <c r="D43" i="81"/>
  <c r="D43" i="80"/>
  <c r="C43" i="80"/>
  <c r="V42" i="80"/>
  <c r="R42" i="80"/>
  <c r="J41" i="80"/>
  <c r="R44" i="79"/>
  <c r="E44" i="79"/>
  <c r="I44" i="79" s="1"/>
  <c r="S44" i="79" s="1"/>
  <c r="D45" i="79"/>
  <c r="C45" i="79"/>
  <c r="T45" i="79" s="1"/>
  <c r="J43" i="79"/>
  <c r="V42" i="78"/>
  <c r="J40" i="78"/>
  <c r="R42" i="78"/>
  <c r="D43" i="78"/>
  <c r="C43" i="78"/>
  <c r="T43" i="78" s="1"/>
  <c r="R43" i="77"/>
  <c r="T43" i="77"/>
  <c r="E43" i="77"/>
  <c r="D44" i="77"/>
  <c r="C44" i="77"/>
  <c r="J42" i="77"/>
  <c r="J41" i="77"/>
  <c r="D44" i="76"/>
  <c r="C44" i="76"/>
  <c r="T44" i="76" s="1"/>
  <c r="J42" i="76"/>
  <c r="I43" i="76"/>
  <c r="S43" i="76" s="1"/>
  <c r="R43" i="76"/>
  <c r="J41" i="76"/>
  <c r="R44" i="75"/>
  <c r="D45" i="75"/>
  <c r="C45" i="75"/>
  <c r="T45" i="75" s="1"/>
  <c r="E44" i="75"/>
  <c r="I44" i="75" s="1"/>
  <c r="J43" i="75"/>
  <c r="D43" i="74"/>
  <c r="C43" i="74"/>
  <c r="R42" i="74"/>
  <c r="E42" i="74"/>
  <c r="I42" i="74" s="1"/>
  <c r="S42" i="74" s="1"/>
  <c r="J41" i="74"/>
  <c r="D44" i="73"/>
  <c r="C44" i="73"/>
  <c r="T44" i="73" s="1"/>
  <c r="J42" i="73"/>
  <c r="R43" i="73"/>
  <c r="C44" i="72"/>
  <c r="T44" i="72" s="1"/>
  <c r="D44" i="72"/>
  <c r="R43" i="72"/>
  <c r="E43" i="72"/>
  <c r="I43" i="72" s="1"/>
  <c r="S43" i="72" s="1"/>
  <c r="J42" i="72"/>
  <c r="J43" i="71"/>
  <c r="A46" i="71"/>
  <c r="B47" i="71"/>
  <c r="R44" i="71"/>
  <c r="D45" i="71"/>
  <c r="C45" i="71"/>
  <c r="T45" i="71" s="1"/>
  <c r="V32" i="39"/>
  <c r="C33" i="39"/>
  <c r="T32" i="39"/>
  <c r="R32" i="39"/>
  <c r="A44" i="81"/>
  <c r="A44" i="80"/>
  <c r="A46" i="79"/>
  <c r="A44" i="78"/>
  <c r="A45" i="77"/>
  <c r="A45" i="76"/>
  <c r="A46" i="75"/>
  <c r="A44" i="74"/>
  <c r="A45" i="73"/>
  <c r="A45" i="72"/>
  <c r="D33" i="39"/>
  <c r="J31" i="39"/>
  <c r="J30" i="39"/>
  <c r="K30" i="39" s="1"/>
  <c r="A34" i="39"/>
  <c r="V33" i="39" l="1"/>
  <c r="V45" i="71"/>
  <c r="V44" i="72"/>
  <c r="V45" i="75"/>
  <c r="V43" i="81"/>
  <c r="V43" i="78"/>
  <c r="V44" i="76"/>
  <c r="E43" i="80"/>
  <c r="I43" i="80" s="1"/>
  <c r="S43" i="80" s="1"/>
  <c r="S43" i="73"/>
  <c r="J43" i="73"/>
  <c r="E43" i="78"/>
  <c r="I43" i="78" s="1"/>
  <c r="V43" i="74"/>
  <c r="V44" i="77"/>
  <c r="E43" i="81"/>
  <c r="I43" i="81" s="1"/>
  <c r="E33" i="39"/>
  <c r="E45" i="79"/>
  <c r="I45" i="79" s="1"/>
  <c r="S45" i="79" s="1"/>
  <c r="E43" i="74"/>
  <c r="I43" i="74" s="1"/>
  <c r="S43" i="74" s="1"/>
  <c r="V43" i="80"/>
  <c r="S44" i="75"/>
  <c r="I42" i="81"/>
  <c r="S42" i="81" s="1"/>
  <c r="D44" i="81"/>
  <c r="C44" i="81"/>
  <c r="T44" i="81" s="1"/>
  <c r="R43" i="81"/>
  <c r="R43" i="80"/>
  <c r="T43" i="80"/>
  <c r="C44" i="80"/>
  <c r="T44" i="80" s="1"/>
  <c r="D44" i="80"/>
  <c r="J42" i="80"/>
  <c r="C46" i="79"/>
  <c r="D46" i="79"/>
  <c r="J44" i="79"/>
  <c r="V45" i="79"/>
  <c r="R45" i="79"/>
  <c r="C44" i="78"/>
  <c r="T44" i="78" s="1"/>
  <c r="D44" i="78"/>
  <c r="R43" i="78"/>
  <c r="J42" i="78"/>
  <c r="R44" i="77"/>
  <c r="I43" i="77"/>
  <c r="S43" i="77" s="1"/>
  <c r="D45" i="77"/>
  <c r="C45" i="77"/>
  <c r="T45" i="77" s="1"/>
  <c r="E44" i="77"/>
  <c r="I44" i="77" s="1"/>
  <c r="S44" i="77" s="1"/>
  <c r="T44" i="77"/>
  <c r="J43" i="76"/>
  <c r="R44" i="76"/>
  <c r="D45" i="76"/>
  <c r="C45" i="76"/>
  <c r="T45" i="76" s="1"/>
  <c r="E44" i="76"/>
  <c r="I44" i="76" s="1"/>
  <c r="S44" i="76" s="1"/>
  <c r="R45" i="75"/>
  <c r="E45" i="75"/>
  <c r="I45" i="75" s="1"/>
  <c r="S45" i="75" s="1"/>
  <c r="C46" i="75"/>
  <c r="T46" i="75" s="1"/>
  <c r="D46" i="75"/>
  <c r="J44" i="75"/>
  <c r="R43" i="74"/>
  <c r="D44" i="74"/>
  <c r="C44" i="74"/>
  <c r="T44" i="74" s="1"/>
  <c r="T43" i="74"/>
  <c r="J42" i="74"/>
  <c r="D45" i="73"/>
  <c r="C45" i="73"/>
  <c r="R44" i="73"/>
  <c r="V44" i="73"/>
  <c r="E44" i="73"/>
  <c r="R44" i="72"/>
  <c r="E44" i="72"/>
  <c r="D45" i="72"/>
  <c r="C45" i="72"/>
  <c r="T45" i="72" s="1"/>
  <c r="J43" i="72"/>
  <c r="E45" i="71"/>
  <c r="I45" i="71" s="1"/>
  <c r="R45" i="71"/>
  <c r="C46" i="71"/>
  <c r="T46" i="71" s="1"/>
  <c r="D46" i="71"/>
  <c r="A47" i="71"/>
  <c r="B48" i="71"/>
  <c r="J44" i="71"/>
  <c r="R33" i="39"/>
  <c r="A45" i="81"/>
  <c r="A45" i="80"/>
  <c r="A47" i="79"/>
  <c r="A45" i="78"/>
  <c r="A46" i="77"/>
  <c r="A46" i="76"/>
  <c r="A47" i="75"/>
  <c r="A45" i="74"/>
  <c r="A46" i="73"/>
  <c r="A46" i="72"/>
  <c r="K31" i="39"/>
  <c r="C34" i="39"/>
  <c r="D34" i="39"/>
  <c r="T33" i="39"/>
  <c r="I33" i="39"/>
  <c r="S33" i="39" s="1"/>
  <c r="J32" i="39"/>
  <c r="A35" i="39"/>
  <c r="V46" i="75" l="1"/>
  <c r="V45" i="73"/>
  <c r="V44" i="78"/>
  <c r="V44" i="81"/>
  <c r="E34" i="39"/>
  <c r="V46" i="79"/>
  <c r="E45" i="77"/>
  <c r="I45" i="77" s="1"/>
  <c r="S45" i="77" s="1"/>
  <c r="V44" i="80"/>
  <c r="E45" i="73"/>
  <c r="I45" i="73" s="1"/>
  <c r="S45" i="73" s="1"/>
  <c r="E46" i="75"/>
  <c r="I46" i="75" s="1"/>
  <c r="S46" i="75" s="1"/>
  <c r="E45" i="76"/>
  <c r="I45" i="76" s="1"/>
  <c r="S45" i="76" s="1"/>
  <c r="T46" i="79"/>
  <c r="V46" i="71"/>
  <c r="E45" i="72"/>
  <c r="E44" i="74"/>
  <c r="I44" i="74" s="1"/>
  <c r="S44" i="74" s="1"/>
  <c r="E46" i="79"/>
  <c r="I46" i="79" s="1"/>
  <c r="S46" i="79" s="1"/>
  <c r="S45" i="71"/>
  <c r="S43" i="78"/>
  <c r="S43" i="81"/>
  <c r="J43" i="78"/>
  <c r="D45" i="81"/>
  <c r="V45" i="81" s="1"/>
  <c r="C45" i="81"/>
  <c r="T45" i="81" s="1"/>
  <c r="J43" i="81"/>
  <c r="J42" i="81"/>
  <c r="R44" i="81"/>
  <c r="E44" i="81"/>
  <c r="J43" i="80"/>
  <c r="D45" i="80"/>
  <c r="C45" i="80"/>
  <c r="T45" i="80" s="1"/>
  <c r="E44" i="80"/>
  <c r="R44" i="80"/>
  <c r="D47" i="79"/>
  <c r="C47" i="79"/>
  <c r="R46" i="79"/>
  <c r="J45" i="79"/>
  <c r="D45" i="78"/>
  <c r="C45" i="78"/>
  <c r="R44" i="78"/>
  <c r="E44" i="78"/>
  <c r="I44" i="78" s="1"/>
  <c r="S44" i="78" s="1"/>
  <c r="J44" i="77"/>
  <c r="C46" i="77"/>
  <c r="T46" i="77" s="1"/>
  <c r="D46" i="77"/>
  <c r="V45" i="77"/>
  <c r="R45" i="77"/>
  <c r="J43" i="77"/>
  <c r="V45" i="76"/>
  <c r="R45" i="76"/>
  <c r="C46" i="76"/>
  <c r="D46" i="76"/>
  <c r="J44" i="76"/>
  <c r="R46" i="75"/>
  <c r="C47" i="75"/>
  <c r="D47" i="75"/>
  <c r="J45" i="75"/>
  <c r="D45" i="74"/>
  <c r="C45" i="74"/>
  <c r="J43" i="74"/>
  <c r="V44" i="74"/>
  <c r="R44" i="74"/>
  <c r="T45" i="73"/>
  <c r="I44" i="73"/>
  <c r="S44" i="73" s="1"/>
  <c r="R45" i="73"/>
  <c r="C46" i="73"/>
  <c r="D46" i="73"/>
  <c r="C46" i="72"/>
  <c r="T46" i="72" s="1"/>
  <c r="D46" i="72"/>
  <c r="V45" i="72"/>
  <c r="I44" i="72"/>
  <c r="S44" i="72" s="1"/>
  <c r="I45" i="72"/>
  <c r="R45" i="72"/>
  <c r="R46" i="71"/>
  <c r="E46" i="71"/>
  <c r="D47" i="71"/>
  <c r="C47" i="71"/>
  <c r="T47" i="71" s="1"/>
  <c r="A48" i="71"/>
  <c r="B49" i="71"/>
  <c r="J45" i="71"/>
  <c r="K32" i="39"/>
  <c r="V34" i="39"/>
  <c r="A46" i="81"/>
  <c r="A46" i="80"/>
  <c r="A48" i="79"/>
  <c r="A46" i="78"/>
  <c r="A47" i="77"/>
  <c r="A47" i="76"/>
  <c r="A48" i="75"/>
  <c r="A46" i="74"/>
  <c r="A47" i="73"/>
  <c r="A47" i="72"/>
  <c r="T34" i="39"/>
  <c r="C35" i="39"/>
  <c r="T35" i="39" s="1"/>
  <c r="D35" i="39"/>
  <c r="R34" i="39"/>
  <c r="J33" i="39"/>
  <c r="A36" i="39"/>
  <c r="V45" i="80" l="1"/>
  <c r="V46" i="72"/>
  <c r="V47" i="79"/>
  <c r="E46" i="73"/>
  <c r="I46" i="73" s="1"/>
  <c r="S46" i="73" s="1"/>
  <c r="V47" i="75"/>
  <c r="E35" i="39"/>
  <c r="V45" i="74"/>
  <c r="E46" i="77"/>
  <c r="I46" i="77" s="1"/>
  <c r="V35" i="39"/>
  <c r="T47" i="75"/>
  <c r="V46" i="76"/>
  <c r="V45" i="78"/>
  <c r="E47" i="79"/>
  <c r="I47" i="79" s="1"/>
  <c r="S47" i="79" s="1"/>
  <c r="E46" i="72"/>
  <c r="I46" i="72" s="1"/>
  <c r="S46" i="72" s="1"/>
  <c r="E47" i="75"/>
  <c r="S45" i="72"/>
  <c r="J44" i="73"/>
  <c r="J44" i="72"/>
  <c r="R45" i="81"/>
  <c r="D46" i="81"/>
  <c r="V46" i="81" s="1"/>
  <c r="C46" i="81"/>
  <c r="T46" i="81" s="1"/>
  <c r="I44" i="81"/>
  <c r="S44" i="81" s="1"/>
  <c r="E45" i="81"/>
  <c r="R45" i="80"/>
  <c r="E45" i="80"/>
  <c r="I44" i="80"/>
  <c r="S44" i="80" s="1"/>
  <c r="C46" i="80"/>
  <c r="T46" i="80" s="1"/>
  <c r="D46" i="80"/>
  <c r="D48" i="79"/>
  <c r="C48" i="79"/>
  <c r="T48" i="79" s="1"/>
  <c r="T47" i="79"/>
  <c r="J46" i="79"/>
  <c r="R47" i="79"/>
  <c r="R45" i="78"/>
  <c r="T45" i="78"/>
  <c r="E45" i="78"/>
  <c r="C46" i="78"/>
  <c r="T46" i="78" s="1"/>
  <c r="D46" i="78"/>
  <c r="J44" i="78"/>
  <c r="D47" i="77"/>
  <c r="C47" i="77"/>
  <c r="T47" i="77" s="1"/>
  <c r="R46" i="77"/>
  <c r="V46" i="77"/>
  <c r="J45" i="77"/>
  <c r="E46" i="76"/>
  <c r="I46" i="76" s="1"/>
  <c r="S46" i="76" s="1"/>
  <c r="R46" i="76"/>
  <c r="D47" i="76"/>
  <c r="C47" i="76"/>
  <c r="T47" i="76" s="1"/>
  <c r="T46" i="76"/>
  <c r="J45" i="76"/>
  <c r="D48" i="75"/>
  <c r="C48" i="75"/>
  <c r="J46" i="75"/>
  <c r="I47" i="75"/>
  <c r="S47" i="75" s="1"/>
  <c r="R47" i="75"/>
  <c r="R45" i="74"/>
  <c r="E45" i="74"/>
  <c r="C46" i="74"/>
  <c r="D46" i="74"/>
  <c r="V46" i="74" s="1"/>
  <c r="J44" i="74"/>
  <c r="T45" i="74"/>
  <c r="R46" i="73"/>
  <c r="T46" i="73"/>
  <c r="D47" i="73"/>
  <c r="C47" i="73"/>
  <c r="V46" i="73"/>
  <c r="J45" i="73"/>
  <c r="R46" i="72"/>
  <c r="J45" i="72"/>
  <c r="D47" i="72"/>
  <c r="C47" i="72"/>
  <c r="E47" i="71"/>
  <c r="I47" i="71" s="1"/>
  <c r="S47" i="71" s="1"/>
  <c r="V47" i="71"/>
  <c r="A49" i="71"/>
  <c r="B50" i="71"/>
  <c r="D48" i="71"/>
  <c r="C48" i="71"/>
  <c r="T48" i="71" s="1"/>
  <c r="I46" i="71"/>
  <c r="S46" i="71" s="1"/>
  <c r="R47" i="71"/>
  <c r="K33" i="39"/>
  <c r="A47" i="81"/>
  <c r="A47" i="80"/>
  <c r="A49" i="79"/>
  <c r="A47" i="78"/>
  <c r="A48" i="77"/>
  <c r="A48" i="76"/>
  <c r="A49" i="75"/>
  <c r="A47" i="74"/>
  <c r="A48" i="73"/>
  <c r="A48" i="72"/>
  <c r="C36" i="39"/>
  <c r="T36" i="39" s="1"/>
  <c r="D36" i="39"/>
  <c r="R35" i="39"/>
  <c r="I34" i="39"/>
  <c r="A37" i="39"/>
  <c r="V48" i="79" l="1"/>
  <c r="V47" i="73"/>
  <c r="V47" i="77"/>
  <c r="V46" i="80"/>
  <c r="E46" i="78"/>
  <c r="I46" i="78" s="1"/>
  <c r="S46" i="78" s="1"/>
  <c r="E36" i="39"/>
  <c r="I36" i="39" s="1"/>
  <c r="S36" i="39" s="1"/>
  <c r="V36" i="39"/>
  <c r="E47" i="72"/>
  <c r="I47" i="72" s="1"/>
  <c r="S47" i="72" s="1"/>
  <c r="V46" i="78"/>
  <c r="E48" i="71"/>
  <c r="I48" i="71" s="1"/>
  <c r="S48" i="71" s="1"/>
  <c r="V48" i="75"/>
  <c r="V47" i="76"/>
  <c r="J47" i="75"/>
  <c r="S46" i="77"/>
  <c r="J44" i="81"/>
  <c r="C47" i="81"/>
  <c r="T47" i="81" s="1"/>
  <c r="D47" i="81"/>
  <c r="R46" i="81"/>
  <c r="I45" i="81"/>
  <c r="S45" i="81" s="1"/>
  <c r="E46" i="81"/>
  <c r="I46" i="81" s="1"/>
  <c r="S46" i="81" s="1"/>
  <c r="D47" i="80"/>
  <c r="C47" i="80"/>
  <c r="T47" i="80" s="1"/>
  <c r="I45" i="80"/>
  <c r="J44" i="80"/>
  <c r="R46" i="80"/>
  <c r="E46" i="80"/>
  <c r="I46" i="80" s="1"/>
  <c r="S46" i="80" s="1"/>
  <c r="R48" i="79"/>
  <c r="E48" i="79"/>
  <c r="I48" i="79" s="1"/>
  <c r="J47" i="79"/>
  <c r="D49" i="79"/>
  <c r="C49" i="79"/>
  <c r="T49" i="79" s="1"/>
  <c r="D47" i="78"/>
  <c r="C47" i="78"/>
  <c r="R46" i="78"/>
  <c r="I45" i="78"/>
  <c r="S45" i="78" s="1"/>
  <c r="R47" i="77"/>
  <c r="E47" i="77"/>
  <c r="D48" i="77"/>
  <c r="C48" i="77"/>
  <c r="T48" i="77" s="1"/>
  <c r="J46" i="77"/>
  <c r="D48" i="76"/>
  <c r="C48" i="76"/>
  <c r="T48" i="76" s="1"/>
  <c r="R47" i="76"/>
  <c r="J46" i="76"/>
  <c r="E47" i="76"/>
  <c r="I47" i="76" s="1"/>
  <c r="S47" i="76" s="1"/>
  <c r="R48" i="75"/>
  <c r="D49" i="75"/>
  <c r="C49" i="75"/>
  <c r="E48" i="75"/>
  <c r="I48" i="75" s="1"/>
  <c r="S48" i="75" s="1"/>
  <c r="T48" i="75"/>
  <c r="R46" i="74"/>
  <c r="T46" i="74"/>
  <c r="D47" i="74"/>
  <c r="T47" i="74"/>
  <c r="C47" i="74"/>
  <c r="I45" i="74"/>
  <c r="S45" i="74" s="1"/>
  <c r="E46" i="74"/>
  <c r="E47" i="73"/>
  <c r="I47" i="73" s="1"/>
  <c r="S47" i="73" s="1"/>
  <c r="C48" i="73"/>
  <c r="D48" i="73"/>
  <c r="R47" i="73"/>
  <c r="T47" i="73"/>
  <c r="J46" i="73"/>
  <c r="V47" i="72"/>
  <c r="R47" i="72"/>
  <c r="J46" i="72"/>
  <c r="D48" i="72"/>
  <c r="C48" i="72"/>
  <c r="T47" i="72"/>
  <c r="D49" i="71"/>
  <c r="C49" i="71"/>
  <c r="T49" i="71" s="1"/>
  <c r="V48" i="71"/>
  <c r="J47" i="71"/>
  <c r="A50" i="71"/>
  <c r="B51" i="71"/>
  <c r="J46" i="71"/>
  <c r="R48" i="71"/>
  <c r="S34" i="39"/>
  <c r="A48" i="81"/>
  <c r="A48" i="80"/>
  <c r="A50" i="79"/>
  <c r="A48" i="78"/>
  <c r="A49" i="77"/>
  <c r="A49" i="76"/>
  <c r="A50" i="75"/>
  <c r="A48" i="74"/>
  <c r="A49" i="73"/>
  <c r="A49" i="72"/>
  <c r="R36" i="39"/>
  <c r="C37" i="39"/>
  <c r="D37" i="39"/>
  <c r="J34" i="39"/>
  <c r="K34" i="39" s="1"/>
  <c r="I35" i="39"/>
  <c r="S35" i="39" s="1"/>
  <c r="A38" i="39"/>
  <c r="V47" i="74" l="1"/>
  <c r="V48" i="76"/>
  <c r="E48" i="73"/>
  <c r="I48" i="73" s="1"/>
  <c r="S48" i="73" s="1"/>
  <c r="V47" i="78"/>
  <c r="V47" i="80"/>
  <c r="V37" i="39"/>
  <c r="V49" i="79"/>
  <c r="E37" i="39"/>
  <c r="I37" i="39" s="1"/>
  <c r="S37" i="39" s="1"/>
  <c r="E49" i="79"/>
  <c r="V48" i="73"/>
  <c r="E48" i="77"/>
  <c r="I48" i="77" s="1"/>
  <c r="S48" i="77" s="1"/>
  <c r="V49" i="71"/>
  <c r="E49" i="75"/>
  <c r="E47" i="81"/>
  <c r="I47" i="81" s="1"/>
  <c r="S47" i="81" s="1"/>
  <c r="E48" i="72"/>
  <c r="I48" i="72" s="1"/>
  <c r="S48" i="72" s="1"/>
  <c r="V49" i="75"/>
  <c r="E47" i="78"/>
  <c r="I47" i="78" s="1"/>
  <c r="S47" i="78" s="1"/>
  <c r="J45" i="74"/>
  <c r="J46" i="78"/>
  <c r="S45" i="80"/>
  <c r="S48" i="79"/>
  <c r="J45" i="81"/>
  <c r="D48" i="81"/>
  <c r="C48" i="81"/>
  <c r="T48" i="81" s="1"/>
  <c r="V47" i="81"/>
  <c r="J46" i="81"/>
  <c r="R47" i="81"/>
  <c r="J45" i="80"/>
  <c r="R47" i="80"/>
  <c r="J46" i="80"/>
  <c r="D48" i="80"/>
  <c r="C48" i="80"/>
  <c r="E47" i="80"/>
  <c r="J48" i="79"/>
  <c r="R49" i="79"/>
  <c r="I49" i="79"/>
  <c r="S49" i="79" s="1"/>
  <c r="D50" i="79"/>
  <c r="C50" i="79"/>
  <c r="T47" i="78"/>
  <c r="R47" i="78"/>
  <c r="D48" i="78"/>
  <c r="C48" i="78"/>
  <c r="T48" i="78" s="1"/>
  <c r="J45" i="78"/>
  <c r="V48" i="77"/>
  <c r="I47" i="77"/>
  <c r="S47" i="77" s="1"/>
  <c r="D49" i="77"/>
  <c r="C49" i="77"/>
  <c r="T49" i="77" s="1"/>
  <c r="R48" i="77"/>
  <c r="D49" i="76"/>
  <c r="C49" i="76"/>
  <c r="T49" i="76" s="1"/>
  <c r="R48" i="76"/>
  <c r="J47" i="76"/>
  <c r="E48" i="76"/>
  <c r="I48" i="76" s="1"/>
  <c r="S48" i="76" s="1"/>
  <c r="T49" i="75"/>
  <c r="R49" i="75"/>
  <c r="I49" i="75"/>
  <c r="S49" i="75" s="1"/>
  <c r="D50" i="75"/>
  <c r="C50" i="75"/>
  <c r="T50" i="75" s="1"/>
  <c r="J48" i="75"/>
  <c r="E47" i="74"/>
  <c r="I47" i="74" s="1"/>
  <c r="I46" i="74"/>
  <c r="S46" i="74" s="1"/>
  <c r="R47" i="74"/>
  <c r="D48" i="74"/>
  <c r="C48" i="74"/>
  <c r="E48" i="74" s="1"/>
  <c r="D49" i="73"/>
  <c r="C49" i="73"/>
  <c r="T49" i="73" s="1"/>
  <c r="R48" i="73"/>
  <c r="T48" i="73"/>
  <c r="J47" i="73"/>
  <c r="V48" i="72"/>
  <c r="C49" i="72"/>
  <c r="D49" i="72"/>
  <c r="R48" i="72"/>
  <c r="T48" i="72"/>
  <c r="J47" i="72"/>
  <c r="R49" i="71"/>
  <c r="A51" i="71"/>
  <c r="B52" i="71"/>
  <c r="A52" i="71" s="1"/>
  <c r="E49" i="71"/>
  <c r="C50" i="71"/>
  <c r="T50" i="71" s="1"/>
  <c r="D50" i="71"/>
  <c r="V50" i="71" s="1"/>
  <c r="J48" i="71"/>
  <c r="A49" i="81"/>
  <c r="A49" i="80"/>
  <c r="A51" i="79"/>
  <c r="A52" i="79"/>
  <c r="A49" i="78"/>
  <c r="A50" i="77"/>
  <c r="A50" i="76"/>
  <c r="A51" i="75"/>
  <c r="A52" i="75"/>
  <c r="A49" i="74"/>
  <c r="A50" i="73"/>
  <c r="A50" i="72"/>
  <c r="T37" i="39"/>
  <c r="C38" i="39"/>
  <c r="D38" i="39"/>
  <c r="R37" i="39"/>
  <c r="J35" i="39"/>
  <c r="K35" i="39" s="1"/>
  <c r="J36" i="39"/>
  <c r="A39" i="39"/>
  <c r="V49" i="76" l="1"/>
  <c r="E38" i="39"/>
  <c r="T48" i="74"/>
  <c r="E48" i="80"/>
  <c r="V48" i="74"/>
  <c r="E50" i="79"/>
  <c r="I50" i="79" s="1"/>
  <c r="S50" i="79" s="1"/>
  <c r="V50" i="75"/>
  <c r="E48" i="78"/>
  <c r="I48" i="78" s="1"/>
  <c r="S48" i="78" s="1"/>
  <c r="V49" i="77"/>
  <c r="E49" i="76"/>
  <c r="I49" i="76" s="1"/>
  <c r="E49" i="77"/>
  <c r="I49" i="77" s="1"/>
  <c r="S49" i="77" s="1"/>
  <c r="V48" i="81"/>
  <c r="V49" i="72"/>
  <c r="E49" i="73"/>
  <c r="S47" i="74"/>
  <c r="C49" i="81"/>
  <c r="T49" i="81"/>
  <c r="D49" i="81"/>
  <c r="E48" i="81"/>
  <c r="R48" i="81"/>
  <c r="J47" i="81"/>
  <c r="V48" i="80"/>
  <c r="R48" i="80"/>
  <c r="I48" i="80"/>
  <c r="S48" i="80" s="1"/>
  <c r="D49" i="80"/>
  <c r="C49" i="80"/>
  <c r="T49" i="80" s="1"/>
  <c r="I47" i="80"/>
  <c r="S47" i="80" s="1"/>
  <c r="T48" i="80"/>
  <c r="D51" i="79"/>
  <c r="C51" i="79"/>
  <c r="T51" i="79" s="1"/>
  <c r="V50" i="79"/>
  <c r="R50" i="79"/>
  <c r="J49" i="79"/>
  <c r="D52" i="79"/>
  <c r="C52" i="79"/>
  <c r="T50" i="79"/>
  <c r="V48" i="78"/>
  <c r="D49" i="78"/>
  <c r="C49" i="78"/>
  <c r="R48" i="78"/>
  <c r="J47" i="78"/>
  <c r="D50" i="77"/>
  <c r="C50" i="77"/>
  <c r="T50" i="77" s="1"/>
  <c r="J47" i="77"/>
  <c r="R49" i="77"/>
  <c r="J48" i="77"/>
  <c r="C50" i="76"/>
  <c r="T50" i="76" s="1"/>
  <c r="D50" i="76"/>
  <c r="R49" i="76"/>
  <c r="J48" i="76"/>
  <c r="D51" i="75"/>
  <c r="C51" i="75"/>
  <c r="E50" i="75"/>
  <c r="D52" i="75"/>
  <c r="V52" i="75" s="1"/>
  <c r="T52" i="75"/>
  <c r="C52" i="75"/>
  <c r="R50" i="75"/>
  <c r="J49" i="75"/>
  <c r="R48" i="74"/>
  <c r="I48" i="74"/>
  <c r="S48" i="74" s="1"/>
  <c r="J46" i="74"/>
  <c r="D49" i="74"/>
  <c r="C49" i="74"/>
  <c r="T49" i="74" s="1"/>
  <c r="J47" i="74"/>
  <c r="D50" i="73"/>
  <c r="C50" i="73"/>
  <c r="T50" i="73" s="1"/>
  <c r="I49" i="73"/>
  <c r="R49" i="73"/>
  <c r="V49" i="73"/>
  <c r="J48" i="73"/>
  <c r="R49" i="72"/>
  <c r="T49" i="72"/>
  <c r="E49" i="72"/>
  <c r="D50" i="72"/>
  <c r="C50" i="72"/>
  <c r="J48" i="72"/>
  <c r="D51" i="71"/>
  <c r="V51" i="71" s="1"/>
  <c r="C51" i="71"/>
  <c r="R50" i="71"/>
  <c r="E50" i="71"/>
  <c r="I50" i="71" s="1"/>
  <c r="I49" i="71"/>
  <c r="S49" i="71" s="1"/>
  <c r="C52" i="71"/>
  <c r="T52" i="71"/>
  <c r="D52" i="71"/>
  <c r="V52" i="71" s="1"/>
  <c r="V38" i="39"/>
  <c r="T38" i="39"/>
  <c r="A50" i="81"/>
  <c r="A50" i="80"/>
  <c r="A50" i="78"/>
  <c r="A51" i="77"/>
  <c r="A52" i="77"/>
  <c r="A51" i="76"/>
  <c r="A52" i="76"/>
  <c r="A50" i="74"/>
  <c r="A51" i="73"/>
  <c r="A52" i="73"/>
  <c r="A51" i="72"/>
  <c r="A52" i="72"/>
  <c r="C39" i="39"/>
  <c r="T39" i="39" s="1"/>
  <c r="D39" i="39"/>
  <c r="R38" i="39"/>
  <c r="K36" i="39"/>
  <c r="J37" i="39"/>
  <c r="I38" i="39"/>
  <c r="S38" i="39" s="1"/>
  <c r="A40" i="39"/>
  <c r="E51" i="75" l="1"/>
  <c r="E52" i="71"/>
  <c r="V49" i="81"/>
  <c r="V51" i="75"/>
  <c r="V53" i="75" s="1"/>
  <c r="T51" i="75"/>
  <c r="V50" i="76"/>
  <c r="E50" i="72"/>
  <c r="I50" i="72" s="1"/>
  <c r="S50" i="72" s="1"/>
  <c r="E50" i="76"/>
  <c r="I50" i="76" s="1"/>
  <c r="S50" i="76" s="1"/>
  <c r="V50" i="73"/>
  <c r="V50" i="72"/>
  <c r="V49" i="80"/>
  <c r="V49" i="74"/>
  <c r="V49" i="78"/>
  <c r="E39" i="39"/>
  <c r="I39" i="39" s="1"/>
  <c r="S39" i="39" s="1"/>
  <c r="T50" i="72"/>
  <c r="V50" i="77"/>
  <c r="T52" i="79"/>
  <c r="V51" i="79"/>
  <c r="C40" i="39"/>
  <c r="V53" i="71"/>
  <c r="E52" i="75"/>
  <c r="E54" i="75" s="1"/>
  <c r="S49" i="76"/>
  <c r="S49" i="73"/>
  <c r="J49" i="77"/>
  <c r="J48" i="74"/>
  <c r="E49" i="81"/>
  <c r="I49" i="81" s="1"/>
  <c r="S49" i="81" s="1"/>
  <c r="R49" i="81"/>
  <c r="D50" i="81"/>
  <c r="C50" i="81"/>
  <c r="T50" i="81" s="1"/>
  <c r="I48" i="81"/>
  <c r="S48" i="81" s="1"/>
  <c r="D50" i="80"/>
  <c r="C50" i="80"/>
  <c r="J47" i="80"/>
  <c r="R49" i="80"/>
  <c r="E49" i="80"/>
  <c r="I49" i="80" s="1"/>
  <c r="S49" i="80" s="1"/>
  <c r="J48" i="80"/>
  <c r="R52" i="79"/>
  <c r="E52" i="79"/>
  <c r="I52" i="79" s="1"/>
  <c r="V52" i="79"/>
  <c r="E51" i="79"/>
  <c r="I51" i="79" s="1"/>
  <c r="S51" i="79" s="1"/>
  <c r="R51" i="79"/>
  <c r="J50" i="79"/>
  <c r="D50" i="78"/>
  <c r="C50" i="78"/>
  <c r="T50" i="78" s="1"/>
  <c r="R49" i="78"/>
  <c r="T49" i="78"/>
  <c r="E49" i="78"/>
  <c r="I49" i="78" s="1"/>
  <c r="S49" i="78" s="1"/>
  <c r="J48" i="78"/>
  <c r="D51" i="77"/>
  <c r="C51" i="77"/>
  <c r="D52" i="77"/>
  <c r="C52" i="77"/>
  <c r="R50" i="77"/>
  <c r="E50" i="77"/>
  <c r="C52" i="76"/>
  <c r="T52" i="76" s="1"/>
  <c r="D52" i="76"/>
  <c r="D51" i="76"/>
  <c r="C51" i="76"/>
  <c r="R50" i="76"/>
  <c r="J49" i="76"/>
  <c r="I51" i="75"/>
  <c r="R51" i="75"/>
  <c r="I50" i="75"/>
  <c r="S50" i="75" s="1"/>
  <c r="R52" i="75"/>
  <c r="R49" i="74"/>
  <c r="E49" i="74"/>
  <c r="C50" i="74"/>
  <c r="D50" i="74"/>
  <c r="R50" i="73"/>
  <c r="D52" i="73"/>
  <c r="V52" i="73" s="1"/>
  <c r="T52" i="73"/>
  <c r="C52" i="73"/>
  <c r="D51" i="73"/>
  <c r="C51" i="73"/>
  <c r="T51" i="73" s="1"/>
  <c r="E50" i="73"/>
  <c r="J49" i="73"/>
  <c r="D51" i="72"/>
  <c r="C51" i="72"/>
  <c r="T51" i="72" s="1"/>
  <c r="D52" i="72"/>
  <c r="C52" i="72"/>
  <c r="T52" i="72" s="1"/>
  <c r="I49" i="72"/>
  <c r="S49" i="72" s="1"/>
  <c r="R50" i="72"/>
  <c r="S50" i="71"/>
  <c r="R51" i="71"/>
  <c r="T51" i="71"/>
  <c r="R52" i="71"/>
  <c r="I52" i="71"/>
  <c r="J49" i="71"/>
  <c r="E51" i="71"/>
  <c r="I51" i="71" s="1"/>
  <c r="S51" i="71" s="1"/>
  <c r="J50" i="71"/>
  <c r="V39" i="39"/>
  <c r="A51" i="81"/>
  <c r="A52" i="81"/>
  <c r="A51" i="80"/>
  <c r="A52" i="80"/>
  <c r="A51" i="78"/>
  <c r="A52" i="78"/>
  <c r="A51" i="74"/>
  <c r="A52" i="74"/>
  <c r="D40" i="39"/>
  <c r="V40" i="39" s="1"/>
  <c r="T40" i="39"/>
  <c r="R39" i="39"/>
  <c r="K37" i="39"/>
  <c r="J38" i="39"/>
  <c r="A41" i="39"/>
  <c r="K56" i="79" l="1"/>
  <c r="V51" i="72"/>
  <c r="V50" i="78"/>
  <c r="V52" i="72"/>
  <c r="V52" i="77"/>
  <c r="V50" i="81"/>
  <c r="E50" i="74"/>
  <c r="I50" i="74" s="1"/>
  <c r="S50" i="74" s="1"/>
  <c r="V51" i="76"/>
  <c r="V51" i="77"/>
  <c r="V53" i="77" s="1"/>
  <c r="V50" i="80"/>
  <c r="E52" i="72"/>
  <c r="I52" i="72" s="1"/>
  <c r="E50" i="81"/>
  <c r="I50" i="81" s="1"/>
  <c r="S50" i="81" s="1"/>
  <c r="V51" i="73"/>
  <c r="V53" i="73" s="1"/>
  <c r="E51" i="76"/>
  <c r="E51" i="77"/>
  <c r="I51" i="77" s="1"/>
  <c r="S51" i="77" s="1"/>
  <c r="E51" i="73"/>
  <c r="I51" i="73" s="1"/>
  <c r="S51" i="73" s="1"/>
  <c r="R54" i="71"/>
  <c r="E51" i="72"/>
  <c r="V50" i="74"/>
  <c r="E52" i="76"/>
  <c r="I52" i="76" s="1"/>
  <c r="I52" i="75"/>
  <c r="S52" i="75" s="1"/>
  <c r="T51" i="76"/>
  <c r="T51" i="77"/>
  <c r="V53" i="79"/>
  <c r="E40" i="39"/>
  <c r="I40" i="39" s="1"/>
  <c r="S40" i="39" s="1"/>
  <c r="E50" i="78"/>
  <c r="I50" i="78" s="1"/>
  <c r="K56" i="71"/>
  <c r="S51" i="75"/>
  <c r="J50" i="75"/>
  <c r="J49" i="81"/>
  <c r="D52" i="81"/>
  <c r="V52" i="81" s="1"/>
  <c r="C52" i="81"/>
  <c r="T52" i="81" s="1"/>
  <c r="R50" i="81"/>
  <c r="J48" i="81"/>
  <c r="C51" i="81"/>
  <c r="T51" i="81" s="1"/>
  <c r="D51" i="81"/>
  <c r="R50" i="80"/>
  <c r="T50" i="80"/>
  <c r="D52" i="80"/>
  <c r="T52" i="80"/>
  <c r="C52" i="80"/>
  <c r="D51" i="80"/>
  <c r="C51" i="80"/>
  <c r="J49" i="80"/>
  <c r="E50" i="80"/>
  <c r="J52" i="79"/>
  <c r="E54" i="79"/>
  <c r="J51" i="79"/>
  <c r="S52" i="79"/>
  <c r="S54" i="79" s="1"/>
  <c r="I54" i="79"/>
  <c r="R54" i="79"/>
  <c r="C52" i="78"/>
  <c r="T52" i="78"/>
  <c r="D52" i="78"/>
  <c r="V52" i="78" s="1"/>
  <c r="J49" i="78"/>
  <c r="R50" i="78"/>
  <c r="D51" i="78"/>
  <c r="C51" i="78"/>
  <c r="R51" i="77"/>
  <c r="E52" i="77"/>
  <c r="I50" i="77"/>
  <c r="S50" i="77" s="1"/>
  <c r="R52" i="77"/>
  <c r="T52" i="77"/>
  <c r="R51" i="76"/>
  <c r="I51" i="76"/>
  <c r="S51" i="76" s="1"/>
  <c r="V52" i="76"/>
  <c r="J50" i="76"/>
  <c r="R52" i="76"/>
  <c r="J51" i="75"/>
  <c r="R54" i="75"/>
  <c r="R50" i="74"/>
  <c r="D51" i="74"/>
  <c r="C51" i="74"/>
  <c r="T51" i="74" s="1"/>
  <c r="I49" i="74"/>
  <c r="S49" i="74" s="1"/>
  <c r="D52" i="74"/>
  <c r="C52" i="74"/>
  <c r="T52" i="74" s="1"/>
  <c r="T50" i="74"/>
  <c r="R52" i="73"/>
  <c r="R51" i="73"/>
  <c r="E52" i="73"/>
  <c r="I50" i="73"/>
  <c r="S50" i="73" s="1"/>
  <c r="J49" i="72"/>
  <c r="J50" i="72"/>
  <c r="R51" i="72"/>
  <c r="R52" i="72"/>
  <c r="V53" i="72"/>
  <c r="J51" i="71"/>
  <c r="E54" i="71"/>
  <c r="S52" i="71"/>
  <c r="S54" i="71" s="1"/>
  <c r="I54" i="71"/>
  <c r="J52" i="71"/>
  <c r="J54" i="71" s="1"/>
  <c r="K38" i="39"/>
  <c r="R40" i="39"/>
  <c r="C41" i="39"/>
  <c r="T41" i="39" s="1"/>
  <c r="D41" i="39"/>
  <c r="J39" i="39"/>
  <c r="A42" i="39"/>
  <c r="I54" i="75" l="1"/>
  <c r="E51" i="78"/>
  <c r="K56" i="76"/>
  <c r="E54" i="72"/>
  <c r="J52" i="75"/>
  <c r="V41" i="39"/>
  <c r="V53" i="76"/>
  <c r="E41" i="39"/>
  <c r="R54" i="76"/>
  <c r="R54" i="77"/>
  <c r="T51" i="78"/>
  <c r="I51" i="72"/>
  <c r="S51" i="72" s="1"/>
  <c r="V52" i="74"/>
  <c r="V51" i="74"/>
  <c r="V53" i="74" s="1"/>
  <c r="E52" i="80"/>
  <c r="I52" i="80" s="1"/>
  <c r="K56" i="75"/>
  <c r="E51" i="80"/>
  <c r="E51" i="74"/>
  <c r="I51" i="74" s="1"/>
  <c r="S51" i="74" s="1"/>
  <c r="E54" i="76"/>
  <c r="J54" i="75"/>
  <c r="V51" i="78"/>
  <c r="V53" i="78" s="1"/>
  <c r="M54" i="79"/>
  <c r="V52" i="80"/>
  <c r="V51" i="81"/>
  <c r="V53" i="81" s="1"/>
  <c r="J51" i="77"/>
  <c r="S50" i="78"/>
  <c r="K56" i="72"/>
  <c r="S54" i="75"/>
  <c r="M54" i="75" s="1"/>
  <c r="J51" i="76"/>
  <c r="J50" i="74"/>
  <c r="J50" i="73"/>
  <c r="J51" i="73"/>
  <c r="E51" i="81"/>
  <c r="I51" i="81" s="1"/>
  <c r="S51" i="81" s="1"/>
  <c r="R52" i="81"/>
  <c r="R51" i="81"/>
  <c r="E52" i="81"/>
  <c r="I52" i="81" s="1"/>
  <c r="J50" i="81"/>
  <c r="R51" i="80"/>
  <c r="T51" i="80"/>
  <c r="V51" i="80"/>
  <c r="V53" i="80" s="1"/>
  <c r="R52" i="80"/>
  <c r="I50" i="80"/>
  <c r="S50" i="80" s="1"/>
  <c r="J54" i="79"/>
  <c r="R51" i="78"/>
  <c r="I51" i="78"/>
  <c r="S51" i="78" s="1"/>
  <c r="R52" i="78"/>
  <c r="E52" i="78"/>
  <c r="J50" i="78"/>
  <c r="J50" i="77"/>
  <c r="E54" i="77"/>
  <c r="I52" i="77"/>
  <c r="K56" i="77" s="1"/>
  <c r="S52" i="76"/>
  <c r="S54" i="76" s="1"/>
  <c r="I54" i="76"/>
  <c r="J52" i="76"/>
  <c r="R52" i="74"/>
  <c r="E52" i="74"/>
  <c r="I52" i="74" s="1"/>
  <c r="J49" i="74"/>
  <c r="R51" i="74"/>
  <c r="E54" i="73"/>
  <c r="I52" i="73"/>
  <c r="K56" i="73" s="1"/>
  <c r="R54" i="73"/>
  <c r="S52" i="72"/>
  <c r="R54" i="72"/>
  <c r="J52" i="72"/>
  <c r="M54" i="71"/>
  <c r="K39" i="39"/>
  <c r="C42" i="39"/>
  <c r="T42" i="39" s="1"/>
  <c r="D42" i="39"/>
  <c r="R41" i="39"/>
  <c r="J40" i="39"/>
  <c r="A43" i="39"/>
  <c r="I54" i="72" l="1"/>
  <c r="E54" i="80"/>
  <c r="J51" i="72"/>
  <c r="I51" i="80"/>
  <c r="S51" i="80" s="1"/>
  <c r="K56" i="80"/>
  <c r="V42" i="39"/>
  <c r="K56" i="74"/>
  <c r="R54" i="74"/>
  <c r="R54" i="78"/>
  <c r="E42" i="39"/>
  <c r="I42" i="39" s="1"/>
  <c r="S42" i="39" s="1"/>
  <c r="M54" i="76"/>
  <c r="J54" i="76"/>
  <c r="K56" i="81"/>
  <c r="S54" i="72"/>
  <c r="S52" i="81"/>
  <c r="S54" i="81" s="1"/>
  <c r="I54" i="81"/>
  <c r="J51" i="81"/>
  <c r="J52" i="81"/>
  <c r="E54" i="81"/>
  <c r="R54" i="81"/>
  <c r="R54" i="80"/>
  <c r="S52" i="80"/>
  <c r="J52" i="80"/>
  <c r="J50" i="80"/>
  <c r="J51" i="78"/>
  <c r="E54" i="78"/>
  <c r="I52" i="78"/>
  <c r="K56" i="78" s="1"/>
  <c r="S52" i="77"/>
  <c r="S54" i="77" s="1"/>
  <c r="I54" i="77"/>
  <c r="J52" i="77"/>
  <c r="J54" i="77" s="1"/>
  <c r="J52" i="74"/>
  <c r="E54" i="74"/>
  <c r="S52" i="74"/>
  <c r="S54" i="74" s="1"/>
  <c r="I54" i="74"/>
  <c r="J51" i="74"/>
  <c r="S52" i="73"/>
  <c r="S54" i="73" s="1"/>
  <c r="I54" i="73"/>
  <c r="J52" i="73"/>
  <c r="J54" i="72"/>
  <c r="K40" i="39"/>
  <c r="C43" i="39"/>
  <c r="D43" i="39"/>
  <c r="R42" i="39"/>
  <c r="I41" i="39"/>
  <c r="A44" i="39"/>
  <c r="J51" i="80" l="1"/>
  <c r="M54" i="72"/>
  <c r="I54" i="80"/>
  <c r="M54" i="80" s="1"/>
  <c r="S54" i="80"/>
  <c r="E43" i="39"/>
  <c r="T43" i="39"/>
  <c r="V43" i="39"/>
  <c r="J54" i="81"/>
  <c r="M54" i="81"/>
  <c r="J54" i="80"/>
  <c r="S52" i="78"/>
  <c r="S54" i="78" s="1"/>
  <c r="I54" i="78"/>
  <c r="J52" i="78"/>
  <c r="J54" i="78" s="1"/>
  <c r="M54" i="77"/>
  <c r="M54" i="74"/>
  <c r="J54" i="74"/>
  <c r="J54" i="73"/>
  <c r="M54" i="73"/>
  <c r="S41" i="39"/>
  <c r="C44" i="39"/>
  <c r="D44" i="39"/>
  <c r="R43" i="39"/>
  <c r="J41" i="39"/>
  <c r="K41" i="39" s="1"/>
  <c r="J42" i="39"/>
  <c r="A45" i="39"/>
  <c r="E44" i="39" l="1"/>
  <c r="I44" i="39" s="1"/>
  <c r="S44" i="39" s="1"/>
  <c r="M54" i="78"/>
  <c r="V44" i="39"/>
  <c r="C45" i="39"/>
  <c r="D45" i="39"/>
  <c r="T44" i="39"/>
  <c r="R44" i="39"/>
  <c r="K42" i="39"/>
  <c r="I43" i="39"/>
  <c r="S43" i="39" s="1"/>
  <c r="A46" i="39"/>
  <c r="E45" i="39" l="1"/>
  <c r="V45" i="39"/>
  <c r="T45" i="39"/>
  <c r="C46" i="39"/>
  <c r="D46" i="39"/>
  <c r="R45" i="39"/>
  <c r="J43" i="39"/>
  <c r="K43" i="39" s="1"/>
  <c r="J44" i="39"/>
  <c r="A47" i="39"/>
  <c r="E46" i="39" l="1"/>
  <c r="I46" i="39" s="1"/>
  <c r="S46" i="39" s="1"/>
  <c r="V46" i="39"/>
  <c r="T46" i="39"/>
  <c r="C47" i="39"/>
  <c r="T47" i="39" s="1"/>
  <c r="D47" i="39"/>
  <c r="R46" i="39"/>
  <c r="K44" i="39"/>
  <c r="I45" i="39"/>
  <c r="S45" i="39" s="1"/>
  <c r="A48" i="39"/>
  <c r="V47" i="39" l="1"/>
  <c r="E47" i="39"/>
  <c r="C48" i="39"/>
  <c r="D48" i="39"/>
  <c r="V48" i="39" s="1"/>
  <c r="R47" i="39"/>
  <c r="J45" i="39"/>
  <c r="K45" i="39" s="1"/>
  <c r="J46" i="39"/>
  <c r="A49" i="39"/>
  <c r="E48" i="39" l="1"/>
  <c r="I48" i="39" s="1"/>
  <c r="T48" i="39"/>
  <c r="R48" i="39"/>
  <c r="C49" i="39"/>
  <c r="T49" i="39" s="1"/>
  <c r="D49" i="39"/>
  <c r="K46" i="39"/>
  <c r="I47" i="39"/>
  <c r="S47" i="39" s="1"/>
  <c r="A50" i="39"/>
  <c r="E49" i="39" l="1"/>
  <c r="I49" i="39" s="1"/>
  <c r="S49" i="39" s="1"/>
  <c r="S48" i="39"/>
  <c r="V49" i="39"/>
  <c r="C50" i="39"/>
  <c r="D50" i="39"/>
  <c r="R49" i="39"/>
  <c r="J48" i="39"/>
  <c r="J47" i="39"/>
  <c r="K47" i="39" s="1"/>
  <c r="A51" i="39"/>
  <c r="E50" i="39" l="1"/>
  <c r="I50" i="39" s="1"/>
  <c r="S50" i="39" s="1"/>
  <c r="T50" i="39"/>
  <c r="V50" i="39"/>
  <c r="K48" i="39"/>
  <c r="C51" i="39"/>
  <c r="T51" i="39" s="1"/>
  <c r="D51" i="39"/>
  <c r="R50" i="39"/>
  <c r="J49" i="39"/>
  <c r="A52" i="39"/>
  <c r="E51" i="39" l="1"/>
  <c r="I51" i="39" s="1"/>
  <c r="S51" i="39" s="1"/>
  <c r="V51" i="39"/>
  <c r="K49" i="39"/>
  <c r="R51" i="39"/>
  <c r="C52" i="39"/>
  <c r="D52" i="39"/>
  <c r="J50" i="39"/>
  <c r="E52" i="39" l="1"/>
  <c r="V52" i="39"/>
  <c r="V53" i="39" s="1"/>
  <c r="K50" i="39"/>
  <c r="R52" i="39"/>
  <c r="R54" i="39" s="1"/>
  <c r="T52" i="39"/>
  <c r="J51" i="39"/>
  <c r="K51" i="39" l="1"/>
  <c r="E54" i="39"/>
  <c r="I52" i="39"/>
  <c r="K56" i="39" s="1"/>
  <c r="S52" i="39" l="1"/>
  <c r="S54" i="39" s="1"/>
  <c r="I54" i="39"/>
  <c r="K55" i="39" s="1"/>
  <c r="J52" i="39"/>
  <c r="K52" i="39" s="1"/>
  <c r="K54" i="39" s="1"/>
  <c r="M7" i="71" s="1"/>
  <c r="J54" i="39" l="1"/>
  <c r="K22" i="71"/>
  <c r="K23" i="71" s="1"/>
  <c r="K24" i="71" s="1"/>
  <c r="K25" i="71" s="1"/>
  <c r="K26" i="71" s="1"/>
  <c r="K27" i="71" s="1"/>
  <c r="K28" i="71" s="1"/>
  <c r="K29" i="71" s="1"/>
  <c r="K30" i="71" s="1"/>
  <c r="K31" i="71" s="1"/>
  <c r="K32" i="71" s="1"/>
  <c r="K33" i="71" s="1"/>
  <c r="K34" i="71" s="1"/>
  <c r="K35" i="71" s="1"/>
  <c r="K36" i="71" s="1"/>
  <c r="K37" i="71" s="1"/>
  <c r="K38" i="71" s="1"/>
  <c r="K39" i="71" s="1"/>
  <c r="K40" i="71" s="1"/>
  <c r="K41" i="71" s="1"/>
  <c r="K42" i="71" s="1"/>
  <c r="K43" i="71" s="1"/>
  <c r="K44" i="71" s="1"/>
  <c r="K45" i="71" s="1"/>
  <c r="K46" i="71" s="1"/>
  <c r="K47" i="71" s="1"/>
  <c r="K48" i="71" s="1"/>
  <c r="K49" i="71" s="1"/>
  <c r="K50" i="71" s="1"/>
  <c r="K51" i="71" s="1"/>
  <c r="K52" i="71" s="1"/>
  <c r="K54" i="71" s="1"/>
  <c r="M7" i="72" s="1"/>
  <c r="K55" i="71"/>
  <c r="K57" i="71" s="1"/>
  <c r="K58" i="39"/>
  <c r="K57" i="39"/>
  <c r="M54" i="39"/>
  <c r="K58" i="71" l="1"/>
  <c r="K22" i="72"/>
  <c r="K23" i="72" s="1"/>
  <c r="K24" i="72" s="1"/>
  <c r="K25" i="72" s="1"/>
  <c r="K26" i="72" s="1"/>
  <c r="K27" i="72" s="1"/>
  <c r="K28" i="72" s="1"/>
  <c r="K29" i="72" s="1"/>
  <c r="K30" i="72" s="1"/>
  <c r="K31" i="72" s="1"/>
  <c r="K32" i="72" s="1"/>
  <c r="K33" i="72" s="1"/>
  <c r="K34" i="72" s="1"/>
  <c r="K35" i="72" s="1"/>
  <c r="K36" i="72" s="1"/>
  <c r="K37" i="72" s="1"/>
  <c r="K38" i="72" s="1"/>
  <c r="K39" i="72" s="1"/>
  <c r="K40" i="72" s="1"/>
  <c r="K41" i="72" s="1"/>
  <c r="K42" i="72" s="1"/>
  <c r="K43" i="72" s="1"/>
  <c r="K44" i="72" s="1"/>
  <c r="K45" i="72" s="1"/>
  <c r="K46" i="72" s="1"/>
  <c r="K47" i="72" s="1"/>
  <c r="K48" i="72" s="1"/>
  <c r="K49" i="72" s="1"/>
  <c r="K50" i="72" s="1"/>
  <c r="K51" i="72" s="1"/>
  <c r="K52" i="72" s="1"/>
  <c r="K54" i="72" s="1"/>
  <c r="M7" i="73" s="1"/>
  <c r="K55" i="72"/>
  <c r="K58" i="72" l="1"/>
  <c r="K57" i="72"/>
  <c r="K22" i="73"/>
  <c r="K23" i="73" s="1"/>
  <c r="K24" i="73" s="1"/>
  <c r="K25" i="73" s="1"/>
  <c r="K26" i="73" s="1"/>
  <c r="K27" i="73" s="1"/>
  <c r="K28" i="73" s="1"/>
  <c r="K29" i="73" s="1"/>
  <c r="K30" i="73" s="1"/>
  <c r="K31" i="73" s="1"/>
  <c r="K32" i="73" s="1"/>
  <c r="K33" i="73" s="1"/>
  <c r="K34" i="73" s="1"/>
  <c r="K35" i="73" s="1"/>
  <c r="K36" i="73" s="1"/>
  <c r="K37" i="73" s="1"/>
  <c r="K38" i="73" s="1"/>
  <c r="K39" i="73" s="1"/>
  <c r="K40" i="73" s="1"/>
  <c r="K41" i="73" s="1"/>
  <c r="K42" i="73" s="1"/>
  <c r="K43" i="73" s="1"/>
  <c r="K44" i="73" s="1"/>
  <c r="K45" i="73" s="1"/>
  <c r="K46" i="73" s="1"/>
  <c r="K47" i="73" s="1"/>
  <c r="K48" i="73" s="1"/>
  <c r="K49" i="73" s="1"/>
  <c r="K50" i="73" s="1"/>
  <c r="K51" i="73" s="1"/>
  <c r="K52" i="73" s="1"/>
  <c r="K54" i="73" s="1"/>
  <c r="M7" i="74" s="1"/>
  <c r="K55" i="73"/>
  <c r="K22" i="74" l="1"/>
  <c r="K23" i="74" s="1"/>
  <c r="K24" i="74" s="1"/>
  <c r="K25" i="74" s="1"/>
  <c r="K26" i="74" s="1"/>
  <c r="K27" i="74" s="1"/>
  <c r="K28" i="74" s="1"/>
  <c r="K29" i="74" s="1"/>
  <c r="K30" i="74" s="1"/>
  <c r="K31" i="74" s="1"/>
  <c r="K32" i="74" s="1"/>
  <c r="K33" i="74" s="1"/>
  <c r="K34" i="74" s="1"/>
  <c r="K35" i="74" s="1"/>
  <c r="K36" i="74" s="1"/>
  <c r="K37" i="74" s="1"/>
  <c r="K38" i="74" s="1"/>
  <c r="K39" i="74" s="1"/>
  <c r="K40" i="74" s="1"/>
  <c r="K41" i="74" s="1"/>
  <c r="K42" i="74" s="1"/>
  <c r="K43" i="74" s="1"/>
  <c r="K44" i="74" s="1"/>
  <c r="K45" i="74" s="1"/>
  <c r="K46" i="74" s="1"/>
  <c r="K47" i="74" s="1"/>
  <c r="K48" i="74" s="1"/>
  <c r="K49" i="74" s="1"/>
  <c r="K50" i="74" s="1"/>
  <c r="K51" i="74" s="1"/>
  <c r="K52" i="74" s="1"/>
  <c r="K54" i="74" s="1"/>
  <c r="M7" i="75" s="1"/>
  <c r="K55" i="74"/>
  <c r="K57" i="73"/>
  <c r="K58" i="73"/>
  <c r="K58" i="74" l="1"/>
  <c r="K57" i="74"/>
  <c r="K22" i="75"/>
  <c r="K23" i="75" s="1"/>
  <c r="K24" i="75" s="1"/>
  <c r="K25" i="75" s="1"/>
  <c r="K26" i="75" s="1"/>
  <c r="K27" i="75" s="1"/>
  <c r="K28" i="75" s="1"/>
  <c r="K29" i="75" s="1"/>
  <c r="K30" i="75" s="1"/>
  <c r="K31" i="75" s="1"/>
  <c r="K32" i="75" s="1"/>
  <c r="K33" i="75" s="1"/>
  <c r="K34" i="75" s="1"/>
  <c r="K35" i="75" s="1"/>
  <c r="K36" i="75" s="1"/>
  <c r="K37" i="75" s="1"/>
  <c r="K38" i="75" s="1"/>
  <c r="K39" i="75" s="1"/>
  <c r="K40" i="75" s="1"/>
  <c r="K41" i="75" s="1"/>
  <c r="K42" i="75" s="1"/>
  <c r="K43" i="75" s="1"/>
  <c r="K44" i="75" s="1"/>
  <c r="K45" i="75" s="1"/>
  <c r="K46" i="75" s="1"/>
  <c r="K47" i="75" s="1"/>
  <c r="K48" i="75" s="1"/>
  <c r="K49" i="75" s="1"/>
  <c r="K50" i="75" s="1"/>
  <c r="K51" i="75" s="1"/>
  <c r="K52" i="75" s="1"/>
  <c r="K54" i="75" s="1"/>
  <c r="M7" i="76" s="1"/>
  <c r="K55" i="75"/>
  <c r="K22" i="76" l="1"/>
  <c r="K23" i="76" s="1"/>
  <c r="K24" i="76" s="1"/>
  <c r="K25" i="76" s="1"/>
  <c r="K26" i="76" s="1"/>
  <c r="K27" i="76" s="1"/>
  <c r="K28" i="76" s="1"/>
  <c r="K29" i="76" s="1"/>
  <c r="K30" i="76" s="1"/>
  <c r="K31" i="76" s="1"/>
  <c r="K32" i="76" s="1"/>
  <c r="K33" i="76" s="1"/>
  <c r="K34" i="76" s="1"/>
  <c r="K35" i="76" s="1"/>
  <c r="K36" i="76" s="1"/>
  <c r="K37" i="76" s="1"/>
  <c r="K38" i="76" s="1"/>
  <c r="K39" i="76" s="1"/>
  <c r="K40" i="76" s="1"/>
  <c r="K41" i="76" s="1"/>
  <c r="K42" i="76" s="1"/>
  <c r="K43" i="76" s="1"/>
  <c r="K44" i="76" s="1"/>
  <c r="K45" i="76" s="1"/>
  <c r="K46" i="76" s="1"/>
  <c r="K47" i="76" s="1"/>
  <c r="K48" i="76" s="1"/>
  <c r="K49" i="76" s="1"/>
  <c r="K50" i="76" s="1"/>
  <c r="K51" i="76" s="1"/>
  <c r="K52" i="76" s="1"/>
  <c r="K54" i="76" s="1"/>
  <c r="M7" i="77" s="1"/>
  <c r="K55" i="76"/>
  <c r="K58" i="75"/>
  <c r="K57" i="75"/>
  <c r="K58" i="76" l="1"/>
  <c r="K57" i="76"/>
  <c r="K22" i="77"/>
  <c r="K23" i="77" s="1"/>
  <c r="K24" i="77" s="1"/>
  <c r="K25" i="77" s="1"/>
  <c r="K26" i="77" s="1"/>
  <c r="K27" i="77" s="1"/>
  <c r="K28" i="77" s="1"/>
  <c r="K29" i="77" s="1"/>
  <c r="K30" i="77" s="1"/>
  <c r="K31" i="77" s="1"/>
  <c r="K32" i="77" s="1"/>
  <c r="K33" i="77" s="1"/>
  <c r="K34" i="77" s="1"/>
  <c r="K35" i="77" s="1"/>
  <c r="K36" i="77" s="1"/>
  <c r="K37" i="77" s="1"/>
  <c r="K38" i="77" s="1"/>
  <c r="K39" i="77" s="1"/>
  <c r="K40" i="77" s="1"/>
  <c r="K41" i="77" s="1"/>
  <c r="K42" i="77" s="1"/>
  <c r="K43" i="77" s="1"/>
  <c r="K44" i="77" s="1"/>
  <c r="K45" i="77" s="1"/>
  <c r="K46" i="77" s="1"/>
  <c r="K47" i="77" s="1"/>
  <c r="K48" i="77" s="1"/>
  <c r="K49" i="77" s="1"/>
  <c r="K50" i="77" s="1"/>
  <c r="K51" i="77" s="1"/>
  <c r="K52" i="77" s="1"/>
  <c r="K54" i="77" s="1"/>
  <c r="M7" i="78" s="1"/>
  <c r="K55" i="77"/>
  <c r="K58" i="77" l="1"/>
  <c r="K57" i="77"/>
  <c r="K55" i="78"/>
  <c r="K22" i="78"/>
  <c r="K23" i="78" s="1"/>
  <c r="K24" i="78" s="1"/>
  <c r="K25" i="78" s="1"/>
  <c r="K26" i="78" s="1"/>
  <c r="K27" i="78" s="1"/>
  <c r="K28" i="78" s="1"/>
  <c r="K29" i="78" s="1"/>
  <c r="K30" i="78" s="1"/>
  <c r="K31" i="78" s="1"/>
  <c r="K32" i="78" s="1"/>
  <c r="K33" i="78" s="1"/>
  <c r="K34" i="78" s="1"/>
  <c r="K35" i="78" s="1"/>
  <c r="K36" i="78" s="1"/>
  <c r="K37" i="78" s="1"/>
  <c r="K38" i="78" s="1"/>
  <c r="K39" i="78" s="1"/>
  <c r="K40" i="78" s="1"/>
  <c r="K41" i="78" s="1"/>
  <c r="K42" i="78" s="1"/>
  <c r="K43" i="78" s="1"/>
  <c r="K44" i="78" s="1"/>
  <c r="K45" i="78" s="1"/>
  <c r="K46" i="78" s="1"/>
  <c r="K47" i="78" s="1"/>
  <c r="K48" i="78" s="1"/>
  <c r="K49" i="78" s="1"/>
  <c r="K50" i="78" s="1"/>
  <c r="K51" i="78" s="1"/>
  <c r="K52" i="78" s="1"/>
  <c r="K54" i="78" s="1"/>
  <c r="M7" i="79" s="1"/>
  <c r="K22" i="79" l="1"/>
  <c r="K23" i="79" s="1"/>
  <c r="K24" i="79" s="1"/>
  <c r="K25" i="79" s="1"/>
  <c r="K26" i="79" s="1"/>
  <c r="K27" i="79" s="1"/>
  <c r="K28" i="79" s="1"/>
  <c r="K29" i="79" s="1"/>
  <c r="K30" i="79" s="1"/>
  <c r="K31" i="79" s="1"/>
  <c r="K32" i="79" s="1"/>
  <c r="K33" i="79" s="1"/>
  <c r="K34" i="79" s="1"/>
  <c r="K35" i="79" s="1"/>
  <c r="K36" i="79" s="1"/>
  <c r="K37" i="79" s="1"/>
  <c r="K38" i="79" s="1"/>
  <c r="K39" i="79" s="1"/>
  <c r="K40" i="79" s="1"/>
  <c r="K41" i="79" s="1"/>
  <c r="K42" i="79" s="1"/>
  <c r="K43" i="79" s="1"/>
  <c r="K44" i="79" s="1"/>
  <c r="K45" i="79" s="1"/>
  <c r="K46" i="79" s="1"/>
  <c r="K47" i="79" s="1"/>
  <c r="K48" i="79" s="1"/>
  <c r="K49" i="79" s="1"/>
  <c r="K50" i="79" s="1"/>
  <c r="K51" i="79" s="1"/>
  <c r="K52" i="79" s="1"/>
  <c r="K54" i="79" s="1"/>
  <c r="M7" i="80" s="1"/>
  <c r="K55" i="79"/>
  <c r="K58" i="78"/>
  <c r="K57" i="78"/>
  <c r="K57" i="79" l="1"/>
  <c r="K58" i="79"/>
  <c r="K22" i="80"/>
  <c r="K23" i="80" s="1"/>
  <c r="K24" i="80" s="1"/>
  <c r="K25" i="80" s="1"/>
  <c r="K26" i="80" s="1"/>
  <c r="K27" i="80" s="1"/>
  <c r="K28" i="80" s="1"/>
  <c r="K29" i="80" s="1"/>
  <c r="K30" i="80" s="1"/>
  <c r="K31" i="80" s="1"/>
  <c r="K32" i="80" s="1"/>
  <c r="K33" i="80" s="1"/>
  <c r="K34" i="80" s="1"/>
  <c r="K35" i="80" s="1"/>
  <c r="K36" i="80" s="1"/>
  <c r="K37" i="80" s="1"/>
  <c r="K38" i="80" s="1"/>
  <c r="K39" i="80" s="1"/>
  <c r="K40" i="80" s="1"/>
  <c r="K41" i="80" s="1"/>
  <c r="K42" i="80" s="1"/>
  <c r="K43" i="80" s="1"/>
  <c r="K44" i="80" s="1"/>
  <c r="K45" i="80" s="1"/>
  <c r="K46" i="80" s="1"/>
  <c r="K47" i="80" s="1"/>
  <c r="K48" i="80" s="1"/>
  <c r="K49" i="80" s="1"/>
  <c r="K50" i="80" s="1"/>
  <c r="K51" i="80" s="1"/>
  <c r="K52" i="80" s="1"/>
  <c r="K54" i="80" s="1"/>
  <c r="M7" i="81" s="1"/>
  <c r="K55" i="80"/>
  <c r="K58" i="80" l="1"/>
  <c r="K57" i="80"/>
  <c r="K22" i="81"/>
  <c r="K23" i="81" s="1"/>
  <c r="K24" i="81" s="1"/>
  <c r="K25" i="81" s="1"/>
  <c r="K26" i="81" s="1"/>
  <c r="K27" i="81" s="1"/>
  <c r="K28" i="81" s="1"/>
  <c r="K29" i="81" s="1"/>
  <c r="K30" i="81" s="1"/>
  <c r="K31" i="81" s="1"/>
  <c r="K32" i="81" s="1"/>
  <c r="K33" i="81" s="1"/>
  <c r="K34" i="81" s="1"/>
  <c r="K35" i="81" s="1"/>
  <c r="K36" i="81" s="1"/>
  <c r="K37" i="81" s="1"/>
  <c r="K38" i="81" s="1"/>
  <c r="K39" i="81" s="1"/>
  <c r="K40" i="81" s="1"/>
  <c r="K41" i="81" s="1"/>
  <c r="K42" i="81" s="1"/>
  <c r="K43" i="81" s="1"/>
  <c r="K44" i="81" s="1"/>
  <c r="K45" i="81" s="1"/>
  <c r="K46" i="81" s="1"/>
  <c r="K47" i="81" s="1"/>
  <c r="K48" i="81" s="1"/>
  <c r="K49" i="81" s="1"/>
  <c r="K50" i="81" s="1"/>
  <c r="K51" i="81" s="1"/>
  <c r="K52" i="81" s="1"/>
  <c r="K54" i="81" s="1"/>
  <c r="K55" i="81"/>
  <c r="K58" i="81" l="1"/>
  <c r="K57" i="8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2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200-000002000000}">
      <text>
        <r>
          <rPr>
            <sz val="8"/>
            <color indexed="81"/>
            <rFont val="Tahoma"/>
            <family val="2"/>
          </rPr>
          <t xml:space="preserve">Wöchentliche Arbeitszeit ./. Anzahl der Arbeitstage
bzw.
Individuelle Soll-Vorgabe
</t>
        </r>
      </text>
    </comment>
    <comment ref="F21" authorId="1" shapeId="0" xr:uid="{00000000-0006-0000-0200-000003000000}">
      <text>
        <r>
          <rPr>
            <sz val="8"/>
            <color indexed="81"/>
            <rFont val="Tahoma"/>
            <family val="2"/>
          </rPr>
          <t xml:space="preserve">Beginn der Arbeitszeit
Eingabe der Uhrzeit in Stunden und Minuten, durch Doppelpunkt getrennt (Bsp. 7:30 Uhr)
</t>
        </r>
      </text>
    </comment>
    <comment ref="G21" authorId="1" shapeId="0" xr:uid="{00000000-0006-0000-02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2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2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200-000007000000}">
      <text>
        <r>
          <rPr>
            <sz val="8"/>
            <color indexed="81"/>
            <rFont val="Tahoma"/>
            <family val="2"/>
          </rPr>
          <t>Tagessaldo</t>
        </r>
      </text>
    </comment>
    <comment ref="K21" authorId="1" shapeId="0" xr:uid="{00000000-0006-0000-0200-000008000000}">
      <text>
        <r>
          <rPr>
            <sz val="8"/>
            <color indexed="81"/>
            <rFont val="Tahoma"/>
            <family val="2"/>
          </rPr>
          <t>Flexstunden = Summe der Tagessalden und Übertrag aus dem Vormonat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B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B00-000002000000}">
      <text>
        <r>
          <rPr>
            <sz val="8"/>
            <color indexed="81"/>
            <rFont val="Tahoma"/>
            <family val="2"/>
          </rPr>
          <t xml:space="preserve">Wöchentliche Arbeitszeit ./. Anzahl der Arbeitstage
bzw.
Individuelle Soll-Vorgabe
</t>
        </r>
      </text>
    </comment>
    <comment ref="F21" authorId="1" shapeId="0" xr:uid="{00000000-0006-0000-0B00-000003000000}">
      <text>
        <r>
          <rPr>
            <sz val="8"/>
            <color indexed="81"/>
            <rFont val="Tahoma"/>
            <family val="2"/>
          </rPr>
          <t xml:space="preserve">Beginn der Arbeitszeit
Eingabe der Uhrzeit in Stunden und Minuten, durch Doppelpunkt getrennt (Bsp. 7:30 Uhr)
</t>
        </r>
      </text>
    </comment>
    <comment ref="G21" authorId="1" shapeId="0" xr:uid="{00000000-0006-0000-0B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B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B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B00-000007000000}">
      <text>
        <r>
          <rPr>
            <sz val="8"/>
            <color indexed="81"/>
            <rFont val="Tahoma"/>
            <family val="2"/>
          </rPr>
          <t>Tagessaldo</t>
        </r>
      </text>
    </comment>
    <comment ref="K21" authorId="1" shapeId="0" xr:uid="{00000000-0006-0000-0B00-000008000000}">
      <text>
        <r>
          <rPr>
            <sz val="8"/>
            <color indexed="81"/>
            <rFont val="Tahoma"/>
            <family val="2"/>
          </rPr>
          <t>Flexstunden = Summe der Tagessalden und Übertrag aus dem Vormonat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C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C00-000002000000}">
      <text>
        <r>
          <rPr>
            <sz val="8"/>
            <color indexed="81"/>
            <rFont val="Tahoma"/>
            <family val="2"/>
          </rPr>
          <t xml:space="preserve">Wöchentliche Arbeitszeit ./. Anzahl der Arbeitstage
bzw.
Individuelle Soll-Vorgabe
</t>
        </r>
      </text>
    </comment>
    <comment ref="F21" authorId="1" shapeId="0" xr:uid="{00000000-0006-0000-0C00-000003000000}">
      <text>
        <r>
          <rPr>
            <sz val="8"/>
            <color indexed="81"/>
            <rFont val="Tahoma"/>
            <family val="2"/>
          </rPr>
          <t xml:space="preserve">Beginn der Arbeitszeit
Eingabe der Uhrzeit in Stunden und Minuten, durch Doppelpunkt getrennt (Bsp. 7:30 Uhr)
</t>
        </r>
      </text>
    </comment>
    <comment ref="G21" authorId="1" shapeId="0" xr:uid="{00000000-0006-0000-0C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C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C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C00-000007000000}">
      <text>
        <r>
          <rPr>
            <sz val="8"/>
            <color indexed="81"/>
            <rFont val="Tahoma"/>
            <family val="2"/>
          </rPr>
          <t>Tagessaldo</t>
        </r>
      </text>
    </comment>
    <comment ref="K21" authorId="1" shapeId="0" xr:uid="{00000000-0006-0000-0C00-000008000000}">
      <text>
        <r>
          <rPr>
            <sz val="8"/>
            <color indexed="81"/>
            <rFont val="Tahoma"/>
            <family val="2"/>
          </rPr>
          <t>Flexstunden = Summe der Tagessalden und Übertrag aus dem Vormonat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D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D00-000002000000}">
      <text>
        <r>
          <rPr>
            <sz val="8"/>
            <color indexed="81"/>
            <rFont val="Tahoma"/>
            <family val="2"/>
          </rPr>
          <t xml:space="preserve">Wöchentliche Arbeitszeit ./. Anzahl der Arbeitstage
bzw.
Individuelle Soll-Vorgabe
</t>
        </r>
      </text>
    </comment>
    <comment ref="F21" authorId="1" shapeId="0" xr:uid="{00000000-0006-0000-0D00-000003000000}">
      <text>
        <r>
          <rPr>
            <sz val="8"/>
            <color indexed="81"/>
            <rFont val="Tahoma"/>
            <family val="2"/>
          </rPr>
          <t xml:space="preserve">Beginn der Arbeitszeit
Eingabe der Uhrzeit in Stunden und Minuten, durch Doppelpunkt getrennt (Bsp. 7:30 Uhr)
</t>
        </r>
      </text>
    </comment>
    <comment ref="G21" authorId="1" shapeId="0" xr:uid="{00000000-0006-0000-0D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D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D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D00-000007000000}">
      <text>
        <r>
          <rPr>
            <sz val="8"/>
            <color indexed="81"/>
            <rFont val="Tahoma"/>
            <family val="2"/>
          </rPr>
          <t>Tagessaldo</t>
        </r>
      </text>
    </comment>
    <comment ref="K21" authorId="1" shapeId="0" xr:uid="{00000000-0006-0000-0D00-000008000000}">
      <text>
        <r>
          <rPr>
            <sz val="8"/>
            <color indexed="81"/>
            <rFont val="Tahoma"/>
            <family val="2"/>
          </rPr>
          <t>Flexstunden = Summe der Tagessalden und Übertrag aus dem Vormonat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3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300-000002000000}">
      <text>
        <r>
          <rPr>
            <sz val="8"/>
            <color indexed="81"/>
            <rFont val="Tahoma"/>
            <family val="2"/>
          </rPr>
          <t xml:space="preserve">Wöchentliche Arbeitszeit ./. Anzahl der Arbeitstage
bzw.
Individuelle Soll-Vorgabe
</t>
        </r>
      </text>
    </comment>
    <comment ref="F21" authorId="1" shapeId="0" xr:uid="{00000000-0006-0000-0300-000003000000}">
      <text>
        <r>
          <rPr>
            <sz val="8"/>
            <color indexed="81"/>
            <rFont val="Tahoma"/>
            <family val="2"/>
          </rPr>
          <t xml:space="preserve">Beginn der Arbeitszeit
Eingabe der Uhrzeit in Stunden und Minuten, durch Doppelpunkt getrennt (Bsp. 7:30 Uhr)
</t>
        </r>
      </text>
    </comment>
    <comment ref="G21" authorId="1" shapeId="0" xr:uid="{00000000-0006-0000-03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3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3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300-000007000000}">
      <text>
        <r>
          <rPr>
            <sz val="8"/>
            <color indexed="81"/>
            <rFont val="Tahoma"/>
            <family val="2"/>
          </rPr>
          <t>Tagessaldo</t>
        </r>
      </text>
    </comment>
    <comment ref="K21" authorId="1" shapeId="0" xr:uid="{00000000-0006-0000-0300-000008000000}">
      <text>
        <r>
          <rPr>
            <sz val="8"/>
            <color indexed="81"/>
            <rFont val="Tahoma"/>
            <family val="2"/>
          </rPr>
          <t>Flexstunden = Summe der Tagessalden und Übertrag aus dem Vormonat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4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400-000002000000}">
      <text>
        <r>
          <rPr>
            <sz val="8"/>
            <color indexed="81"/>
            <rFont val="Tahoma"/>
            <family val="2"/>
          </rPr>
          <t xml:space="preserve">Wöchentliche Arbeitszeit ./. Anzahl der Arbeitstage
bzw.
Individuelle Soll-Vorgabe
</t>
        </r>
      </text>
    </comment>
    <comment ref="F21" authorId="1" shapeId="0" xr:uid="{00000000-0006-0000-0400-000003000000}">
      <text>
        <r>
          <rPr>
            <sz val="8"/>
            <color indexed="81"/>
            <rFont val="Tahoma"/>
            <family val="2"/>
          </rPr>
          <t xml:space="preserve">Beginn der Arbeitszeit
Eingabe der Uhrzeit in Stunden und Minuten, durch Doppelpunkt getrennt (Bsp. 7:30 Uhr)
</t>
        </r>
      </text>
    </comment>
    <comment ref="G21" authorId="1" shapeId="0" xr:uid="{00000000-0006-0000-04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4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4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400-000007000000}">
      <text>
        <r>
          <rPr>
            <sz val="8"/>
            <color indexed="81"/>
            <rFont val="Tahoma"/>
            <family val="2"/>
          </rPr>
          <t>Tagessaldo</t>
        </r>
      </text>
    </comment>
    <comment ref="K21" authorId="1" shapeId="0" xr:uid="{00000000-0006-0000-0400-000008000000}">
      <text>
        <r>
          <rPr>
            <sz val="8"/>
            <color indexed="81"/>
            <rFont val="Tahoma"/>
            <family val="2"/>
          </rPr>
          <t>Flexstunden = Summe der Tagessalden und Übertrag aus dem Vormonat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5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500-000002000000}">
      <text>
        <r>
          <rPr>
            <sz val="8"/>
            <color indexed="81"/>
            <rFont val="Tahoma"/>
            <family val="2"/>
          </rPr>
          <t xml:space="preserve">Wöchentliche Arbeitszeit ./. Anzahl der Arbeitstage
bzw.
Individuelle Soll-Vorgabe
</t>
        </r>
      </text>
    </comment>
    <comment ref="F21" authorId="1" shapeId="0" xr:uid="{00000000-0006-0000-0500-000003000000}">
      <text>
        <r>
          <rPr>
            <sz val="8"/>
            <color indexed="81"/>
            <rFont val="Tahoma"/>
            <family val="2"/>
          </rPr>
          <t xml:space="preserve">Beginn der Arbeitszeit
Eingabe der Uhrzeit in Stunden und Minuten, durch Doppelpunkt getrennt (Bsp. 7:30 Uhr)
</t>
        </r>
      </text>
    </comment>
    <comment ref="G21" authorId="1" shapeId="0" xr:uid="{00000000-0006-0000-05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5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5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500-000007000000}">
      <text>
        <r>
          <rPr>
            <sz val="8"/>
            <color indexed="81"/>
            <rFont val="Tahoma"/>
            <family val="2"/>
          </rPr>
          <t>Tagessaldo</t>
        </r>
      </text>
    </comment>
    <comment ref="K21" authorId="1" shapeId="0" xr:uid="{00000000-0006-0000-0500-000008000000}">
      <text>
        <r>
          <rPr>
            <sz val="8"/>
            <color indexed="81"/>
            <rFont val="Tahoma"/>
            <family val="2"/>
          </rPr>
          <t>Flexstunden = Summe der Tagessalden und Übertrag aus dem Vormonat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6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600-000002000000}">
      <text>
        <r>
          <rPr>
            <sz val="8"/>
            <color indexed="81"/>
            <rFont val="Tahoma"/>
            <family val="2"/>
          </rPr>
          <t xml:space="preserve">Wöchentliche Arbeitszeit ./. Anzahl der Arbeitstage
bzw.
Individuelle Soll-Vorgabe
</t>
        </r>
      </text>
    </comment>
    <comment ref="F21" authorId="1" shapeId="0" xr:uid="{00000000-0006-0000-0600-000003000000}">
      <text>
        <r>
          <rPr>
            <sz val="8"/>
            <color indexed="81"/>
            <rFont val="Tahoma"/>
            <family val="2"/>
          </rPr>
          <t xml:space="preserve">Beginn der Arbeitszeit
Eingabe der Uhrzeit in Stunden und Minuten, durch Doppelpunkt getrennt (Bsp. 7:30 Uhr)
</t>
        </r>
      </text>
    </comment>
    <comment ref="G21" authorId="1" shapeId="0" xr:uid="{00000000-0006-0000-06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6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6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600-000007000000}">
      <text>
        <r>
          <rPr>
            <sz val="8"/>
            <color indexed="81"/>
            <rFont val="Tahoma"/>
            <family val="2"/>
          </rPr>
          <t>Tagessaldo</t>
        </r>
      </text>
    </comment>
    <comment ref="K21" authorId="1" shapeId="0" xr:uid="{00000000-0006-0000-0600-000008000000}">
      <text>
        <r>
          <rPr>
            <sz val="8"/>
            <color indexed="81"/>
            <rFont val="Tahoma"/>
            <family val="2"/>
          </rPr>
          <t>Flexstunden = Summe der Tagessalden und Übertrag aus dem Vormonat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7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700-000002000000}">
      <text>
        <r>
          <rPr>
            <sz val="8"/>
            <color indexed="81"/>
            <rFont val="Tahoma"/>
            <family val="2"/>
          </rPr>
          <t xml:space="preserve">Wöchentliche Arbeitszeit ./. Anzahl der Arbeitstage
bzw.
Individuelle Soll-Vorgabe
</t>
        </r>
      </text>
    </comment>
    <comment ref="F21" authorId="1" shapeId="0" xr:uid="{00000000-0006-0000-0700-000003000000}">
      <text>
        <r>
          <rPr>
            <sz val="8"/>
            <color indexed="81"/>
            <rFont val="Tahoma"/>
            <family val="2"/>
          </rPr>
          <t xml:space="preserve">Beginn der Arbeitszeit
Eingabe der Uhrzeit in Stunden und Minuten, durch Doppelpunkt getrennt (Bsp. 7:30 Uhr)
</t>
        </r>
      </text>
    </comment>
    <comment ref="G21" authorId="1" shapeId="0" xr:uid="{00000000-0006-0000-07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7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7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700-000007000000}">
      <text>
        <r>
          <rPr>
            <sz val="8"/>
            <color indexed="81"/>
            <rFont val="Tahoma"/>
            <family val="2"/>
          </rPr>
          <t>Tagessaldo</t>
        </r>
      </text>
    </comment>
    <comment ref="K21" authorId="1" shapeId="0" xr:uid="{00000000-0006-0000-0700-000008000000}">
      <text>
        <r>
          <rPr>
            <sz val="8"/>
            <color indexed="81"/>
            <rFont val="Tahoma"/>
            <family val="2"/>
          </rPr>
          <t>Flexstunden = Summe der Tagessalden und Übertrag aus dem Vormonat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8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800-000002000000}">
      <text>
        <r>
          <rPr>
            <sz val="8"/>
            <color indexed="81"/>
            <rFont val="Tahoma"/>
            <family val="2"/>
          </rPr>
          <t xml:space="preserve">Wöchentliche Arbeitszeit ./. Anzahl der Arbeitstage
bzw.
Individuelle Soll-Vorgabe
</t>
        </r>
      </text>
    </comment>
    <comment ref="F21" authorId="1" shapeId="0" xr:uid="{00000000-0006-0000-0800-000003000000}">
      <text>
        <r>
          <rPr>
            <sz val="8"/>
            <color indexed="81"/>
            <rFont val="Tahoma"/>
            <family val="2"/>
          </rPr>
          <t xml:space="preserve">Beginn der Arbeitszeit
Eingabe der Uhrzeit in Stunden und Minuten, durch Doppelpunkt getrennt (Bsp. 7:30 Uhr)
</t>
        </r>
      </text>
    </comment>
    <comment ref="G21" authorId="1" shapeId="0" xr:uid="{00000000-0006-0000-08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8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8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800-000007000000}">
      <text>
        <r>
          <rPr>
            <sz val="8"/>
            <color indexed="81"/>
            <rFont val="Tahoma"/>
            <family val="2"/>
          </rPr>
          <t>Tagessaldo</t>
        </r>
      </text>
    </comment>
    <comment ref="K21" authorId="1" shapeId="0" xr:uid="{00000000-0006-0000-0800-000008000000}">
      <text>
        <r>
          <rPr>
            <sz val="8"/>
            <color indexed="81"/>
            <rFont val="Tahoma"/>
            <family val="2"/>
          </rPr>
          <t>Flexstunden = Summe der Tagessalden und Übertrag aus dem Vormonat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9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900-000002000000}">
      <text>
        <r>
          <rPr>
            <sz val="8"/>
            <color indexed="81"/>
            <rFont val="Tahoma"/>
            <family val="2"/>
          </rPr>
          <t xml:space="preserve">Wöchentliche Arbeitszeit ./. Anzahl der Arbeitstage
bzw.
Individuelle Soll-Vorgabe
</t>
        </r>
      </text>
    </comment>
    <comment ref="F21" authorId="1" shapeId="0" xr:uid="{00000000-0006-0000-0900-000003000000}">
      <text>
        <r>
          <rPr>
            <sz val="8"/>
            <color indexed="81"/>
            <rFont val="Tahoma"/>
            <family val="2"/>
          </rPr>
          <t xml:space="preserve">Beginn der Arbeitszeit
Eingabe der Uhrzeit in Stunden und Minuten, durch Doppelpunkt getrennt (Bsp. 7:30 Uhr)
</t>
        </r>
      </text>
    </comment>
    <comment ref="G21" authorId="1" shapeId="0" xr:uid="{00000000-0006-0000-09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9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9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900-000007000000}">
      <text>
        <r>
          <rPr>
            <sz val="8"/>
            <color indexed="81"/>
            <rFont val="Tahoma"/>
            <family val="2"/>
          </rPr>
          <t>Tagessaldo</t>
        </r>
      </text>
    </comment>
    <comment ref="K21" authorId="1" shapeId="0" xr:uid="{00000000-0006-0000-0900-000008000000}">
      <text>
        <r>
          <rPr>
            <sz val="8"/>
            <color indexed="81"/>
            <rFont val="Tahoma"/>
            <family val="2"/>
          </rPr>
          <t>Flexstunden = Summe der Tagessalden und Übertrag aus dem Vormonat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Dumke, Andreas</author>
    <author>Stefan Hein</author>
  </authors>
  <commentList>
    <comment ref="C21" authorId="0" shapeId="0" xr:uid="{00000000-0006-0000-0A00-000001000000}">
      <text>
        <r>
          <rPr>
            <sz val="8"/>
            <color indexed="81"/>
            <rFont val="Tahoma"/>
            <family val="2"/>
          </rPr>
          <t xml:space="preserve">Bitte tragen Sie hier, falls zutreffend, das Kürzel </t>
        </r>
        <r>
          <rPr>
            <b/>
            <sz val="8"/>
            <color indexed="81"/>
            <rFont val="Tahoma"/>
            <family val="2"/>
          </rPr>
          <t>BA</t>
        </r>
        <r>
          <rPr>
            <sz val="8"/>
            <color indexed="81"/>
            <rFont val="Tahoma"/>
            <family val="2"/>
          </rPr>
          <t xml:space="preserve"> für Abwesenheiten ein, bei denen trotz Abwesenheit eine Entgeldfortzahlung besteht.
Dies ist z.B. der Fall bei Krankheit, Urlaub oder einem arbeitsfreien Tag wie dem Rosenmontag.
BA = bezahlte Abwesenheit
</t>
        </r>
      </text>
    </comment>
    <comment ref="E21" authorId="1" shapeId="0" xr:uid="{00000000-0006-0000-0A00-000002000000}">
      <text>
        <r>
          <rPr>
            <sz val="8"/>
            <color indexed="81"/>
            <rFont val="Tahoma"/>
            <family val="2"/>
          </rPr>
          <t xml:space="preserve">Wöchentliche Arbeitszeit ./. Anzahl der Arbeitstage
bzw.
Individuelle Soll-Vorgabe
</t>
        </r>
      </text>
    </comment>
    <comment ref="F21" authorId="1" shapeId="0" xr:uid="{00000000-0006-0000-0A00-000003000000}">
      <text>
        <r>
          <rPr>
            <sz val="8"/>
            <color indexed="81"/>
            <rFont val="Tahoma"/>
            <family val="2"/>
          </rPr>
          <t xml:space="preserve">Beginn der Arbeitszeit
Eingabe der Uhrzeit in Stunden und Minuten, durch Doppelpunkt getrennt (Bsp. 7:30 Uhr)
</t>
        </r>
      </text>
    </comment>
    <comment ref="G21" authorId="1" shapeId="0" xr:uid="{00000000-0006-0000-0A00-000004000000}">
      <text>
        <r>
          <rPr>
            <sz val="8"/>
            <color indexed="81"/>
            <rFont val="Tahoma"/>
            <family val="2"/>
          </rPr>
          <t xml:space="preserve">Bitte tragen Sie hier die </t>
        </r>
        <r>
          <rPr>
            <b/>
            <sz val="8"/>
            <color indexed="81"/>
            <rFont val="Tahoma"/>
            <family val="2"/>
          </rPr>
          <t>SUMME</t>
        </r>
        <r>
          <rPr>
            <sz val="8"/>
            <color indexed="81"/>
            <rFont val="Tahoma"/>
            <family val="2"/>
          </rPr>
          <t xml:space="preserve"> aller Pausen am Tag ein. 
Eingabe in Stunden und Minuten, getrennt durch Doppelpunkt
Bsp.
30 Minuten Pause --&gt; Eingabe: 0:30    
60 Minuten Pause = 1 Stunde Pause --&gt; Eingabe: 1:00  
90 Minuten Pause = 1 Stunde 30 Minuten Pause --&gt; Eingabe: 1:30
</t>
        </r>
      </text>
    </comment>
    <comment ref="H21" authorId="1" shapeId="0" xr:uid="{00000000-0006-0000-0A00-000005000000}">
      <text>
        <r>
          <rPr>
            <sz val="8"/>
            <color indexed="81"/>
            <rFont val="Tahoma"/>
            <family val="2"/>
          </rPr>
          <t>Ende der Arbeitszeit
Eingabe der Uhrzeit in Stunden und Minuten, durch Doppelpunkt getrennt (Bsp. 7:30 Uhr)</t>
        </r>
        <r>
          <rPr>
            <b/>
            <sz val="8"/>
            <color indexed="81"/>
            <rFont val="Tahoma"/>
            <family val="2"/>
          </rPr>
          <t xml:space="preserve">
</t>
        </r>
        <r>
          <rPr>
            <sz val="8"/>
            <color indexed="81"/>
            <rFont val="Tahoma"/>
            <family val="2"/>
          </rPr>
          <t xml:space="preserve">
</t>
        </r>
      </text>
    </comment>
    <comment ref="I21" authorId="1" shapeId="0" xr:uid="{00000000-0006-0000-0A00-000006000000}">
      <text>
        <r>
          <rPr>
            <sz val="8"/>
            <color indexed="81"/>
            <rFont val="Tahoma"/>
            <family val="2"/>
          </rPr>
          <t xml:space="preserve">Ist-Stunden
(wird automatisch berechnet)
Differenz zwischen Ende und Beginn der Arbeitszeit 
abzüglich Pause/n
zzgl. Zeitgutschrift für Abwesenheitszeiten
</t>
        </r>
      </text>
    </comment>
    <comment ref="J21" authorId="1" shapeId="0" xr:uid="{00000000-0006-0000-0A00-000007000000}">
      <text>
        <r>
          <rPr>
            <sz val="8"/>
            <color indexed="81"/>
            <rFont val="Tahoma"/>
            <family val="2"/>
          </rPr>
          <t>Tagessaldo</t>
        </r>
      </text>
    </comment>
    <comment ref="K21" authorId="1" shapeId="0" xr:uid="{00000000-0006-0000-0A00-000008000000}">
      <text>
        <r>
          <rPr>
            <sz val="8"/>
            <color indexed="81"/>
            <rFont val="Tahoma"/>
            <family val="2"/>
          </rPr>
          <t>Flexstunden = Summe der Tagessalden und Übertrag aus dem Vormonat</t>
        </r>
      </text>
    </comment>
  </commentList>
</comments>
</file>

<file path=xl/sharedStrings.xml><?xml version="1.0" encoding="utf-8"?>
<sst xmlns="http://schemas.openxmlformats.org/spreadsheetml/2006/main" count="846" uniqueCount="124">
  <si>
    <t>Tag</t>
  </si>
  <si>
    <t>Beginn</t>
  </si>
  <si>
    <t>Ende</t>
  </si>
  <si>
    <t xml:space="preserve">Name, Vorname: </t>
  </si>
  <si>
    <t>Datum</t>
  </si>
  <si>
    <t>Unterschrift Arbeitnehmer/in</t>
  </si>
  <si>
    <t>Pause/n</t>
  </si>
  <si>
    <t>Beschäftigt als:</t>
  </si>
  <si>
    <t>Arbeitszeitkonto für den Monat:</t>
  </si>
  <si>
    <t>Januar</t>
  </si>
  <si>
    <t>Soll</t>
  </si>
  <si>
    <t>Montag</t>
  </si>
  <si>
    <t>Dienstag</t>
  </si>
  <si>
    <t>Mittwoch</t>
  </si>
  <si>
    <t>Donnerstag</t>
  </si>
  <si>
    <t>Freitag</t>
  </si>
  <si>
    <t>IST</t>
  </si>
  <si>
    <t>SOLL</t>
  </si>
  <si>
    <t>FLEX</t>
  </si>
  <si>
    <t>Ist</t>
  </si>
  <si>
    <t>+ / - Tag</t>
  </si>
  <si>
    <t>hh,mm</t>
  </si>
  <si>
    <t>Dezimal</t>
  </si>
  <si>
    <t>Dezima</t>
  </si>
  <si>
    <t>Angaben im Dezimalformat</t>
  </si>
  <si>
    <t>Gesamt</t>
  </si>
  <si>
    <t>Flex Gesamt</t>
  </si>
  <si>
    <t>Flex Monat</t>
  </si>
  <si>
    <t>Wöchentl. Arbeitszeit:</t>
  </si>
  <si>
    <t>Februar</t>
  </si>
  <si>
    <t>März</t>
  </si>
  <si>
    <t>April</t>
  </si>
  <si>
    <t>Mai</t>
  </si>
  <si>
    <t>Juni</t>
  </si>
  <si>
    <t>Juli</t>
  </si>
  <si>
    <t>August</t>
  </si>
  <si>
    <t>September</t>
  </si>
  <si>
    <t>Oktober</t>
  </si>
  <si>
    <t>November</t>
  </si>
  <si>
    <t>Dezember</t>
  </si>
  <si>
    <t>SOLL pro Tag:</t>
  </si>
  <si>
    <t>5 Tage Woche</t>
  </si>
  <si>
    <t>individuell</t>
  </si>
  <si>
    <t>Summe</t>
  </si>
  <si>
    <t>letzte Änderung:</t>
  </si>
  <si>
    <t>gültig ab:</t>
  </si>
  <si>
    <t>Wöchentl. Arbeitszeit NEU:</t>
  </si>
  <si>
    <t>SOLL pro Tag NEU:</t>
  </si>
  <si>
    <t>Neujahr</t>
  </si>
  <si>
    <t>Karfreitag</t>
  </si>
  <si>
    <t>Ostersonntag</t>
  </si>
  <si>
    <t>Ostermontag</t>
  </si>
  <si>
    <t>Tag der Arbeit</t>
  </si>
  <si>
    <t>Christi Himmelfahrt</t>
  </si>
  <si>
    <t>Pfingstmontag</t>
  </si>
  <si>
    <t>Fronleichnam</t>
  </si>
  <si>
    <t>Tag der Deutschen Einheit</t>
  </si>
  <si>
    <t>Allerheiligen</t>
  </si>
  <si>
    <t>Heiligabend</t>
  </si>
  <si>
    <t>1. Weihnachtsfeiertag</t>
  </si>
  <si>
    <t>2. Weihnachtsfeiertag</t>
  </si>
  <si>
    <t>Silvester</t>
  </si>
  <si>
    <t>Feiertage</t>
  </si>
  <si>
    <t>Hochschuleinrichtung:</t>
  </si>
  <si>
    <t>Bestätigung durch Fachvorgesetzten</t>
  </si>
  <si>
    <r>
      <rPr>
        <b/>
        <sz val="11"/>
        <color indexed="9"/>
        <rFont val="Calibri"/>
        <family val="2"/>
      </rPr>
      <t>Arbeitszeit</t>
    </r>
    <r>
      <rPr>
        <b/>
        <sz val="11"/>
        <color indexed="13"/>
        <rFont val="Calibri"/>
        <family val="2"/>
      </rPr>
      <t xml:space="preserve"> in hh:mm</t>
    </r>
  </si>
  <si>
    <t>Arbeitszeitkonto für das Jahr:</t>
  </si>
  <si>
    <t>Übertrag Vorjahr:</t>
  </si>
  <si>
    <t>Pfingstsonntag</t>
  </si>
  <si>
    <t>Tätigkeit</t>
  </si>
  <si>
    <t>wöchentl. Arbeitszeit</t>
  </si>
  <si>
    <t>Projekt</t>
  </si>
  <si>
    <t>Übertrag Flex</t>
  </si>
  <si>
    <t>Überschreitung Monatsarbeitszeit &gt;50%</t>
  </si>
  <si>
    <t>BA</t>
  </si>
  <si>
    <r>
      <rPr>
        <b/>
        <u/>
        <sz val="14"/>
        <color theme="1"/>
        <rFont val="Frutiger LT Com 45 Light"/>
      </rPr>
      <t>Rechtliche Rahmenbedingungen:</t>
    </r>
    <r>
      <rPr>
        <sz val="11"/>
        <color theme="1"/>
        <rFont val="Frutiger LT Com 45 Light"/>
        <family val="2"/>
      </rPr>
      <t xml:space="preserve">
</t>
    </r>
    <r>
      <rPr>
        <sz val="11"/>
        <color rgb="FFFF0000"/>
        <rFont val="Frutiger LT Com 45 Light"/>
      </rPr>
      <t>Die Regelungen des Arbeitszeitgesetzes (ArbZG) sind jederzeit zu beachten!</t>
    </r>
    <r>
      <rPr>
        <sz val="11"/>
        <color theme="1"/>
        <rFont val="Frutiger LT Com 45 Light"/>
        <family val="2"/>
      </rPr>
      <t xml:space="preserve">
</t>
    </r>
    <r>
      <rPr>
        <u/>
        <sz val="11"/>
        <color theme="1"/>
        <rFont val="Frutiger LT Com 45 Light"/>
      </rPr>
      <t>Auszug aus dem Gesetz (Stand: Jan. 2015)</t>
    </r>
    <r>
      <rPr>
        <sz val="11"/>
        <color theme="1"/>
        <rFont val="Frutiger LT Com 45 Light"/>
        <family val="2"/>
      </rPr>
      <t xml:space="preserve">
</t>
    </r>
    <r>
      <rPr>
        <b/>
        <sz val="11"/>
        <color theme="1"/>
        <rFont val="Frutiger LT Com 45 Light"/>
      </rPr>
      <t>§ 3: Arbeitszeit</t>
    </r>
    <r>
      <rPr>
        <sz val="11"/>
        <color theme="1"/>
        <rFont val="Frutiger LT Com 45 Light"/>
        <family val="2"/>
      </rPr>
      <t xml:space="preserve">
- die tägliche Arbeitszeit darf 10 Stunden nicht überschreiten
- die wöchentliche Arbeitszeit darf 48 Stunden nicht überschreiten
</t>
    </r>
    <r>
      <rPr>
        <b/>
        <sz val="11"/>
        <color theme="1"/>
        <rFont val="Frutiger LT Com 45 Light"/>
      </rPr>
      <t>§ 4: Ruhepausen</t>
    </r>
    <r>
      <rPr>
        <sz val="11"/>
        <color theme="1"/>
        <rFont val="Frutiger LT Com 45 Light"/>
        <family val="2"/>
      </rPr>
      <t xml:space="preserve">
- mindestens 30 Minuten Pause bei einer Arbeitszeit von mehr als 6 bis zu 9 Stunden
- weitere 15 Minuten Pause bei einer Arbeitszeit von mehr als 9 Stunden
</t>
    </r>
    <r>
      <rPr>
        <b/>
        <sz val="11"/>
        <color theme="1"/>
        <rFont val="Frutiger LT Com 45 Light"/>
      </rPr>
      <t>§ 5: Ruhezeit</t>
    </r>
    <r>
      <rPr>
        <sz val="11"/>
        <color theme="1"/>
        <rFont val="Frutiger LT Com 45 Light"/>
        <family val="2"/>
      </rPr>
      <t xml:space="preserve">
- nach Beendigung der täglichen Arbeitszeit ist eine Ruhezeit von mindestens 11 Stunden vor Beginn der nächsten Arbeitszeit einzuhalten
</t>
    </r>
  </si>
  <si>
    <t xml:space="preserve"> </t>
  </si>
  <si>
    <t>(nur bei Stundenänderung oder Änderung der Arbeitstage bzw. Beschäftigungsbeginn innerhalb des Monats auszufüllen)</t>
  </si>
  <si>
    <t>Wochenendarbeit</t>
  </si>
  <si>
    <t>Feiertagsarbeit</t>
  </si>
  <si>
    <t>Hiwi</t>
  </si>
  <si>
    <r>
      <rPr>
        <b/>
        <u/>
        <sz val="14"/>
        <color theme="1"/>
        <rFont val="Frutiger LT Com 45 Light"/>
      </rPr>
      <t>Hinweise zur Nutzung des Formulars:</t>
    </r>
    <r>
      <rPr>
        <sz val="11"/>
        <color theme="1"/>
        <rFont val="Frutiger LT Com 45 Light"/>
        <family val="2"/>
      </rPr>
      <t xml:space="preserve">
Bitte tragen Sie in der Übersicht zunächst das </t>
    </r>
    <r>
      <rPr>
        <b/>
        <sz val="11"/>
        <color theme="1"/>
        <rFont val="Frutiger LT Com 45 Light"/>
      </rPr>
      <t>Jahr</t>
    </r>
    <r>
      <rPr>
        <sz val="11"/>
        <color theme="1"/>
        <rFont val="Frutiger LT Com 45 Light"/>
        <family val="2"/>
      </rPr>
      <t xml:space="preserve">, Ihren </t>
    </r>
    <r>
      <rPr>
        <b/>
        <sz val="11"/>
        <color theme="1"/>
        <rFont val="Frutiger LT Com 45 Light"/>
      </rPr>
      <t>Namen</t>
    </r>
    <r>
      <rPr>
        <sz val="11"/>
        <color theme="1"/>
        <rFont val="Frutiger LT Com 45 Light"/>
        <family val="2"/>
      </rPr>
      <t xml:space="preserve">, </t>
    </r>
    <r>
      <rPr>
        <b/>
        <sz val="11"/>
        <color theme="1"/>
        <rFont val="Frutiger LT Com 45 Light"/>
      </rPr>
      <t>Beschäftigungsbereich</t>
    </r>
    <r>
      <rPr>
        <sz val="11"/>
        <color theme="1"/>
        <rFont val="Frutiger LT Com 45 Light"/>
        <family val="2"/>
      </rPr>
      <t xml:space="preserve">, Ihr </t>
    </r>
    <r>
      <rPr>
        <b/>
        <sz val="11"/>
        <color theme="1"/>
        <rFont val="Frutiger LT Com 45 Light"/>
      </rPr>
      <t>Beschäftigungsverhältnis</t>
    </r>
    <r>
      <rPr>
        <sz val="11"/>
        <color theme="1"/>
        <rFont val="Frutiger LT Com 45 Light"/>
        <family val="2"/>
      </rPr>
      <t xml:space="preserve">, das </t>
    </r>
    <r>
      <rPr>
        <b/>
        <sz val="11"/>
        <color theme="1"/>
        <rFont val="Frutiger LT Com 45 Light"/>
      </rPr>
      <t>Projekt</t>
    </r>
    <r>
      <rPr>
        <sz val="11"/>
        <color theme="1"/>
        <rFont val="Frutiger LT Com 45 Light"/>
        <family val="2"/>
      </rPr>
      <t xml:space="preserve">, für das Sie eingestellt sind, Ihren </t>
    </r>
    <r>
      <rPr>
        <b/>
        <sz val="11"/>
        <color theme="1"/>
        <rFont val="Frutiger LT Com 45 Light"/>
      </rPr>
      <t>Flex-Übertrag</t>
    </r>
    <r>
      <rPr>
        <sz val="11"/>
        <color theme="1"/>
        <rFont val="Frutiger LT Com 45 Light"/>
        <family val="2"/>
      </rPr>
      <t xml:space="preserve"> aus dem 
Vorjahr sowie Ihre </t>
    </r>
    <r>
      <rPr>
        <b/>
        <sz val="11"/>
        <color theme="1"/>
        <rFont val="Frutiger LT Com 45 Light"/>
      </rPr>
      <t>Stundenzahl zu Beginn des Jahres</t>
    </r>
    <r>
      <rPr>
        <sz val="11"/>
        <color theme="1"/>
        <rFont val="Frutiger LT Com 45 Light"/>
        <family val="2"/>
      </rPr>
      <t xml:space="preserve"> ein.
Im Feld </t>
    </r>
    <r>
      <rPr>
        <b/>
        <sz val="11"/>
        <color theme="1"/>
        <rFont val="Frutiger LT Com 45 Light"/>
      </rPr>
      <t>wöchentl. Arbeitszeit</t>
    </r>
    <r>
      <rPr>
        <sz val="11"/>
        <color theme="1"/>
        <rFont val="Frutiger LT Com 45 Light"/>
        <family val="2"/>
      </rPr>
      <t xml:space="preserve"> im oberen Kasten tragen Sie bitte Ihre vertraglich vereinbarte Wochenarbeitszeit ein, wenn diese von der automatisch übernommenen Zeit abweicht.
Die Wochenarbeitszeit wird standardmäßig auf </t>
    </r>
    <r>
      <rPr>
        <b/>
        <sz val="11"/>
        <color theme="1"/>
        <rFont val="Frutiger LT Com 45 Light"/>
      </rPr>
      <t>5 Arbeitstage</t>
    </r>
    <r>
      <rPr>
        <sz val="11"/>
        <color theme="1"/>
        <rFont val="Frutiger LT Com 45 Light"/>
        <family val="2"/>
      </rPr>
      <t xml:space="preserve"> (Mo - Fr) verteilt. Wenn Sie eine hiervon abweichende Verteilung vereinbart haben, tragen Sie bitte Ihre indivduellen Soll-Zeiten in die Zeile 
</t>
    </r>
    <r>
      <rPr>
        <b/>
        <sz val="11"/>
        <color theme="1"/>
        <rFont val="Frutiger LT Com 45 Light"/>
      </rPr>
      <t>individuell</t>
    </r>
    <r>
      <rPr>
        <sz val="11"/>
        <color theme="1"/>
        <rFont val="Frutiger LT Com 45 Light"/>
        <family val="2"/>
      </rPr>
      <t xml:space="preserve"> ein. Beachten Sie bitte, dass die Summe der Soll-Stunden pro Tag dem Wert im Feld 
</t>
    </r>
    <r>
      <rPr>
        <b/>
        <sz val="11"/>
        <color theme="1"/>
        <rFont val="Frutiger LT Com 45 Light"/>
      </rPr>
      <t>wöchentl. Arbeitszeit</t>
    </r>
    <r>
      <rPr>
        <sz val="11"/>
        <color theme="1"/>
        <rFont val="Frutiger LT Com 45 Light"/>
        <family val="2"/>
      </rPr>
      <t xml:space="preserve"> entsprechen muss. 
Die eingetragenen Soll-Werte gelten für den gesamten Monat! Einzelne Abweichungen hiervon werden 
über das FLEX-Konto ausgeglichen.
      </t>
    </r>
    <r>
      <rPr>
        <i/>
        <sz val="11"/>
        <color theme="1"/>
        <rFont val="Frutiger LT Com 45 Light"/>
      </rPr>
      <t>Wenn Sie also bspw. Montag, Mittwoch, und Freitag als regelmäßige Arbeitstage eingetragen haben, 
      aber in einer Woche mal am Donnerstag anstatt Mittwoch arbeiten, dann werden die Minusstunden 
      vom Mittwoch am Donnerstag wieder ausgeglichen.</t>
    </r>
    <r>
      <rPr>
        <sz val="11"/>
        <color theme="1"/>
        <rFont val="Frutiger LT Com 45 Light"/>
        <family val="2"/>
      </rPr>
      <t xml:space="preserve">
Wenn sich im Laufe des Monats Ihre </t>
    </r>
    <r>
      <rPr>
        <b/>
        <sz val="11"/>
        <color theme="1"/>
        <rFont val="Frutiger LT Com 45 Light"/>
      </rPr>
      <t>vertraglich vereinbarte Wochenarbeitszeit</t>
    </r>
    <r>
      <rPr>
        <sz val="11"/>
        <color theme="1"/>
        <rFont val="Frutiger LT Com 45 Light"/>
        <family val="2"/>
      </rPr>
      <t xml:space="preserve"> ändert oder sich Ihre </t>
    </r>
    <r>
      <rPr>
        <b/>
        <sz val="11"/>
        <color theme="1"/>
        <rFont val="Frutiger LT Com 45 Light"/>
      </rPr>
      <t>regelmäßigen Arbeitstage</t>
    </r>
    <r>
      <rPr>
        <sz val="11"/>
        <color theme="1"/>
        <rFont val="Frutiger LT Com 45 Light"/>
        <family val="2"/>
      </rPr>
      <t xml:space="preserve"> ändern tragen Sie die neue Arbeitszeit und/oder die neuen Arbeitstage in den unteren Kasten ein. Hier müssen Sie dann auch eintragen, ab wann die Änderungen gültig sind. 
In den Spalten </t>
    </r>
    <r>
      <rPr>
        <b/>
        <sz val="11"/>
        <color theme="1"/>
        <rFont val="Frutiger LT Com 45 Light"/>
      </rPr>
      <t>Beginn</t>
    </r>
    <r>
      <rPr>
        <sz val="11"/>
        <color theme="1"/>
        <rFont val="Frutiger LT Com 45 Light"/>
        <family val="2"/>
      </rPr>
      <t xml:space="preserve"> und </t>
    </r>
    <r>
      <rPr>
        <b/>
        <sz val="11"/>
        <color theme="1"/>
        <rFont val="Frutiger LT Com 45 Light"/>
      </rPr>
      <t>Ende</t>
    </r>
    <r>
      <rPr>
        <sz val="11"/>
        <color theme="1"/>
        <rFont val="Frutiger LT Com 45 Light"/>
        <family val="2"/>
      </rPr>
      <t xml:space="preserve"> tragen Sie bitte jeweils Beginn und Ende der täglichen Arbeitszeit im Format hh:mm ein. Die Summe aller Pausen pro Tag tragen Sie bitte in die Spalte Pause/n ein.
      </t>
    </r>
    <r>
      <rPr>
        <i/>
        <sz val="11"/>
        <color theme="1"/>
        <rFont val="Frutiger LT Com 45 Light"/>
      </rPr>
      <t xml:space="preserve">Beginn </t>
    </r>
    <r>
      <rPr>
        <sz val="11"/>
        <color theme="1"/>
        <rFont val="Frutiger LT Com 45 Light"/>
        <family val="2"/>
      </rPr>
      <t xml:space="preserve">   8:00 Uhr                               </t>
    </r>
    <r>
      <rPr>
        <i/>
        <sz val="11"/>
        <color theme="1"/>
        <rFont val="Frutiger LT Com 45 Light"/>
      </rPr>
      <t>Ende</t>
    </r>
    <r>
      <rPr>
        <sz val="11"/>
        <color theme="1"/>
        <rFont val="Frutiger LT Com 45 Light"/>
        <family val="2"/>
      </rPr>
      <t xml:space="preserve">    14:25 Uhr 
      </t>
    </r>
    <r>
      <rPr>
        <b/>
        <sz val="11"/>
        <color theme="1"/>
        <rFont val="Frutiger LT Com 45 Light"/>
      </rPr>
      <t xml:space="preserve">Pause </t>
    </r>
    <r>
      <rPr>
        <sz val="11"/>
        <color theme="1"/>
        <rFont val="Frutiger LT Com 45 Light"/>
        <family val="2"/>
      </rPr>
      <t xml:space="preserve">
      30 Minuten Pause --&gt; Eingabe:</t>
    </r>
    <r>
      <rPr>
        <b/>
        <sz val="11"/>
        <color theme="1"/>
        <rFont val="Frutiger LT Com 45 Light"/>
      </rPr>
      <t xml:space="preserve"> 0:30</t>
    </r>
    <r>
      <rPr>
        <sz val="11"/>
        <color theme="1"/>
        <rFont val="Frutiger LT Com 45 Light"/>
        <family val="2"/>
      </rPr>
      <t xml:space="preserve">    
      60 Minuten Pause = 1 Stunde Pause --&gt; Eingabe: </t>
    </r>
    <r>
      <rPr>
        <b/>
        <sz val="11"/>
        <color theme="1"/>
        <rFont val="Frutiger LT Com 45 Light"/>
      </rPr>
      <t>1:00</t>
    </r>
    <r>
      <rPr>
        <sz val="11"/>
        <color theme="1"/>
        <rFont val="Frutiger LT Com 45 Light"/>
        <family val="2"/>
      </rPr>
      <t xml:space="preserve">   
      90 Minuten Pause = 1 Stunde 30 Minuten Pause --&gt; Eingabe: </t>
    </r>
    <r>
      <rPr>
        <b/>
        <sz val="11"/>
        <color theme="1"/>
        <rFont val="Frutiger LT Com 45 Light"/>
      </rPr>
      <t>1:30</t>
    </r>
    <r>
      <rPr>
        <sz val="11"/>
        <color theme="1"/>
        <rFont val="Frutiger LT Com 45 Light"/>
        <family val="2"/>
      </rPr>
      <t xml:space="preserve"> 
In der Spalte IST wird die tatsächliche Arbeitszeit pro Tag angezeigt. Die Spalte </t>
    </r>
    <r>
      <rPr>
        <b/>
        <sz val="11"/>
        <color theme="1"/>
        <rFont val="Frutiger LT Com 45 Light"/>
      </rPr>
      <t>+ / - Tag</t>
    </r>
    <r>
      <rPr>
        <sz val="11"/>
        <color theme="1"/>
        <rFont val="Frutiger LT Com 45 Light"/>
        <family val="2"/>
      </rPr>
      <t xml:space="preserve"> zeigt die tägliche Abweichung der tatsächlichen Arbeitszeit vom Tages-Soll an.
Die Spalte</t>
    </r>
    <r>
      <rPr>
        <b/>
        <sz val="11"/>
        <color theme="1"/>
        <rFont val="Frutiger LT Com 45 Light"/>
      </rPr>
      <t xml:space="preserve"> FLEX</t>
    </r>
    <r>
      <rPr>
        <sz val="11"/>
        <color theme="1"/>
        <rFont val="Frutiger LT Com 45 Light"/>
        <family val="2"/>
      </rPr>
      <t xml:space="preserve"> zeigt die Summe aller über die Vertragsstunden hinaus geleisteten Arbeitszeiten an. 
Diese Flex-Stunden müssen bis zum Vertragsende, aber spätestens innerhalb von 12 Monaten nach Erbringung der Arbeitsleistung ausgeglichen sein. Am Monatsende werden die Flex-Stunden aus dem 
Feld </t>
    </r>
    <r>
      <rPr>
        <b/>
        <sz val="11"/>
        <color theme="1"/>
        <rFont val="Frutiger LT Com 45 Light"/>
      </rPr>
      <t>Flex Gesamt</t>
    </r>
    <r>
      <rPr>
        <sz val="11"/>
        <color theme="1"/>
        <rFont val="Frutiger LT Com 45 Light"/>
        <family val="2"/>
      </rPr>
      <t xml:space="preserve"> automatisch in den Folgemonat übertragen. Sollten Stunden durch die 12-Monatsregel verfallen sein, können Sie den Übertragswert manuell korrigieren.
Es ist unbedingt zu beachten, dass nach den Regelungen des MiLoG die monatliche Sollarbeitszeit 
maximal um 50% überschritten werden darf. Sollte eine Überschreitung vorliegen, erfolgt ein Warnhinweis 
in der Tabelle und das Unterschriftsfeld des Fachvorgesetzten wird geschwärzt.
___________________________________________________
In der Spalte </t>
    </r>
    <r>
      <rPr>
        <b/>
        <sz val="11"/>
        <color theme="1"/>
        <rFont val="Frutiger LT Com 45 Light"/>
      </rPr>
      <t>Art</t>
    </r>
    <r>
      <rPr>
        <sz val="11"/>
        <color theme="1"/>
        <rFont val="Frutiger LT Com 45 Light"/>
        <family val="2"/>
      </rPr>
      <t xml:space="preserve"> können Sie Tage einsetzen, die als bezahlte Abwesenheit gelten (Kürzel </t>
    </r>
    <r>
      <rPr>
        <b/>
        <sz val="11"/>
        <color theme="1"/>
        <rFont val="Frutiger LT Com 45 Light"/>
      </rPr>
      <t>BA</t>
    </r>
    <r>
      <rPr>
        <sz val="11"/>
        <color theme="1"/>
        <rFont val="Frutiger LT Com 45 Light"/>
        <family val="2"/>
      </rPr>
      <t xml:space="preserve">). Dies ist 
der Fall, wenn ein regelmäßiger oder individueller Arbeitstag auf einen Feiertag fällt, krankheitsbedingt die Arbeitsleistung nicht erbracht werden kann oder ein Urlaubstag genommen wird.
Für die Feiertage wurde ein Feiertagskalender in der Zeiterfassungskarte hinterlegt, so dass diese Tage automatisch eingetragen werden.
</t>
    </r>
  </si>
  <si>
    <t>Prüfsumme:</t>
  </si>
  <si>
    <t>Prüfsumme BA</t>
  </si>
  <si>
    <t>Prüfsumme 0-Stunden</t>
  </si>
  <si>
    <t>Minuten</t>
  </si>
  <si>
    <t>Abwesend</t>
  </si>
  <si>
    <t>Feiertag</t>
  </si>
  <si>
    <t>Schlüssel für Checksumme</t>
  </si>
  <si>
    <t>tarifliche Arbeitszeit</t>
  </si>
  <si>
    <t>Feiertagskontrolle</t>
  </si>
  <si>
    <t>Boehme, Christian</t>
  </si>
  <si>
    <t>Überarbeitung Gefahrstoffprozesse</t>
  </si>
  <si>
    <t>Handschutzeintrag Überprüft/Korrigiert</t>
  </si>
  <si>
    <t>Zusammenfügen und Formatierung - Kataster</t>
  </si>
  <si>
    <t>ITV</t>
  </si>
  <si>
    <t>Pyrroleflamme, Verdampfertemperatur bestimmt</t>
  </si>
  <si>
    <t>Restkraftstoff &amp; Ethanol aus Leitungen</t>
  </si>
  <si>
    <t>Pyrrole Testflamme &amp; Messung</t>
  </si>
  <si>
    <t>Pyrroleflamme, fluktuierende Rußbildung</t>
  </si>
  <si>
    <t>Spülen von Pyrrole mit N2</t>
  </si>
  <si>
    <t>Brenner hoch-/runter: Referenzeflamme</t>
  </si>
  <si>
    <t>Messung Reproduktionsflamme</t>
  </si>
  <si>
    <t>Messung 2.5% Z_st - Flamme</t>
  </si>
  <si>
    <t>Messung 2.5% T-eq Flamme</t>
  </si>
  <si>
    <t>Kraftsroffrückstände verbrannt</t>
  </si>
  <si>
    <t>Tank entleert; Restkraftstoff verbrannt</t>
  </si>
  <si>
    <t>Tank entleert und vorbereitet</t>
  </si>
  <si>
    <t>ToF skript</t>
  </si>
  <si>
    <t>Tof Skript</t>
  </si>
  <si>
    <t>Messung: 5% -Z_st Flamme</t>
  </si>
  <si>
    <t>Messung: 5% T_eq Flamme</t>
  </si>
  <si>
    <t>ToF-postprocessing: manual, Erweiterung</t>
  </si>
  <si>
    <t>ToFpostprocessing: EICS implementiert</t>
  </si>
  <si>
    <t>ToFpostprocessing:README</t>
  </si>
  <si>
    <t>ToF-postprocessing: Manual</t>
  </si>
  <si>
    <t>Image-analysis, sampling point correction</t>
  </si>
  <si>
    <t>video-analysis, fluctuations</t>
  </si>
  <si>
    <t>video-analysis; interaction flame nozzle</t>
  </si>
  <si>
    <t>ToFpostprocessing: Fragmentation implementiert</t>
  </si>
  <si>
    <t>Readme Git überarbeitet</t>
  </si>
  <si>
    <t>.</t>
  </si>
  <si>
    <t>ToF-script --analyse erweitert</t>
  </si>
  <si>
    <t>Bild - und Videoanalyse überarbeitet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</si>
</sst>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dd\,\ dd;;"/>
    <numFmt numFmtId="165" formatCode="##&quot;:&quot;##"/>
    <numFmt numFmtId="166" formatCode="h:mm;@"/>
    <numFmt numFmtId="167" formatCode="[$-407]d/\ mmm/\ yy;@"/>
    <numFmt numFmtId="168" formatCode="[h]:mm"/>
    <numFmt numFmtId="169" formatCode="0.0000"/>
    <numFmt numFmtId="170" formatCode="0.0000000"/>
    <numFmt numFmtId="171" formatCode="0.000"/>
    <numFmt numFmtId="172" formatCode="dd/mm/yy;@"/>
  </numFmts>
  <fonts count="77">
    <font>
      <sz val="11"/>
      <color theme="1"/>
      <name val="Frutiger LT Com 45 Light"/>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Segoe UI Light"/>
      <family val="2"/>
    </font>
    <font>
      <sz val="8"/>
      <name val="Segoe UI Light"/>
      <family val="2"/>
    </font>
    <font>
      <sz val="8"/>
      <color indexed="81"/>
      <name val="Tahoma"/>
      <family val="2"/>
    </font>
    <font>
      <b/>
      <sz val="8"/>
      <color indexed="81"/>
      <name val="Tahoma"/>
      <family val="2"/>
    </font>
    <font>
      <sz val="6"/>
      <name val="Arial"/>
      <family val="2"/>
    </font>
    <font>
      <b/>
      <sz val="11"/>
      <color indexed="13"/>
      <name val="Calibri"/>
      <family val="2"/>
    </font>
    <font>
      <sz val="11"/>
      <name val="Frutiger LT Com 45 Light"/>
      <family val="2"/>
    </font>
    <font>
      <sz val="10"/>
      <name val="Frutiger LT Com 45 Light"/>
      <family val="2"/>
    </font>
    <font>
      <b/>
      <sz val="9"/>
      <color theme="0"/>
      <name val="Calibri"/>
      <family val="2"/>
      <scheme val="minor"/>
    </font>
    <font>
      <b/>
      <sz val="10"/>
      <color theme="0"/>
      <name val="Calibri"/>
      <family val="2"/>
      <scheme val="minor"/>
    </font>
    <font>
      <sz val="10"/>
      <color theme="1"/>
      <name val="Frutiger LT Com 45 Light"/>
      <family val="2"/>
    </font>
    <font>
      <sz val="11"/>
      <color theme="0"/>
      <name val="Calibri"/>
      <family val="2"/>
      <scheme val="minor"/>
    </font>
    <font>
      <b/>
      <sz val="1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0"/>
      <color theme="0"/>
      <name val="Calibri"/>
      <family val="2"/>
      <scheme val="minor"/>
    </font>
    <font>
      <sz val="10"/>
      <name val="Calibri"/>
      <family val="2"/>
      <scheme val="minor"/>
    </font>
    <font>
      <sz val="6"/>
      <color theme="0"/>
      <name val="Calibri"/>
      <family val="2"/>
      <scheme val="minor"/>
    </font>
    <font>
      <sz val="8"/>
      <color theme="0"/>
      <name val="Calibri"/>
      <family val="2"/>
      <scheme val="minor"/>
    </font>
    <font>
      <sz val="9"/>
      <name val="Calibri"/>
      <family val="2"/>
      <scheme val="minor"/>
    </font>
    <font>
      <b/>
      <sz val="9"/>
      <color theme="5" tint="-0.249977111117893"/>
      <name val="Calibri"/>
      <family val="2"/>
      <scheme val="minor"/>
    </font>
    <font>
      <b/>
      <sz val="10"/>
      <name val="Calibri"/>
      <family val="2"/>
      <scheme val="minor"/>
    </font>
    <font>
      <b/>
      <sz val="10"/>
      <color theme="0" tint="-0.34998626667073579"/>
      <name val="Calibri"/>
      <family val="2"/>
      <scheme val="minor"/>
    </font>
    <font>
      <sz val="8"/>
      <color theme="0" tint="-0.34998626667073579"/>
      <name val="Calibri"/>
      <family val="2"/>
    </font>
    <font>
      <sz val="9"/>
      <color theme="0" tint="-0.34998626667073579"/>
      <name val="Calibri"/>
      <family val="2"/>
      <scheme val="minor"/>
    </font>
    <font>
      <sz val="8"/>
      <color theme="1"/>
      <name val="Calibri"/>
      <family val="2"/>
      <scheme val="minor"/>
    </font>
    <font>
      <b/>
      <sz val="11"/>
      <color theme="0"/>
      <name val="Calibri"/>
      <family val="2"/>
      <scheme val="minor"/>
    </font>
    <font>
      <sz val="6"/>
      <color theme="0"/>
      <name val="Arial"/>
      <family val="2"/>
    </font>
    <font>
      <sz val="9"/>
      <color theme="0"/>
      <name val="Calibri"/>
      <family val="2"/>
      <scheme val="minor"/>
    </font>
    <font>
      <sz val="9"/>
      <color theme="0"/>
      <name val="Segoe UI Light"/>
      <family val="2"/>
    </font>
    <font>
      <sz val="8"/>
      <name val="Calibri"/>
      <family val="2"/>
      <scheme val="minor"/>
    </font>
    <font>
      <b/>
      <sz val="11"/>
      <color rgb="FFFF0000"/>
      <name val="Calibri"/>
      <family val="2"/>
      <scheme val="minor"/>
    </font>
    <font>
      <b/>
      <sz val="16"/>
      <color theme="1"/>
      <name val="Calibri"/>
      <family val="2"/>
      <scheme val="minor"/>
    </font>
    <font>
      <u/>
      <sz val="8"/>
      <color theme="0"/>
      <name val="Calibri"/>
      <family val="2"/>
      <scheme val="minor"/>
    </font>
    <font>
      <b/>
      <sz val="8"/>
      <color theme="0"/>
      <name val="Calibri"/>
      <family val="2"/>
      <scheme val="minor"/>
    </font>
    <font>
      <i/>
      <sz val="10"/>
      <color theme="1"/>
      <name val="Calibri"/>
      <family val="2"/>
      <scheme val="minor"/>
    </font>
    <font>
      <i/>
      <sz val="11"/>
      <color theme="1"/>
      <name val="Calibri"/>
      <family val="2"/>
      <scheme val="minor"/>
    </font>
    <font>
      <i/>
      <sz val="11"/>
      <color theme="1"/>
      <name val="Frutiger LT Com 45 Light"/>
      <family val="2"/>
    </font>
    <font>
      <b/>
      <i/>
      <sz val="11"/>
      <color theme="1"/>
      <name val="Calibri"/>
      <family val="2"/>
      <scheme val="minor"/>
    </font>
    <font>
      <i/>
      <sz val="8"/>
      <color theme="1"/>
      <name val="Calibri"/>
      <family val="2"/>
      <scheme val="minor"/>
    </font>
    <font>
      <i/>
      <sz val="8"/>
      <name val="Calibri"/>
      <family val="2"/>
      <scheme val="minor"/>
    </font>
    <font>
      <i/>
      <sz val="9"/>
      <name val="Calibri"/>
      <family val="2"/>
      <scheme val="minor"/>
    </font>
    <font>
      <i/>
      <sz val="10"/>
      <name val="Calibri"/>
      <family val="2"/>
      <scheme val="minor"/>
    </font>
    <font>
      <b/>
      <sz val="12"/>
      <name val="Calibri"/>
      <family val="2"/>
      <scheme val="minor"/>
    </font>
    <font>
      <i/>
      <sz val="11"/>
      <color theme="0"/>
      <name val="Calibri"/>
      <family val="2"/>
      <scheme val="minor"/>
    </font>
    <font>
      <sz val="11"/>
      <color rgb="FFFF0000"/>
      <name val="Calibri"/>
      <family val="2"/>
      <scheme val="minor"/>
    </font>
    <font>
      <sz val="10"/>
      <color rgb="FFFF0000"/>
      <name val="Calibri"/>
      <family val="2"/>
      <scheme val="minor"/>
    </font>
    <font>
      <b/>
      <sz val="11"/>
      <color theme="5" tint="-0.249977111117893"/>
      <name val="Calibri"/>
      <family val="2"/>
      <scheme val="minor"/>
    </font>
    <font>
      <b/>
      <sz val="11"/>
      <color indexed="9"/>
      <name val="Calibri"/>
      <family val="2"/>
    </font>
    <font>
      <b/>
      <sz val="11"/>
      <color rgb="FFFFFF00"/>
      <name val="Calibri"/>
      <family val="2"/>
    </font>
    <font>
      <b/>
      <sz val="11"/>
      <color theme="1"/>
      <name val="Frutiger LT Com 45 Light"/>
    </font>
    <font>
      <b/>
      <sz val="8"/>
      <color theme="1"/>
      <name val="Calibri"/>
      <family val="2"/>
      <scheme val="minor"/>
    </font>
    <font>
      <sz val="8"/>
      <color theme="0"/>
      <name val="Segoe UI Light"/>
      <family val="2"/>
    </font>
    <font>
      <sz val="11"/>
      <color theme="0"/>
      <name val="Frutiger LT Com 45 Light"/>
      <family val="2"/>
    </font>
    <font>
      <u/>
      <sz val="11"/>
      <color theme="1"/>
      <name val="Frutiger LT Com 45 Light"/>
    </font>
    <font>
      <b/>
      <u/>
      <sz val="14"/>
      <color theme="1"/>
      <name val="Frutiger LT Com 45 Light"/>
    </font>
    <font>
      <sz val="11"/>
      <color rgb="FFFF0000"/>
      <name val="Frutiger LT Com 45 Light"/>
    </font>
    <font>
      <sz val="11"/>
      <color theme="1"/>
      <name val="Frutiger LT Com 45 Light"/>
    </font>
    <font>
      <i/>
      <sz val="11"/>
      <color theme="1"/>
      <name val="Frutiger LT Com 45 Light"/>
    </font>
    <font>
      <b/>
      <sz val="12"/>
      <color theme="0"/>
      <name val="Calibri"/>
      <family val="2"/>
      <scheme val="minor"/>
    </font>
    <font>
      <sz val="10"/>
      <color theme="0"/>
      <name val="Arial"/>
      <family val="2"/>
    </font>
    <font>
      <sz val="11"/>
      <color rgb="FFFF0000"/>
      <name val="Frutiger LT Com 45 Light"/>
      <family val="2"/>
    </font>
    <font>
      <sz val="10"/>
      <color rgb="FFFF0000"/>
      <name val="Frutiger LT Com 45 Light"/>
      <family val="2"/>
    </font>
    <font>
      <b/>
      <sz val="28"/>
      <color rgb="FFFF0000"/>
      <name val="Calibri"/>
      <family val="2"/>
      <scheme val="minor"/>
    </font>
    <font>
      <b/>
      <sz val="12"/>
      <color theme="0"/>
      <name val="Arial"/>
      <family val="2"/>
    </font>
    <font>
      <sz val="6"/>
      <color theme="0"/>
      <name val="Frutiger LT Com 45 Light"/>
      <family val="2"/>
    </font>
    <font>
      <sz val="9"/>
      <color rgb="FFFF0000"/>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DAEEF3"/>
        <bgColor indexed="64"/>
      </patternFill>
    </fill>
    <fill>
      <patternFill patternType="solid">
        <fgColor rgb="FFFFFF00"/>
        <bgColor indexed="64"/>
      </patternFill>
    </fill>
  </fills>
  <borders count="51">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bottom>
      <diagonal/>
    </border>
    <border>
      <left/>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right/>
      <top style="hair">
        <color indexed="64"/>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300">
    <xf numFmtId="0" fontId="0" fillId="0" borderId="0" xfId="0"/>
    <xf numFmtId="0" fontId="15" fillId="2" borderId="2" xfId="0" applyFont="1" applyFill="1" applyBorder="1" applyAlignment="1" applyProtection="1">
      <alignment horizontal="center" vertical="center" wrapText="1"/>
    </xf>
    <xf numFmtId="0" fontId="15" fillId="2" borderId="1" xfId="0" quotePrefix="1" applyFont="1" applyFill="1" applyBorder="1" applyAlignment="1" applyProtection="1">
      <alignment horizontal="center" vertical="center"/>
    </xf>
    <xf numFmtId="0" fontId="0" fillId="0" borderId="0" xfId="0" applyProtection="1"/>
    <xf numFmtId="0" fontId="17" fillId="0" borderId="0" xfId="0" applyFont="1" applyProtection="1"/>
    <xf numFmtId="0" fontId="15" fillId="2" borderId="1" xfId="0" applyFont="1" applyFill="1" applyBorder="1" applyAlignment="1" applyProtection="1">
      <alignment horizontal="center" vertical="center" wrapText="1"/>
    </xf>
    <xf numFmtId="0" fontId="18" fillId="3" borderId="0" xfId="0" applyFont="1" applyFill="1" applyProtection="1"/>
    <xf numFmtId="0" fontId="0" fillId="3" borderId="0" xfId="0" applyFill="1" applyProtection="1"/>
    <xf numFmtId="0" fontId="19" fillId="3" borderId="0" xfId="0" applyFont="1" applyFill="1" applyBorder="1" applyAlignment="1" applyProtection="1">
      <alignment horizontal="center"/>
    </xf>
    <xf numFmtId="0" fontId="20" fillId="3" borderId="1" xfId="0" applyFont="1" applyFill="1" applyBorder="1" applyProtection="1"/>
    <xf numFmtId="0" fontId="21" fillId="3" borderId="0" xfId="0" applyFont="1" applyFill="1" applyBorder="1" applyAlignment="1" applyProtection="1">
      <alignment horizontal="center" vertical="top"/>
    </xf>
    <xf numFmtId="0" fontId="21" fillId="3" borderId="3" xfId="0" applyFont="1" applyFill="1" applyBorder="1" applyAlignment="1" applyProtection="1">
      <alignment horizontal="center" vertical="top"/>
    </xf>
    <xf numFmtId="0" fontId="21" fillId="3" borderId="5" xfId="0" applyFont="1" applyFill="1" applyBorder="1" applyAlignment="1" applyProtection="1">
      <alignment horizontal="center" vertical="top"/>
    </xf>
    <xf numFmtId="0" fontId="19" fillId="3" borderId="6" xfId="0" applyFont="1" applyFill="1" applyBorder="1" applyAlignment="1" applyProtection="1">
      <alignment horizontal="center"/>
    </xf>
    <xf numFmtId="0" fontId="22" fillId="3" borderId="7" xfId="0" applyFont="1" applyFill="1" applyBorder="1" applyAlignment="1" applyProtection="1">
      <alignment horizontal="left" vertical="center"/>
    </xf>
    <xf numFmtId="0" fontId="22" fillId="3" borderId="0" xfId="0" applyFont="1" applyFill="1" applyBorder="1" applyAlignment="1" applyProtection="1">
      <alignment vertical="center"/>
    </xf>
    <xf numFmtId="0" fontId="20" fillId="3" borderId="0" xfId="0" applyFont="1" applyFill="1" applyBorder="1" applyProtection="1"/>
    <xf numFmtId="0" fontId="20" fillId="3" borderId="8" xfId="0" applyFont="1" applyFill="1" applyBorder="1" applyAlignment="1" applyProtection="1">
      <alignment horizontal="center"/>
    </xf>
    <xf numFmtId="0" fontId="20" fillId="3" borderId="7" xfId="0" applyFont="1" applyFill="1" applyBorder="1" applyAlignment="1" applyProtection="1">
      <alignment horizontal="left" vertical="center"/>
    </xf>
    <xf numFmtId="0" fontId="20" fillId="3" borderId="0" xfId="0" applyFont="1" applyFill="1" applyBorder="1" applyAlignment="1" applyProtection="1">
      <alignment horizontal="left" vertical="center"/>
    </xf>
    <xf numFmtId="0" fontId="23"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20" fillId="3" borderId="0" xfId="0" applyFont="1" applyFill="1" applyBorder="1" applyAlignment="1" applyProtection="1">
      <alignment horizontal="center" vertical="center"/>
    </xf>
    <xf numFmtId="0" fontId="24" fillId="3" borderId="8" xfId="0" applyFont="1" applyFill="1" applyBorder="1" applyProtection="1"/>
    <xf numFmtId="0" fontId="24" fillId="3" borderId="0" xfId="0" applyFont="1" applyFill="1" applyProtection="1"/>
    <xf numFmtId="0" fontId="22" fillId="3" borderId="0" xfId="0" applyFont="1" applyFill="1" applyBorder="1" applyAlignment="1" applyProtection="1">
      <alignment horizontal="left" vertical="center"/>
    </xf>
    <xf numFmtId="0" fontId="23" fillId="3" borderId="0" xfId="0" applyFont="1" applyFill="1" applyBorder="1" applyAlignment="1" applyProtection="1">
      <alignment horizontal="center" vertical="center"/>
    </xf>
    <xf numFmtId="169" fontId="24" fillId="3" borderId="0" xfId="0" applyNumberFormat="1" applyFont="1" applyFill="1" applyBorder="1" applyAlignment="1" applyProtection="1">
      <alignment horizontal="center" vertical="center"/>
    </xf>
    <xf numFmtId="0" fontId="24" fillId="3" borderId="4" xfId="0" applyFont="1" applyFill="1" applyBorder="1" applyProtection="1"/>
    <xf numFmtId="14" fontId="18" fillId="3" borderId="0" xfId="0" applyNumberFormat="1" applyFont="1" applyFill="1" applyProtection="1"/>
    <xf numFmtId="14" fontId="25" fillId="3" borderId="0" xfId="0" applyNumberFormat="1" applyFont="1" applyFill="1" applyProtection="1"/>
    <xf numFmtId="14" fontId="27" fillId="3" borderId="0" xfId="0" applyNumberFormat="1" applyFont="1" applyFill="1" applyProtection="1"/>
    <xf numFmtId="0" fontId="28" fillId="3" borderId="0" xfId="0" applyFont="1" applyFill="1" applyProtection="1"/>
    <xf numFmtId="164" fontId="29" fillId="3" borderId="9" xfId="0" applyNumberFormat="1" applyFont="1" applyFill="1" applyBorder="1" applyAlignment="1" applyProtection="1">
      <alignment horizontal="center" vertical="center"/>
    </xf>
    <xf numFmtId="2" fontId="29" fillId="3" borderId="10" xfId="0" applyNumberFormat="1" applyFont="1" applyFill="1" applyBorder="1" applyAlignment="1" applyProtection="1">
      <alignment horizontal="center" vertical="center"/>
    </xf>
    <xf numFmtId="2" fontId="29" fillId="3" borderId="11" xfId="0" applyNumberFormat="1" applyFont="1" applyFill="1" applyBorder="1" applyAlignment="1" applyProtection="1">
      <alignment horizontal="center" vertical="center"/>
    </xf>
    <xf numFmtId="2" fontId="29" fillId="3" borderId="12" xfId="0" applyNumberFormat="1" applyFont="1" applyFill="1" applyBorder="1" applyAlignment="1" applyProtection="1">
      <alignment horizontal="center" vertical="center"/>
    </xf>
    <xf numFmtId="164" fontId="29" fillId="3" borderId="13" xfId="0" applyNumberFormat="1" applyFont="1" applyFill="1" applyBorder="1" applyAlignment="1" applyProtection="1">
      <alignment horizontal="center" vertical="center"/>
    </xf>
    <xf numFmtId="2" fontId="29" fillId="3" borderId="14" xfId="0" applyNumberFormat="1" applyFont="1" applyFill="1" applyBorder="1" applyAlignment="1" applyProtection="1">
      <alignment horizontal="center" vertical="center"/>
    </xf>
    <xf numFmtId="2" fontId="29" fillId="3" borderId="15" xfId="0" applyNumberFormat="1" applyFont="1" applyFill="1" applyBorder="1" applyAlignment="1" applyProtection="1">
      <alignment horizontal="center" vertical="center"/>
    </xf>
    <xf numFmtId="2" fontId="31" fillId="3" borderId="16" xfId="0" applyNumberFormat="1" applyFont="1" applyFill="1" applyBorder="1" applyAlignment="1" applyProtection="1">
      <alignment horizontal="center" vertical="center"/>
    </xf>
    <xf numFmtId="168" fontId="29" fillId="3" borderId="17" xfId="0" applyNumberFormat="1" applyFont="1" applyFill="1" applyBorder="1" applyAlignment="1" applyProtection="1">
      <alignment horizontal="center" vertical="center"/>
    </xf>
    <xf numFmtId="2" fontId="29" fillId="3" borderId="17" xfId="0" applyNumberFormat="1" applyFont="1" applyFill="1" applyBorder="1" applyAlignment="1" applyProtection="1">
      <alignment horizontal="center" vertical="center"/>
    </xf>
    <xf numFmtId="2" fontId="30" fillId="3" borderId="17" xfId="0" applyNumberFormat="1" applyFont="1" applyFill="1" applyBorder="1" applyAlignment="1" applyProtection="1">
      <alignment horizontal="center" vertical="center"/>
    </xf>
    <xf numFmtId="167" fontId="29" fillId="3" borderId="17" xfId="0" applyNumberFormat="1" applyFont="1" applyFill="1" applyBorder="1" applyAlignment="1" applyProtection="1">
      <alignment horizontal="center" vertical="center"/>
    </xf>
    <xf numFmtId="170" fontId="11" fillId="3" borderId="18" xfId="0" applyNumberFormat="1" applyFont="1" applyFill="1" applyBorder="1" applyProtection="1"/>
    <xf numFmtId="0" fontId="20" fillId="3" borderId="2" xfId="0" applyFont="1" applyFill="1" applyBorder="1" applyProtection="1"/>
    <xf numFmtId="2" fontId="32" fillId="3" borderId="1" xfId="0" applyNumberFormat="1" applyFont="1" applyFill="1" applyBorder="1" applyAlignment="1" applyProtection="1">
      <alignment horizontal="center" vertical="center"/>
    </xf>
    <xf numFmtId="49" fontId="31" fillId="3" borderId="1" xfId="0" applyNumberFormat="1" applyFont="1" applyFill="1" applyBorder="1" applyAlignment="1" applyProtection="1">
      <alignment horizontal="right" vertical="center"/>
    </xf>
    <xf numFmtId="2" fontId="31" fillId="3" borderId="1" xfId="0" applyNumberFormat="1" applyFont="1" applyFill="1" applyBorder="1" applyAlignment="1" applyProtection="1">
      <alignment horizontal="center" vertical="center"/>
    </xf>
    <xf numFmtId="1" fontId="32" fillId="3" borderId="1" xfId="0" applyNumberFormat="1" applyFont="1" applyFill="1" applyBorder="1" applyAlignment="1" applyProtection="1">
      <alignment horizontal="center" vertical="center"/>
    </xf>
    <xf numFmtId="165" fontId="31" fillId="3" borderId="1" xfId="0" applyNumberFormat="1" applyFont="1" applyFill="1" applyBorder="1" applyAlignment="1" applyProtection="1">
      <alignment vertical="center"/>
    </xf>
    <xf numFmtId="0" fontId="33" fillId="3" borderId="0" xfId="0" applyFont="1" applyFill="1" applyProtection="1"/>
    <xf numFmtId="169" fontId="34" fillId="3" borderId="0" xfId="0" applyNumberFormat="1" applyFont="1" applyFill="1" applyAlignment="1" applyProtection="1">
      <alignment horizontal="center"/>
    </xf>
    <xf numFmtId="0" fontId="29" fillId="3" borderId="0" xfId="0" applyFont="1" applyFill="1" applyBorder="1" applyAlignment="1" applyProtection="1"/>
    <xf numFmtId="0" fontId="20" fillId="3" borderId="0" xfId="0" applyFont="1" applyFill="1" applyProtection="1"/>
    <xf numFmtId="169" fontId="29" fillId="3" borderId="0" xfId="0" applyNumberFormat="1" applyFont="1" applyFill="1" applyBorder="1" applyAlignment="1" applyProtection="1">
      <alignment horizontal="center"/>
    </xf>
    <xf numFmtId="0" fontId="29" fillId="3" borderId="0" xfId="0" applyFont="1" applyFill="1" applyProtection="1"/>
    <xf numFmtId="0" fontId="35" fillId="3" borderId="0" xfId="0" applyFont="1" applyFill="1" applyProtection="1"/>
    <xf numFmtId="0" fontId="28" fillId="3" borderId="0" xfId="0" applyFont="1" applyFill="1" applyBorder="1" applyAlignment="1" applyProtection="1"/>
    <xf numFmtId="0" fontId="7" fillId="3" borderId="0" xfId="0" applyFont="1" applyFill="1" applyBorder="1" applyAlignment="1" applyProtection="1">
      <alignment vertical="center"/>
    </xf>
    <xf numFmtId="0" fontId="28" fillId="3" borderId="1" xfId="0" applyFont="1" applyFill="1" applyBorder="1" applyAlignment="1" applyProtection="1"/>
    <xf numFmtId="0" fontId="20" fillId="3" borderId="1" xfId="0" applyFont="1" applyFill="1" applyBorder="1" applyAlignment="1" applyProtection="1"/>
    <xf numFmtId="0" fontId="24" fillId="3" borderId="1" xfId="0" applyFont="1" applyFill="1" applyBorder="1" applyProtection="1"/>
    <xf numFmtId="0" fontId="29" fillId="3" borderId="0" xfId="0" applyFont="1" applyFill="1" applyAlignment="1" applyProtection="1">
      <alignment horizontal="center" vertical="center"/>
    </xf>
    <xf numFmtId="0" fontId="18" fillId="3" borderId="0" xfId="0" applyFont="1" applyFill="1" applyBorder="1" applyProtection="1"/>
    <xf numFmtId="0" fontId="36" fillId="3" borderId="0" xfId="0" applyFont="1" applyFill="1" applyBorder="1" applyAlignment="1" applyProtection="1">
      <alignment horizontal="center"/>
    </xf>
    <xf numFmtId="0" fontId="25" fillId="3" borderId="0" xfId="0" applyFont="1" applyFill="1" applyBorder="1" applyProtection="1"/>
    <xf numFmtId="0" fontId="25" fillId="3" borderId="0" xfId="0" applyFont="1" applyFill="1" applyProtection="1"/>
    <xf numFmtId="0" fontId="18" fillId="3" borderId="0" xfId="0" applyFont="1" applyFill="1" applyAlignment="1" applyProtection="1">
      <alignment horizontal="center"/>
    </xf>
    <xf numFmtId="0" fontId="18" fillId="3" borderId="0" xfId="0" applyFont="1" applyFill="1" applyBorder="1" applyAlignment="1" applyProtection="1">
      <alignment horizontal="center"/>
    </xf>
    <xf numFmtId="0" fontId="18" fillId="3" borderId="0" xfId="0" quotePrefix="1" applyFont="1" applyFill="1" applyBorder="1" applyAlignment="1" applyProtection="1">
      <alignment horizontal="center"/>
    </xf>
    <xf numFmtId="0" fontId="18" fillId="3" borderId="0" xfId="0" applyFont="1" applyFill="1" applyBorder="1" applyAlignment="1" applyProtection="1">
      <alignment horizontal="right"/>
    </xf>
    <xf numFmtId="169" fontId="18" fillId="3" borderId="0" xfId="0" applyNumberFormat="1" applyFont="1" applyFill="1" applyAlignment="1" applyProtection="1">
      <alignment horizontal="right"/>
    </xf>
    <xf numFmtId="169" fontId="18" fillId="3" borderId="29" xfId="0" applyNumberFormat="1" applyFont="1" applyFill="1" applyBorder="1" applyAlignment="1" applyProtection="1">
      <alignment horizontal="right"/>
    </xf>
    <xf numFmtId="169" fontId="18" fillId="3" borderId="0" xfId="0" applyNumberFormat="1" applyFont="1" applyFill="1" applyBorder="1" applyAlignment="1" applyProtection="1">
      <alignment horizontal="right"/>
    </xf>
    <xf numFmtId="170" fontId="37" fillId="3" borderId="0" xfId="0" applyNumberFormat="1" applyFont="1" applyFill="1" applyProtection="1"/>
    <xf numFmtId="169" fontId="18" fillId="3" borderId="0" xfId="0" applyNumberFormat="1" applyFont="1" applyFill="1" applyProtection="1"/>
    <xf numFmtId="168" fontId="18" fillId="3" borderId="0" xfId="0" applyNumberFormat="1" applyFont="1" applyFill="1" applyAlignment="1" applyProtection="1">
      <alignment horizontal="right"/>
    </xf>
    <xf numFmtId="2" fontId="18" fillId="3" borderId="0" xfId="0" applyNumberFormat="1" applyFont="1" applyFill="1" applyProtection="1"/>
    <xf numFmtId="0" fontId="38" fillId="3" borderId="0" xfId="0" applyFont="1" applyFill="1" applyProtection="1"/>
    <xf numFmtId="0" fontId="39" fillId="3" borderId="0" xfId="0" applyFont="1" applyFill="1" applyBorder="1" applyAlignment="1" applyProtection="1">
      <alignment vertical="center"/>
    </xf>
    <xf numFmtId="0" fontId="19" fillId="3" borderId="2" xfId="0" applyFont="1" applyFill="1" applyBorder="1" applyAlignment="1" applyProtection="1">
      <alignment vertical="center"/>
    </xf>
    <xf numFmtId="0" fontId="19" fillId="3" borderId="1" xfId="0" applyFont="1" applyFill="1" applyBorder="1" applyAlignment="1" applyProtection="1">
      <alignment vertical="center"/>
    </xf>
    <xf numFmtId="169" fontId="26" fillId="3" borderId="1" xfId="0" applyNumberFormat="1" applyFont="1" applyFill="1" applyBorder="1" applyAlignment="1" applyProtection="1">
      <alignment vertical="center"/>
    </xf>
    <xf numFmtId="169" fontId="29" fillId="3" borderId="19" xfId="0" applyNumberFormat="1" applyFont="1" applyFill="1" applyBorder="1" applyAlignment="1" applyProtection="1">
      <alignment horizontal="center" vertical="center"/>
    </xf>
    <xf numFmtId="169" fontId="40" fillId="3" borderId="1" xfId="0" quotePrefix="1" applyNumberFormat="1" applyFont="1" applyFill="1" applyBorder="1" applyAlignment="1" applyProtection="1">
      <alignment horizontal="left" vertical="center"/>
      <protection hidden="1"/>
    </xf>
    <xf numFmtId="0" fontId="0" fillId="3" borderId="0" xfId="0" applyFill="1" applyBorder="1" applyProtection="1"/>
    <xf numFmtId="0" fontId="20" fillId="5" borderId="0" xfId="0" applyFont="1" applyFill="1" applyBorder="1" applyProtection="1"/>
    <xf numFmtId="0" fontId="19" fillId="5" borderId="0" xfId="0" applyFont="1" applyFill="1" applyBorder="1" applyAlignment="1" applyProtection="1">
      <alignment horizontal="center"/>
    </xf>
    <xf numFmtId="0" fontId="24" fillId="0" borderId="0" xfId="0" applyFont="1" applyFill="1" applyProtection="1"/>
    <xf numFmtId="0" fontId="13" fillId="0" borderId="0" xfId="0" applyFont="1" applyFill="1" applyProtection="1"/>
    <xf numFmtId="0" fontId="26" fillId="0" borderId="0" xfId="0" applyFont="1" applyFill="1" applyProtection="1"/>
    <xf numFmtId="0" fontId="14" fillId="0" borderId="0" xfId="0" applyFont="1" applyFill="1" applyProtection="1"/>
    <xf numFmtId="2" fontId="24" fillId="0" borderId="0" xfId="0" applyNumberFormat="1" applyFont="1" applyFill="1" applyProtection="1"/>
    <xf numFmtId="0" fontId="43" fillId="3" borderId="0" xfId="0" applyFont="1" applyFill="1" applyProtection="1"/>
    <xf numFmtId="0" fontId="38" fillId="3" borderId="0" xfId="0" applyFont="1" applyFill="1" applyBorder="1" applyAlignment="1" applyProtection="1"/>
    <xf numFmtId="0" fontId="44" fillId="3" borderId="0" xfId="0" applyFont="1" applyFill="1" applyBorder="1" applyAlignment="1" applyProtection="1"/>
    <xf numFmtId="0" fontId="39" fillId="3" borderId="0" xfId="0" applyFont="1" applyFill="1" applyBorder="1" applyProtection="1"/>
    <xf numFmtId="0" fontId="38" fillId="3" borderId="0" xfId="0" applyFont="1" applyFill="1" applyAlignment="1" applyProtection="1">
      <alignment vertical="center"/>
    </xf>
    <xf numFmtId="0" fontId="28" fillId="0" borderId="0" xfId="0" applyFont="1" applyProtection="1"/>
    <xf numFmtId="14" fontId="28" fillId="3" borderId="0" xfId="0" applyNumberFormat="1" applyFont="1" applyFill="1" applyAlignment="1" applyProtection="1">
      <alignment horizontal="left"/>
    </xf>
    <xf numFmtId="0" fontId="20" fillId="3" borderId="7" xfId="0" applyFont="1" applyFill="1" applyBorder="1" applyProtection="1"/>
    <xf numFmtId="169" fontId="45" fillId="4" borderId="23" xfId="0" applyNumberFormat="1" applyFont="1" applyFill="1" applyBorder="1" applyAlignment="1" applyProtection="1">
      <alignment horizontal="center" vertical="center"/>
      <protection locked="0"/>
    </xf>
    <xf numFmtId="169" fontId="45" fillId="4" borderId="24" xfId="0" applyNumberFormat="1" applyFont="1" applyFill="1" applyBorder="1" applyAlignment="1" applyProtection="1">
      <alignment horizontal="center" vertical="center"/>
      <protection locked="0"/>
    </xf>
    <xf numFmtId="169" fontId="45" fillId="4" borderId="25" xfId="0" applyNumberFormat="1" applyFont="1" applyFill="1" applyBorder="1" applyAlignment="1" applyProtection="1">
      <alignment horizontal="center" vertical="center"/>
      <protection locked="0"/>
    </xf>
    <xf numFmtId="0" fontId="20" fillId="3" borderId="3" xfId="0" applyFont="1" applyFill="1" applyBorder="1" applyProtection="1"/>
    <xf numFmtId="0" fontId="0" fillId="3" borderId="7" xfId="0" applyFill="1" applyBorder="1" applyProtection="1"/>
    <xf numFmtId="0" fontId="0" fillId="3" borderId="3" xfId="0" applyFill="1" applyBorder="1" applyProtection="1"/>
    <xf numFmtId="0" fontId="20" fillId="3" borderId="5" xfId="0" applyFont="1" applyFill="1" applyBorder="1" applyProtection="1"/>
    <xf numFmtId="0" fontId="0" fillId="3" borderId="5" xfId="0" applyFill="1" applyBorder="1" applyProtection="1"/>
    <xf numFmtId="0" fontId="22" fillId="3" borderId="5" xfId="0" applyFont="1" applyFill="1" applyBorder="1" applyAlignment="1" applyProtection="1">
      <alignment horizontal="right" vertical="center"/>
    </xf>
    <xf numFmtId="0" fontId="35" fillId="3" borderId="19" xfId="0" applyFont="1" applyFill="1" applyBorder="1" applyAlignment="1" applyProtection="1">
      <alignment horizontal="center" vertical="center"/>
    </xf>
    <xf numFmtId="169" fontId="40" fillId="3" borderId="19" xfId="0" applyNumberFormat="1" applyFont="1" applyFill="1" applyBorder="1" applyAlignment="1" applyProtection="1">
      <alignment horizontal="center" vertical="center"/>
    </xf>
    <xf numFmtId="171" fontId="40" fillId="3" borderId="19" xfId="0" applyNumberFormat="1" applyFont="1" applyFill="1" applyBorder="1" applyAlignment="1" applyProtection="1">
      <alignment horizontal="center" vertical="center"/>
    </xf>
    <xf numFmtId="0" fontId="20" fillId="3" borderId="6" xfId="0" applyFont="1" applyFill="1" applyBorder="1" applyAlignment="1" applyProtection="1">
      <alignment horizontal="right"/>
    </xf>
    <xf numFmtId="0" fontId="29" fillId="3" borderId="0" xfId="0" applyFont="1" applyFill="1" applyBorder="1" applyAlignment="1" applyProtection="1">
      <alignment horizontal="right" vertical="center"/>
    </xf>
    <xf numFmtId="169" fontId="26" fillId="3" borderId="20" xfId="0" applyNumberFormat="1" applyFont="1" applyFill="1" applyBorder="1" applyAlignment="1" applyProtection="1">
      <alignment horizontal="center" vertical="center"/>
    </xf>
    <xf numFmtId="169" fontId="26" fillId="3" borderId="21" xfId="0" applyNumberFormat="1" applyFont="1" applyFill="1" applyBorder="1" applyAlignment="1" applyProtection="1">
      <alignment horizontal="center" vertical="center"/>
    </xf>
    <xf numFmtId="169" fontId="26" fillId="3" borderId="22" xfId="0" applyNumberFormat="1" applyFont="1" applyFill="1" applyBorder="1" applyAlignment="1" applyProtection="1">
      <alignment horizontal="center" vertical="center"/>
    </xf>
    <xf numFmtId="169" fontId="40" fillId="3" borderId="8" xfId="0" applyNumberFormat="1" applyFont="1" applyFill="1" applyBorder="1" applyAlignment="1" applyProtection="1">
      <alignment horizontal="center"/>
    </xf>
    <xf numFmtId="0" fontId="0" fillId="3" borderId="2" xfId="0" applyFill="1" applyBorder="1" applyProtection="1"/>
    <xf numFmtId="0" fontId="0" fillId="3" borderId="1" xfId="0" applyFill="1" applyBorder="1" applyProtection="1"/>
    <xf numFmtId="0" fontId="29" fillId="3" borderId="1" xfId="0" applyFont="1" applyFill="1" applyBorder="1" applyAlignment="1" applyProtection="1">
      <alignment horizontal="right" vertical="center"/>
    </xf>
    <xf numFmtId="0" fontId="46" fillId="3" borderId="5" xfId="0" applyFont="1" applyFill="1" applyBorder="1" applyAlignment="1" applyProtection="1">
      <alignment horizontal="center"/>
    </xf>
    <xf numFmtId="0" fontId="47" fillId="3" borderId="5" xfId="0" applyFont="1" applyFill="1" applyBorder="1" applyProtection="1"/>
    <xf numFmtId="0" fontId="46" fillId="3" borderId="5" xfId="0" applyFont="1" applyFill="1" applyBorder="1" applyAlignment="1" applyProtection="1"/>
    <xf numFmtId="0" fontId="48" fillId="3" borderId="5" xfId="0" applyFont="1" applyFill="1" applyBorder="1" applyAlignment="1" applyProtection="1">
      <alignment horizontal="right" vertical="center"/>
    </xf>
    <xf numFmtId="0" fontId="49" fillId="3" borderId="19" xfId="0" applyFont="1" applyFill="1" applyBorder="1" applyAlignment="1" applyProtection="1">
      <alignment horizontal="center" vertical="center"/>
    </xf>
    <xf numFmtId="169" fontId="50" fillId="3" borderId="19" xfId="0" applyNumberFormat="1" applyFont="1" applyFill="1" applyBorder="1" applyAlignment="1" applyProtection="1">
      <alignment horizontal="center" vertical="center"/>
    </xf>
    <xf numFmtId="171" fontId="50" fillId="3" borderId="19" xfId="0" applyNumberFormat="1" applyFont="1" applyFill="1" applyBorder="1" applyAlignment="1" applyProtection="1">
      <alignment horizontal="center" vertical="center"/>
    </xf>
    <xf numFmtId="0" fontId="46" fillId="3" borderId="6" xfId="0" applyFont="1" applyFill="1" applyBorder="1" applyProtection="1"/>
    <xf numFmtId="0" fontId="46" fillId="3" borderId="0" xfId="0" applyFont="1" applyFill="1" applyBorder="1" applyProtection="1"/>
    <xf numFmtId="0" fontId="51" fillId="3" borderId="0" xfId="0" applyFont="1" applyFill="1" applyBorder="1" applyAlignment="1" applyProtection="1">
      <alignment horizontal="right" vertical="center"/>
    </xf>
    <xf numFmtId="169" fontId="52" fillId="3" borderId="20" xfId="0" applyNumberFormat="1" applyFont="1" applyFill="1" applyBorder="1" applyAlignment="1" applyProtection="1">
      <alignment horizontal="center" vertical="center"/>
    </xf>
    <xf numFmtId="169" fontId="52" fillId="3" borderId="21" xfId="0" applyNumberFormat="1" applyFont="1" applyFill="1" applyBorder="1" applyAlignment="1" applyProtection="1">
      <alignment horizontal="center" vertical="center"/>
    </xf>
    <xf numFmtId="169" fontId="52" fillId="3" borderId="22" xfId="0" applyNumberFormat="1" applyFont="1" applyFill="1" applyBorder="1" applyAlignment="1" applyProtection="1">
      <alignment horizontal="center" vertical="center"/>
    </xf>
    <xf numFmtId="169" fontId="50" fillId="3" borderId="8" xfId="0" applyNumberFormat="1" applyFont="1" applyFill="1" applyBorder="1" applyAlignment="1" applyProtection="1">
      <alignment horizontal="center"/>
    </xf>
    <xf numFmtId="0" fontId="46" fillId="3" borderId="2" xfId="0" applyFont="1" applyFill="1" applyBorder="1" applyAlignment="1" applyProtection="1">
      <alignment vertical="center"/>
    </xf>
    <xf numFmtId="0" fontId="46" fillId="3" borderId="1" xfId="0" applyFont="1" applyFill="1" applyBorder="1" applyAlignment="1" applyProtection="1">
      <alignment vertical="center"/>
    </xf>
    <xf numFmtId="0" fontId="51" fillId="3" borderId="1" xfId="0" applyFont="1" applyFill="1" applyBorder="1" applyAlignment="1" applyProtection="1">
      <alignment horizontal="right" vertical="center"/>
    </xf>
    <xf numFmtId="169" fontId="51" fillId="3" borderId="19" xfId="0" applyNumberFormat="1" applyFont="1" applyFill="1" applyBorder="1" applyAlignment="1" applyProtection="1">
      <alignment horizontal="center" vertical="center"/>
    </xf>
    <xf numFmtId="0" fontId="48" fillId="6" borderId="7" xfId="0" applyFont="1" applyFill="1" applyBorder="1" applyAlignment="1" applyProtection="1">
      <alignment vertical="center"/>
    </xf>
    <xf numFmtId="0" fontId="46" fillId="6" borderId="0" xfId="0" applyFont="1" applyFill="1" applyBorder="1" applyAlignment="1" applyProtection="1">
      <alignment vertical="center"/>
    </xf>
    <xf numFmtId="0" fontId="35" fillId="3" borderId="0" xfId="0" applyFont="1" applyFill="1" applyBorder="1" applyAlignment="1" applyProtection="1"/>
    <xf numFmtId="169" fontId="23" fillId="3" borderId="0" xfId="0" applyNumberFormat="1" applyFont="1" applyFill="1" applyBorder="1" applyAlignment="1" applyProtection="1">
      <alignment horizontal="center" vertical="center"/>
    </xf>
    <xf numFmtId="169" fontId="53" fillId="3" borderId="1" xfId="0" applyNumberFormat="1" applyFont="1" applyFill="1" applyBorder="1" applyAlignment="1" applyProtection="1">
      <alignment vertical="center"/>
    </xf>
    <xf numFmtId="169" fontId="48" fillId="4" borderId="0" xfId="0" applyNumberFormat="1" applyFont="1" applyFill="1" applyBorder="1" applyAlignment="1" applyProtection="1">
      <alignment vertical="center"/>
      <protection locked="0"/>
    </xf>
    <xf numFmtId="0" fontId="54" fillId="3" borderId="1" xfId="0" applyFont="1" applyFill="1" applyBorder="1" applyProtection="1"/>
    <xf numFmtId="0" fontId="41" fillId="3" borderId="0" xfId="0" applyFont="1" applyFill="1" applyBorder="1" applyAlignment="1" applyProtection="1">
      <alignment horizontal="center"/>
    </xf>
    <xf numFmtId="0" fontId="55" fillId="3" borderId="0" xfId="0" applyFont="1" applyFill="1" applyBorder="1" applyAlignment="1" applyProtection="1">
      <alignment horizontal="center"/>
    </xf>
    <xf numFmtId="0" fontId="55" fillId="3" borderId="0" xfId="0" applyFont="1" applyFill="1" applyProtection="1"/>
    <xf numFmtId="0" fontId="55" fillId="3" borderId="0" xfId="0" applyFont="1" applyFill="1" applyBorder="1" applyProtection="1"/>
    <xf numFmtId="0" fontId="56" fillId="3" borderId="0" xfId="0" applyFont="1" applyFill="1" applyBorder="1" applyProtection="1"/>
    <xf numFmtId="14" fontId="55" fillId="3" borderId="0" xfId="0" applyNumberFormat="1" applyFont="1" applyFill="1" applyBorder="1" applyProtection="1"/>
    <xf numFmtId="14" fontId="18" fillId="3" borderId="0" xfId="0" applyNumberFormat="1" applyFont="1" applyFill="1" applyBorder="1" applyProtection="1"/>
    <xf numFmtId="0" fontId="29" fillId="3" borderId="0" xfId="0" applyFont="1" applyFill="1" applyBorder="1" applyAlignment="1" applyProtection="1">
      <alignment horizontal="center" vertical="center"/>
    </xf>
    <xf numFmtId="0" fontId="16" fillId="2" borderId="3"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2" fontId="29" fillId="3" borderId="30" xfId="0" applyNumberFormat="1" applyFont="1" applyFill="1" applyBorder="1" applyAlignment="1" applyProtection="1">
      <alignment horizontal="center" vertical="center"/>
    </xf>
    <xf numFmtId="0" fontId="57" fillId="4" borderId="33" xfId="0" applyFont="1" applyFill="1" applyBorder="1" applyAlignment="1" applyProtection="1">
      <alignment horizontal="center" vertical="center"/>
    </xf>
    <xf numFmtId="0" fontId="57" fillId="4" borderId="1" xfId="0" applyFont="1" applyFill="1" applyBorder="1" applyAlignment="1" applyProtection="1">
      <alignment horizontal="center" vertical="center"/>
    </xf>
    <xf numFmtId="0" fontId="57" fillId="4" borderId="34" xfId="0" applyFont="1" applyFill="1" applyBorder="1" applyAlignment="1" applyProtection="1">
      <alignment horizontal="center" vertical="center"/>
    </xf>
    <xf numFmtId="166" fontId="29" fillId="4" borderId="35" xfId="0" applyNumberFormat="1" applyFont="1" applyFill="1" applyBorder="1" applyAlignment="1" applyProtection="1">
      <alignment horizontal="center" vertical="center"/>
      <protection locked="0"/>
    </xf>
    <xf numFmtId="166" fontId="29" fillId="4" borderId="11" xfId="0" applyNumberFormat="1" applyFont="1" applyFill="1" applyBorder="1" applyAlignment="1" applyProtection="1">
      <alignment horizontal="center" vertical="center"/>
      <protection locked="0"/>
    </xf>
    <xf numFmtId="166" fontId="29" fillId="4" borderId="36" xfId="0" applyNumberFormat="1" applyFont="1" applyFill="1" applyBorder="1" applyAlignment="1" applyProtection="1">
      <alignment horizontal="center" vertical="center"/>
      <protection locked="0"/>
    </xf>
    <xf numFmtId="14" fontId="0" fillId="0" borderId="0" xfId="0" applyNumberFormat="1"/>
    <xf numFmtId="0" fontId="0" fillId="0" borderId="0" xfId="0" quotePrefix="1"/>
    <xf numFmtId="0" fontId="0" fillId="0" borderId="0" xfId="0" applyAlignment="1"/>
    <xf numFmtId="0" fontId="60" fillId="0" borderId="0" xfId="0" applyFont="1"/>
    <xf numFmtId="172" fontId="0" fillId="0" borderId="0" xfId="0" applyNumberFormat="1"/>
    <xf numFmtId="2" fontId="0" fillId="0" borderId="0" xfId="0" applyNumberFormat="1"/>
    <xf numFmtId="168" fontId="29" fillId="8" borderId="10" xfId="0" applyNumberFormat="1" applyFont="1" applyFill="1" applyBorder="1" applyAlignment="1" applyProtection="1">
      <alignment horizontal="center" vertical="center"/>
      <protection locked="0"/>
    </xf>
    <xf numFmtId="0" fontId="61" fillId="3" borderId="7" xfId="0" applyFont="1" applyFill="1" applyBorder="1" applyAlignment="1" applyProtection="1">
      <alignment horizontal="left" vertical="center"/>
    </xf>
    <xf numFmtId="0" fontId="61" fillId="3" borderId="0" xfId="0" applyFont="1" applyFill="1" applyBorder="1" applyAlignment="1" applyProtection="1">
      <alignment horizontal="left" vertical="center"/>
    </xf>
    <xf numFmtId="0" fontId="35" fillId="3" borderId="0" xfId="0" applyFont="1" applyFill="1" applyBorder="1" applyAlignment="1" applyProtection="1">
      <alignment horizontal="left" vertical="center"/>
    </xf>
    <xf numFmtId="0" fontId="35" fillId="3" borderId="0" xfId="0" applyFont="1" applyFill="1" applyBorder="1" applyAlignment="1" applyProtection="1">
      <alignment horizontal="center" vertical="center"/>
    </xf>
    <xf numFmtId="0" fontId="40" fillId="3" borderId="8" xfId="0" applyFont="1" applyFill="1" applyBorder="1" applyProtection="1"/>
    <xf numFmtId="0" fontId="0" fillId="3" borderId="0" xfId="0" applyFill="1" applyBorder="1"/>
    <xf numFmtId="0" fontId="8" fillId="3" borderId="0" xfId="0" applyFont="1" applyFill="1" applyBorder="1" applyAlignment="1" applyProtection="1">
      <alignment horizontal="center"/>
    </xf>
    <xf numFmtId="0" fontId="29" fillId="3" borderId="0" xfId="0" applyFont="1" applyFill="1" applyBorder="1" applyAlignment="1" applyProtection="1">
      <alignment horizontal="center" vertical="center"/>
    </xf>
    <xf numFmtId="0" fontId="62" fillId="3" borderId="0" xfId="0" applyFont="1" applyFill="1" applyBorder="1" applyAlignment="1" applyProtection="1"/>
    <xf numFmtId="0" fontId="62" fillId="3" borderId="0" xfId="0" applyFont="1" applyFill="1" applyBorder="1" applyAlignment="1" applyProtection="1">
      <alignment horizontal="center"/>
    </xf>
    <xf numFmtId="0" fontId="0" fillId="0" borderId="0" xfId="0" applyBorder="1"/>
    <xf numFmtId="0" fontId="63" fillId="0" borderId="0" xfId="0" applyFont="1"/>
    <xf numFmtId="0" fontId="18" fillId="3" borderId="0" xfId="0" applyFont="1" applyFill="1" applyAlignment="1" applyProtection="1">
      <alignment horizontal="left"/>
    </xf>
    <xf numFmtId="1" fontId="42" fillId="4" borderId="0" xfId="0" applyNumberFormat="1" applyFont="1" applyFill="1" applyBorder="1" applyAlignment="1" applyProtection="1">
      <alignment horizontal="center" vertical="center"/>
      <protection locked="0"/>
    </xf>
    <xf numFmtId="167" fontId="29" fillId="3" borderId="17" xfId="0" applyNumberFormat="1" applyFont="1" applyFill="1" applyBorder="1" applyAlignment="1" applyProtection="1">
      <alignment horizontal="left" vertical="center"/>
    </xf>
    <xf numFmtId="2" fontId="31" fillId="3" borderId="1" xfId="0" applyNumberFormat="1" applyFont="1" applyFill="1" applyBorder="1" applyAlignment="1" applyProtection="1">
      <alignment horizontal="left" vertical="center"/>
    </xf>
    <xf numFmtId="0" fontId="31" fillId="3" borderId="1" xfId="0" applyFont="1" applyFill="1" applyBorder="1" applyAlignment="1" applyProtection="1"/>
    <xf numFmtId="2" fontId="31" fillId="3" borderId="4" xfId="0" applyNumberFormat="1" applyFont="1" applyFill="1" applyBorder="1" applyAlignment="1" applyProtection="1">
      <alignment horizontal="left" vertical="center"/>
    </xf>
    <xf numFmtId="0" fontId="15" fillId="3" borderId="0" xfId="0" applyFont="1" applyFill="1" applyBorder="1" applyProtection="1"/>
    <xf numFmtId="0" fontId="69" fillId="3" borderId="0" xfId="0" applyFont="1" applyFill="1" applyAlignment="1" applyProtection="1">
      <alignment horizontal="center"/>
    </xf>
    <xf numFmtId="1" fontId="70" fillId="3" borderId="0" xfId="0" applyNumberFormat="1" applyFont="1" applyFill="1" applyBorder="1" applyAlignment="1" applyProtection="1">
      <alignment horizontal="left" vertical="center"/>
    </xf>
    <xf numFmtId="169" fontId="27" fillId="3" borderId="0" xfId="0" applyNumberFormat="1" applyFont="1" applyFill="1" applyAlignment="1" applyProtection="1">
      <alignment horizontal="left"/>
    </xf>
    <xf numFmtId="0" fontId="71" fillId="0" borderId="0" xfId="0" applyFont="1" applyProtection="1"/>
    <xf numFmtId="0" fontId="55" fillId="0" borderId="0" xfId="0" applyFont="1" applyFill="1" applyProtection="1"/>
    <xf numFmtId="0" fontId="71" fillId="0" borderId="0" xfId="0" applyFont="1" applyFill="1" applyProtection="1"/>
    <xf numFmtId="0" fontId="56" fillId="3" borderId="0" xfId="0" applyFont="1" applyFill="1" applyProtection="1"/>
    <xf numFmtId="0" fontId="56" fillId="0" borderId="0" xfId="0" applyFont="1" applyFill="1" applyProtection="1"/>
    <xf numFmtId="0" fontId="72" fillId="0" borderId="0" xfId="0" applyFont="1" applyFill="1" applyProtection="1"/>
    <xf numFmtId="0" fontId="72" fillId="0" borderId="0" xfId="0" applyFont="1" applyProtection="1"/>
    <xf numFmtId="0" fontId="55" fillId="3" borderId="0" xfId="0" applyFont="1" applyFill="1" applyBorder="1" applyAlignment="1" applyProtection="1">
      <alignment horizontal="right"/>
    </xf>
    <xf numFmtId="169" fontId="55" fillId="3" borderId="0" xfId="0" applyNumberFormat="1" applyFont="1" applyFill="1" applyAlignment="1" applyProtection="1">
      <alignment horizontal="right"/>
    </xf>
    <xf numFmtId="2" fontId="55" fillId="0" borderId="0" xfId="0" applyNumberFormat="1" applyFont="1" applyFill="1" applyProtection="1"/>
    <xf numFmtId="169" fontId="55" fillId="3" borderId="29" xfId="0" applyNumberFormat="1" applyFont="1" applyFill="1" applyBorder="1" applyAlignment="1" applyProtection="1">
      <alignment horizontal="right"/>
    </xf>
    <xf numFmtId="169" fontId="55" fillId="3" borderId="0" xfId="0" applyNumberFormat="1" applyFont="1" applyFill="1" applyBorder="1" applyAlignment="1" applyProtection="1">
      <alignment horizontal="right"/>
    </xf>
    <xf numFmtId="169" fontId="55" fillId="3" borderId="0" xfId="0" applyNumberFormat="1" applyFont="1" applyFill="1" applyProtection="1"/>
    <xf numFmtId="0" fontId="16" fillId="2" borderId="6" xfId="0" applyFont="1" applyFill="1" applyBorder="1" applyAlignment="1" applyProtection="1">
      <alignment vertical="center"/>
    </xf>
    <xf numFmtId="0" fontId="15" fillId="2" borderId="4" xfId="0" applyFont="1" applyFill="1" applyBorder="1" applyAlignment="1" applyProtection="1">
      <alignment vertical="center"/>
    </xf>
    <xf numFmtId="0" fontId="63" fillId="0" borderId="0" xfId="0" applyFont="1" applyProtection="1"/>
    <xf numFmtId="169" fontId="74" fillId="3" borderId="0" xfId="0" applyNumberFormat="1" applyFont="1" applyFill="1" applyBorder="1" applyAlignment="1" applyProtection="1">
      <alignment horizontal="left" vertical="center"/>
    </xf>
    <xf numFmtId="14" fontId="18" fillId="3" borderId="0" xfId="0" applyNumberFormat="1" applyFont="1" applyFill="1" applyAlignment="1" applyProtection="1">
      <alignment horizontal="right"/>
    </xf>
    <xf numFmtId="172" fontId="75" fillId="0" borderId="0" xfId="0" applyNumberFormat="1" applyFont="1"/>
    <xf numFmtId="169" fontId="27" fillId="3" borderId="0" xfId="0" applyNumberFormat="1" applyFont="1" applyFill="1" applyProtection="1"/>
    <xf numFmtId="169" fontId="27" fillId="3" borderId="0" xfId="0" applyNumberFormat="1" applyFont="1" applyFill="1" applyBorder="1" applyAlignment="1" applyProtection="1">
      <alignment horizontal="right"/>
    </xf>
    <xf numFmtId="0" fontId="16" fillId="2" borderId="3"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0" fontId="29" fillId="3" borderId="0" xfId="0" applyFont="1" applyFill="1" applyBorder="1" applyAlignment="1" applyProtection="1">
      <alignment horizontal="center" vertical="center"/>
    </xf>
    <xf numFmtId="168" fontId="29" fillId="3" borderId="0" xfId="0" applyNumberFormat="1" applyFont="1" applyFill="1" applyBorder="1" applyAlignment="1" applyProtection="1">
      <alignment horizontal="left"/>
    </xf>
    <xf numFmtId="0" fontId="76" fillId="3" borderId="0" xfId="0" applyFont="1" applyFill="1" applyProtection="1"/>
    <xf numFmtId="168" fontId="55" fillId="3" borderId="0" xfId="0" applyNumberFormat="1" applyFont="1" applyFill="1" applyAlignment="1" applyProtection="1">
      <alignment horizontal="right"/>
    </xf>
    <xf numFmtId="1" fontId="25" fillId="3" borderId="0" xfId="0" applyNumberFormat="1" applyFont="1" applyFill="1" applyBorder="1" applyAlignment="1" applyProtection="1">
      <alignment horizontal="left" vertical="center"/>
    </xf>
    <xf numFmtId="1" fontId="38" fillId="3" borderId="0" xfId="0" applyNumberFormat="1" applyFont="1" applyFill="1" applyBorder="1" applyAlignment="1" applyProtection="1">
      <alignment horizontal="left" vertical="center"/>
    </xf>
    <xf numFmtId="0" fontId="2" fillId="4" borderId="26" xfId="0" applyFont="1" applyFill="1" applyBorder="1" applyAlignment="1" applyProtection="1">
      <alignment horizontal="center" vertical="center"/>
      <protection locked="0"/>
    </xf>
    <xf numFmtId="0" fontId="6" fillId="4" borderId="27" xfId="0" applyFont="1" applyFill="1" applyBorder="1" applyAlignment="1" applyProtection="1">
      <alignment horizontal="center" vertical="center"/>
      <protection locked="0"/>
    </xf>
    <xf numFmtId="0" fontId="6" fillId="4" borderId="28" xfId="0" applyFont="1" applyFill="1" applyBorder="1" applyAlignment="1" applyProtection="1">
      <alignment horizontal="center" vertical="center"/>
      <protection locked="0"/>
    </xf>
    <xf numFmtId="0" fontId="23" fillId="4" borderId="26" xfId="0" applyFont="1" applyFill="1" applyBorder="1" applyAlignment="1" applyProtection="1">
      <alignment horizontal="center" vertical="center"/>
      <protection locked="0"/>
    </xf>
    <xf numFmtId="0" fontId="23" fillId="4" borderId="27" xfId="0" applyFont="1" applyFill="1" applyBorder="1" applyAlignment="1" applyProtection="1">
      <alignment horizontal="center" vertical="center"/>
      <protection locked="0"/>
    </xf>
    <xf numFmtId="0" fontId="23" fillId="4" borderId="28" xfId="0" applyFont="1" applyFill="1" applyBorder="1" applyAlignment="1" applyProtection="1">
      <alignment horizontal="center" vertical="center"/>
      <protection locked="0"/>
    </xf>
    <xf numFmtId="0" fontId="0" fillId="3" borderId="0" xfId="0" applyFill="1" applyBorder="1"/>
    <xf numFmtId="0" fontId="42" fillId="5" borderId="0" xfId="0" applyFont="1" applyFill="1" applyBorder="1" applyAlignment="1" applyProtection="1">
      <alignment horizontal="right" vertical="center"/>
    </xf>
    <xf numFmtId="0" fontId="20" fillId="4" borderId="27" xfId="0" applyFont="1" applyFill="1" applyBorder="1" applyAlignment="1" applyProtection="1">
      <alignment horizontal="center" vertical="center"/>
      <protection locked="0"/>
    </xf>
    <xf numFmtId="0" fontId="20" fillId="4" borderId="28" xfId="0" applyFont="1" applyFill="1" applyBorder="1" applyAlignment="1" applyProtection="1">
      <alignment horizontal="center" vertical="center"/>
      <protection locked="0"/>
    </xf>
    <xf numFmtId="0" fontId="1" fillId="4" borderId="26" xfId="0" applyFont="1" applyFill="1" applyBorder="1" applyAlignment="1" applyProtection="1">
      <alignment horizontal="center" vertical="center"/>
      <protection locked="0"/>
    </xf>
    <xf numFmtId="0" fontId="3"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2" fontId="20" fillId="4" borderId="26" xfId="0" applyNumberFormat="1" applyFont="1" applyFill="1" applyBorder="1" applyAlignment="1" applyProtection="1">
      <alignment horizontal="center" vertical="center"/>
      <protection locked="0"/>
    </xf>
    <xf numFmtId="2" fontId="20" fillId="4" borderId="27" xfId="0" applyNumberFormat="1" applyFont="1" applyFill="1" applyBorder="1" applyAlignment="1" applyProtection="1">
      <alignment horizontal="center" vertical="center"/>
      <protection locked="0"/>
    </xf>
    <xf numFmtId="2" fontId="20" fillId="4" borderId="28" xfId="0" applyNumberFormat="1" applyFont="1" applyFill="1" applyBorder="1" applyAlignment="1" applyProtection="1">
      <alignment horizontal="center" vertical="center"/>
      <protection locked="0"/>
    </xf>
    <xf numFmtId="0" fontId="22" fillId="3" borderId="0" xfId="0" applyFont="1" applyFill="1" applyBorder="1" applyAlignment="1" applyProtection="1">
      <alignment horizontal="center" vertical="center"/>
    </xf>
    <xf numFmtId="0" fontId="67" fillId="9" borderId="38" xfId="0" applyFont="1" applyFill="1" applyBorder="1" applyAlignment="1">
      <alignment horizontal="left" vertical="center" wrapText="1" indent="1"/>
    </xf>
    <xf numFmtId="0" fontId="0" fillId="9" borderId="39" xfId="0" applyFill="1" applyBorder="1" applyAlignment="1">
      <alignment horizontal="left" vertical="center" indent="1"/>
    </xf>
    <xf numFmtId="0" fontId="0" fillId="9" borderId="40" xfId="0" applyFill="1" applyBorder="1" applyAlignment="1">
      <alignment horizontal="left" vertical="center" indent="1"/>
    </xf>
    <xf numFmtId="0" fontId="0" fillId="9" borderId="41" xfId="0" applyFill="1" applyBorder="1" applyAlignment="1">
      <alignment horizontal="left" vertical="center" indent="1"/>
    </xf>
    <xf numFmtId="0" fontId="0" fillId="9" borderId="0" xfId="0" applyFill="1" applyBorder="1" applyAlignment="1">
      <alignment horizontal="left" vertical="center" indent="1"/>
    </xf>
    <xf numFmtId="0" fontId="0" fillId="9" borderId="42" xfId="0" applyFill="1" applyBorder="1" applyAlignment="1">
      <alignment horizontal="left" vertical="center" indent="1"/>
    </xf>
    <xf numFmtId="0" fontId="0" fillId="9" borderId="43" xfId="0" applyFill="1" applyBorder="1" applyAlignment="1">
      <alignment horizontal="left" vertical="center" indent="1"/>
    </xf>
    <xf numFmtId="0" fontId="0" fillId="9" borderId="44" xfId="0" applyFill="1" applyBorder="1" applyAlignment="1">
      <alignment horizontal="left" vertical="center" indent="1"/>
    </xf>
    <xf numFmtId="0" fontId="0" fillId="9" borderId="45" xfId="0" applyFill="1" applyBorder="1" applyAlignment="1">
      <alignment horizontal="left" vertical="center" indent="1"/>
    </xf>
    <xf numFmtId="0" fontId="67" fillId="0" borderId="38" xfId="0" applyFont="1" applyBorder="1" applyAlignment="1">
      <alignment horizontal="left" vertical="center" wrapText="1" indent="1"/>
    </xf>
    <xf numFmtId="0" fontId="67" fillId="0" borderId="39" xfId="0" applyFont="1" applyBorder="1" applyAlignment="1">
      <alignment horizontal="left" vertical="center" wrapText="1" indent="1"/>
    </xf>
    <xf numFmtId="0" fontId="67" fillId="0" borderId="40" xfId="0" applyFont="1" applyBorder="1" applyAlignment="1">
      <alignment horizontal="left" vertical="center" wrapText="1" indent="1"/>
    </xf>
    <xf numFmtId="0" fontId="67" fillId="0" borderId="41" xfId="0" applyFont="1" applyBorder="1" applyAlignment="1">
      <alignment horizontal="left" vertical="center" wrapText="1" indent="1"/>
    </xf>
    <xf numFmtId="0" fontId="67" fillId="0" borderId="0" xfId="0" applyFont="1" applyBorder="1" applyAlignment="1">
      <alignment horizontal="left" vertical="center" wrapText="1" indent="1"/>
    </xf>
    <xf numFmtId="0" fontId="67" fillId="0" borderId="42" xfId="0" applyFont="1" applyBorder="1" applyAlignment="1">
      <alignment horizontal="left" vertical="center" wrapText="1" indent="1"/>
    </xf>
    <xf numFmtId="0" fontId="67" fillId="0" borderId="43" xfId="0" applyFont="1" applyBorder="1" applyAlignment="1">
      <alignment horizontal="left" vertical="center" wrapText="1" indent="1"/>
    </xf>
    <xf numFmtId="0" fontId="67" fillId="0" borderId="44" xfId="0" applyFont="1" applyBorder="1" applyAlignment="1">
      <alignment horizontal="left" vertical="center" wrapText="1" indent="1"/>
    </xf>
    <xf numFmtId="0" fontId="67" fillId="0" borderId="45" xfId="0" applyFont="1" applyBorder="1" applyAlignment="1">
      <alignment horizontal="left" vertical="center" wrapText="1" indent="1"/>
    </xf>
    <xf numFmtId="0" fontId="0" fillId="0" borderId="0" xfId="0"/>
    <xf numFmtId="0" fontId="23" fillId="3" borderId="26" xfId="0" applyFont="1" applyFill="1" applyBorder="1" applyAlignment="1" applyProtection="1">
      <alignment horizontal="left" vertical="center"/>
      <protection locked="0"/>
    </xf>
    <xf numFmtId="0" fontId="23" fillId="3" borderId="27" xfId="0" applyFont="1" applyFill="1" applyBorder="1" applyAlignment="1" applyProtection="1">
      <alignment horizontal="left" vertical="center"/>
      <protection locked="0"/>
    </xf>
    <xf numFmtId="0" fontId="23" fillId="3" borderId="28" xfId="0" applyFont="1" applyFill="1" applyBorder="1" applyAlignment="1" applyProtection="1">
      <alignment horizontal="left" vertical="center"/>
      <protection locked="0"/>
    </xf>
    <xf numFmtId="0" fontId="15" fillId="3" borderId="0" xfId="0" applyNumberFormat="1" applyFont="1" applyFill="1" applyBorder="1" applyAlignment="1" applyProtection="1">
      <alignment horizontal="center" vertical="center"/>
    </xf>
    <xf numFmtId="0" fontId="16" fillId="2" borderId="3"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59" fillId="7" borderId="31" xfId="0" applyFont="1" applyFill="1" applyBorder="1" applyAlignment="1" applyProtection="1">
      <alignment horizontal="center" vertical="center"/>
    </xf>
    <xf numFmtId="0" fontId="36" fillId="7" borderId="17" xfId="0" applyFont="1" applyFill="1" applyBorder="1" applyAlignment="1" applyProtection="1">
      <alignment horizontal="center" vertical="center"/>
    </xf>
    <xf numFmtId="0" fontId="36" fillId="7" borderId="32" xfId="0" applyFont="1" applyFill="1" applyBorder="1" applyAlignment="1" applyProtection="1">
      <alignment horizontal="center" vertical="center"/>
    </xf>
    <xf numFmtId="0" fontId="16" fillId="2" borderId="5" xfId="0" applyFont="1" applyFill="1" applyBorder="1" applyAlignment="1" applyProtection="1">
      <alignment horizontal="center" vertical="center"/>
    </xf>
    <xf numFmtId="0" fontId="16" fillId="2" borderId="6" xfId="0" applyFont="1" applyFill="1" applyBorder="1" applyAlignment="1" applyProtection="1">
      <alignment horizontal="center" vertical="center"/>
    </xf>
    <xf numFmtId="166" fontId="29" fillId="4" borderId="12" xfId="0" applyNumberFormat="1" applyFont="1" applyFill="1" applyBorder="1" applyAlignment="1" applyProtection="1">
      <alignment horizontal="center" vertical="center"/>
      <protection locked="0"/>
    </xf>
    <xf numFmtId="166" fontId="29" fillId="4" borderId="30" xfId="0" applyNumberFormat="1" applyFont="1" applyFill="1" applyBorder="1" applyAlignment="1" applyProtection="1">
      <alignment horizontal="center" vertical="center"/>
      <protection locked="0"/>
    </xf>
    <xf numFmtId="14" fontId="46" fillId="4" borderId="1" xfId="0" applyNumberFormat="1" applyFont="1" applyFill="1" applyBorder="1" applyAlignment="1" applyProtection="1">
      <alignment horizontal="center" vertical="center"/>
      <protection locked="0"/>
    </xf>
    <xf numFmtId="0" fontId="16" fillId="2" borderId="3" xfId="0" applyFont="1" applyFill="1" applyBorder="1" applyAlignment="1" applyProtection="1">
      <alignment horizontal="center" vertical="center"/>
    </xf>
    <xf numFmtId="0" fontId="15" fillId="2" borderId="2" xfId="0" applyFont="1" applyFill="1" applyBorder="1" applyAlignment="1" applyProtection="1">
      <alignment horizontal="center" vertical="center"/>
    </xf>
    <xf numFmtId="0" fontId="15" fillId="2" borderId="1" xfId="0" applyFont="1" applyFill="1" applyBorder="1" applyAlignment="1" applyProtection="1">
      <alignment horizontal="center" vertical="center"/>
    </xf>
    <xf numFmtId="166" fontId="29" fillId="4" borderId="46" xfId="0" applyNumberFormat="1" applyFont="1" applyFill="1" applyBorder="1" applyAlignment="1" applyProtection="1">
      <alignment horizontal="center" vertical="center"/>
      <protection locked="0"/>
    </xf>
    <xf numFmtId="166" fontId="29" fillId="4" borderId="47" xfId="0" applyNumberFormat="1" applyFont="1" applyFill="1" applyBorder="1" applyAlignment="1" applyProtection="1">
      <alignment horizontal="center" vertical="center"/>
      <protection locked="0"/>
    </xf>
    <xf numFmtId="0" fontId="23" fillId="3" borderId="26" xfId="0" applyFont="1" applyFill="1" applyBorder="1" applyAlignment="1" applyProtection="1">
      <alignment horizontal="center" vertical="center"/>
      <protection locked="0"/>
    </xf>
    <xf numFmtId="0" fontId="23" fillId="3" borderId="27" xfId="0" applyFont="1" applyFill="1" applyBorder="1" applyAlignment="1" applyProtection="1">
      <alignment horizontal="center" vertical="center"/>
      <protection locked="0"/>
    </xf>
    <xf numFmtId="0" fontId="23" fillId="3" borderId="28"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xf numFmtId="0" fontId="20" fillId="3" borderId="27" xfId="0" applyFont="1" applyFill="1" applyBorder="1" applyAlignment="1" applyProtection="1">
      <alignment horizontal="center" vertical="center"/>
      <protection locked="0"/>
    </xf>
    <xf numFmtId="0" fontId="20" fillId="3" borderId="28" xfId="0" applyFont="1" applyFill="1" applyBorder="1" applyAlignment="1" applyProtection="1">
      <alignment horizontal="center" vertical="center"/>
      <protection locked="0"/>
    </xf>
    <xf numFmtId="2" fontId="5" fillId="8" borderId="26" xfId="0" applyNumberFormat="1" applyFont="1" applyFill="1" applyBorder="1" applyAlignment="1" applyProtection="1">
      <alignment horizontal="center" vertical="center"/>
      <protection locked="0"/>
    </xf>
    <xf numFmtId="2" fontId="20" fillId="8" borderId="27" xfId="0" applyNumberFormat="1" applyFont="1" applyFill="1" applyBorder="1" applyAlignment="1" applyProtection="1">
      <alignment horizontal="center" vertical="center"/>
      <protection locked="0"/>
    </xf>
    <xf numFmtId="2" fontId="20" fillId="8" borderId="28" xfId="0" applyNumberFormat="1" applyFont="1" applyFill="1" applyBorder="1" applyAlignment="1" applyProtection="1">
      <alignment horizontal="center" vertical="center"/>
      <protection locked="0"/>
    </xf>
    <xf numFmtId="0" fontId="42" fillId="5" borderId="0" xfId="0" applyFont="1" applyFill="1" applyBorder="1" applyAlignment="1" applyProtection="1">
      <alignment horizontal="center" vertical="center"/>
    </xf>
    <xf numFmtId="0" fontId="29" fillId="3" borderId="5" xfId="0" applyFont="1" applyFill="1" applyBorder="1" applyAlignment="1" applyProtection="1">
      <alignment horizontal="center" vertical="center"/>
    </xf>
    <xf numFmtId="0" fontId="29" fillId="3" borderId="0" xfId="0" applyFont="1" applyFill="1" applyBorder="1" applyAlignment="1" applyProtection="1">
      <alignment horizontal="center" vertical="center"/>
    </xf>
    <xf numFmtId="166" fontId="29" fillId="4" borderId="15" xfId="0" applyNumberFormat="1" applyFont="1" applyFill="1" applyBorder="1" applyAlignment="1" applyProtection="1">
      <alignment horizontal="center" vertical="center"/>
      <protection locked="0"/>
    </xf>
    <xf numFmtId="166" fontId="29" fillId="4" borderId="37" xfId="0" applyNumberFormat="1" applyFont="1" applyFill="1" applyBorder="1" applyAlignment="1" applyProtection="1">
      <alignment horizontal="center" vertical="center"/>
      <protection locked="0"/>
    </xf>
    <xf numFmtId="166" fontId="73" fillId="3" borderId="48" xfId="0" applyNumberFormat="1" applyFont="1" applyFill="1" applyBorder="1" applyAlignment="1" applyProtection="1">
      <alignment horizontal="center" vertical="center" textRotation="90"/>
    </xf>
    <xf numFmtId="166" fontId="73" fillId="3" borderId="49" xfId="0" applyNumberFormat="1" applyFont="1" applyFill="1" applyBorder="1" applyAlignment="1" applyProtection="1">
      <alignment horizontal="center" vertical="center" textRotation="90"/>
    </xf>
    <xf numFmtId="166" fontId="73" fillId="3" borderId="50" xfId="0" applyNumberFormat="1" applyFont="1" applyFill="1" applyBorder="1" applyAlignment="1" applyProtection="1">
      <alignment horizontal="center" vertical="center" textRotation="90"/>
    </xf>
  </cellXfs>
  <cellStyles count="1">
    <cellStyle name="Normal" xfId="0" builtinId="0"/>
  </cellStyles>
  <dxfs count="320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dxf>
    <dxf>
      <fill>
        <patternFill>
          <bgColor rgb="FFFF0000"/>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1"/>
        </patternFill>
      </fill>
    </dxf>
    <dxf>
      <fill>
        <patternFill>
          <bgColor theme="0" tint="-0.14996795556505021"/>
        </patternFill>
      </fill>
    </dxf>
    <dxf>
      <font>
        <color rgb="FF00B050"/>
      </font>
    </dxf>
    <dxf>
      <font>
        <color rgb="FFFF0000"/>
      </font>
    </dxf>
    <dxf>
      <font>
        <b/>
        <i val="0"/>
        <color rgb="FFFF0000"/>
      </font>
    </dxf>
    <dxf>
      <font>
        <color rgb="FF00B050"/>
      </font>
    </dxf>
    <dxf>
      <font>
        <color theme="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1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A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A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A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A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A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B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B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B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B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B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C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C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C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C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C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D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D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D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D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D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2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3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3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3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4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4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4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4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4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5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5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5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5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5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6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6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6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6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6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7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7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7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7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7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8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8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8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8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8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585788</xdr:colOff>
      <xdr:row>21</xdr:row>
      <xdr:rowOff>28578</xdr:rowOff>
    </xdr:from>
    <xdr:to>
      <xdr:col>10</xdr:col>
      <xdr:colOff>609600</xdr:colOff>
      <xdr:row>52</xdr:row>
      <xdr:rowOff>5</xdr:rowOff>
    </xdr:to>
    <xdr:sp macro="" textlink="">
      <xdr:nvSpPr>
        <xdr:cNvPr id="3" name="Warnung" hidden="1">
          <a:extLst>
            <a:ext uri="{FF2B5EF4-FFF2-40B4-BE49-F238E27FC236}">
              <a16:creationId xmlns:a16="http://schemas.microsoft.com/office/drawing/2014/main" id="{00000000-0008-0000-0900-000003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4" name="Warnung" hidden="1">
          <a:extLst>
            <a:ext uri="{FF2B5EF4-FFF2-40B4-BE49-F238E27FC236}">
              <a16:creationId xmlns:a16="http://schemas.microsoft.com/office/drawing/2014/main" id="{00000000-0008-0000-0900-000004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5" name="Warnung" hidden="1">
          <a:extLst>
            <a:ext uri="{FF2B5EF4-FFF2-40B4-BE49-F238E27FC236}">
              <a16:creationId xmlns:a16="http://schemas.microsoft.com/office/drawing/2014/main" id="{00000000-0008-0000-0900-000005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6" name="Warnung" hidden="1">
          <a:extLst>
            <a:ext uri="{FF2B5EF4-FFF2-40B4-BE49-F238E27FC236}">
              <a16:creationId xmlns:a16="http://schemas.microsoft.com/office/drawing/2014/main" id="{00000000-0008-0000-0900-000006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twoCellAnchor>
    <xdr:from>
      <xdr:col>7</xdr:col>
      <xdr:colOff>585788</xdr:colOff>
      <xdr:row>21</xdr:row>
      <xdr:rowOff>28578</xdr:rowOff>
    </xdr:from>
    <xdr:to>
      <xdr:col>10</xdr:col>
      <xdr:colOff>609600</xdr:colOff>
      <xdr:row>52</xdr:row>
      <xdr:rowOff>5</xdr:rowOff>
    </xdr:to>
    <xdr:sp macro="" textlink="">
      <xdr:nvSpPr>
        <xdr:cNvPr id="7" name="Warnung" hidden="1">
          <a:extLst>
            <a:ext uri="{FF2B5EF4-FFF2-40B4-BE49-F238E27FC236}">
              <a16:creationId xmlns:a16="http://schemas.microsoft.com/office/drawing/2014/main" id="{00000000-0008-0000-0900-000007000000}"/>
            </a:ext>
          </a:extLst>
        </xdr:cNvPr>
        <xdr:cNvSpPr txBox="1"/>
      </xdr:nvSpPr>
      <xdr:spPr>
        <a:xfrm rot="16200000" flipH="1">
          <a:off x="1712118" y="7950998"/>
          <a:ext cx="7943852" cy="18526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4800" b="1" cap="none" spc="0">
              <a:ln w="22225">
                <a:solidFill>
                  <a:schemeClr val="accent2"/>
                </a:solidFill>
                <a:prstDash val="solid"/>
              </a:ln>
              <a:solidFill>
                <a:schemeClr val="accent2">
                  <a:lumMod val="40000"/>
                  <a:lumOff val="60000"/>
                </a:schemeClr>
              </a:solidFill>
              <a:effectLst/>
            </a:rPr>
            <a:t>Überschreitung der Monatsarbeitszeit um &gt;50%</a:t>
          </a: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anke">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omments" Target="../comments8.xml"/><Relationship Id="rId4" Type="http://schemas.openxmlformats.org/officeDocument/2006/relationships/vmlDrawing" Target="../drawings/vmlDrawing1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0.xml"/><Relationship Id="rId1" Type="http://schemas.openxmlformats.org/officeDocument/2006/relationships/printerSettings" Target="../printerSettings/printerSettings11.bin"/><Relationship Id="rId5" Type="http://schemas.openxmlformats.org/officeDocument/2006/relationships/comments" Target="../comments9.xml"/><Relationship Id="rId4" Type="http://schemas.openxmlformats.org/officeDocument/2006/relationships/vmlDrawing" Target="../drawings/vmlDrawing19.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1.xml"/><Relationship Id="rId1" Type="http://schemas.openxmlformats.org/officeDocument/2006/relationships/printerSettings" Target="../printerSettings/printerSettings12.bin"/><Relationship Id="rId5" Type="http://schemas.openxmlformats.org/officeDocument/2006/relationships/comments" Target="../comments10.xml"/><Relationship Id="rId4" Type="http://schemas.openxmlformats.org/officeDocument/2006/relationships/vmlDrawing" Target="../drawings/vmlDrawing21.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12.xml"/><Relationship Id="rId1" Type="http://schemas.openxmlformats.org/officeDocument/2006/relationships/printerSettings" Target="../printerSettings/printerSettings13.bin"/><Relationship Id="rId5" Type="http://schemas.openxmlformats.org/officeDocument/2006/relationships/comments" Target="../comments11.xml"/><Relationship Id="rId4" Type="http://schemas.openxmlformats.org/officeDocument/2006/relationships/vmlDrawing" Target="../drawings/vmlDrawing2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13.xml"/><Relationship Id="rId1" Type="http://schemas.openxmlformats.org/officeDocument/2006/relationships/printerSettings" Target="../printerSettings/printerSettings14.bin"/><Relationship Id="rId5" Type="http://schemas.openxmlformats.org/officeDocument/2006/relationships/comments" Target="../comments12.xml"/><Relationship Id="rId4" Type="http://schemas.openxmlformats.org/officeDocument/2006/relationships/vmlDrawing" Target="../drawings/vmlDrawing25.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omments" Target="../comments3.xml"/><Relationship Id="rId4"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comments" Target="../comments4.xml"/><Relationship Id="rId4" Type="http://schemas.openxmlformats.org/officeDocument/2006/relationships/vmlDrawing" Target="../drawings/vmlDrawing9.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11.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comments" Target="../comments6.xml"/><Relationship Id="rId4" Type="http://schemas.openxmlformats.org/officeDocument/2006/relationships/vmlDrawing" Target="../drawings/vmlDrawing13.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comments" Target="../comments7.xml"/><Relationship Id="rId4" Type="http://schemas.openxmlformats.org/officeDocument/2006/relationships/vmlDrawing" Target="../drawings/vmlDrawing1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8">
    <pageSetUpPr fitToPage="1"/>
  </sheetPr>
  <dimension ref="A1:IR83"/>
  <sheetViews>
    <sheetView topLeftCell="A2" workbookViewId="0">
      <selection activeCell="M5" sqref="M5:O5"/>
    </sheetView>
  </sheetViews>
  <sheetFormatPr defaultColWidth="6.19921875" defaultRowHeight="13.8" zeroHeight="1"/>
  <cols>
    <col min="1" max="1" width="5" customWidth="1"/>
    <col min="2" max="2" width="22.69921875" bestFit="1" customWidth="1"/>
    <col min="3" max="3" width="14.3984375" bestFit="1" customWidth="1"/>
    <col min="4" max="8" width="7.69921875" customWidth="1"/>
    <col min="9" max="13" width="8.09765625" customWidth="1"/>
    <col min="14" max="14" width="7.5" customWidth="1"/>
    <col min="15" max="15" width="10" customWidth="1"/>
    <col min="16" max="16" width="7.5" customWidth="1"/>
    <col min="17" max="17" width="5" customWidth="1"/>
    <col min="18" max="18" width="10.09765625" customWidth="1"/>
    <col min="19" max="19" width="7.5" bestFit="1" customWidth="1"/>
    <col min="20" max="20" width="7.09765625" bestFit="1" customWidth="1"/>
    <col min="21" max="21" width="7.19921875" bestFit="1" customWidth="1"/>
    <col min="22" max="22" width="7.69921875" bestFit="1" customWidth="1"/>
    <col min="23" max="23" width="7.5" bestFit="1" customWidth="1"/>
    <col min="24" max="24" width="8.09765625" bestFit="1" customWidth="1"/>
    <col min="25" max="25" width="7.19921875" bestFit="1" customWidth="1"/>
    <col min="26" max="26" width="7.19921875" customWidth="1"/>
    <col min="27" max="27" width="10.5" customWidth="1"/>
    <col min="28" max="28" width="9.8984375" customWidth="1"/>
    <col min="29" max="31" width="11.09765625" customWidth="1"/>
    <col min="32" max="102" width="6.19921875" customWidth="1"/>
    <col min="103" max="252" width="6.19921875" style="3" customWidth="1"/>
    <col min="253" max="16384" width="6.19921875" style="3"/>
  </cols>
  <sheetData>
    <row r="1" spans="1:102" ht="11.25" customHeight="1">
      <c r="A1" s="3"/>
      <c r="B1" s="87"/>
      <c r="C1" s="87"/>
      <c r="D1" s="87"/>
      <c r="E1" s="87"/>
      <c r="F1" s="87"/>
      <c r="G1" s="87"/>
      <c r="H1" s="87"/>
      <c r="I1" s="87"/>
      <c r="J1" s="87"/>
      <c r="K1" s="87"/>
      <c r="L1" s="87"/>
      <c r="M1" s="87"/>
      <c r="N1" s="87"/>
      <c r="O1" s="87"/>
      <c r="P1" s="8"/>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row>
    <row r="2" spans="1:102" ht="18.75" customHeight="1">
      <c r="A2" s="3"/>
      <c r="B2" s="234" t="s">
        <v>66</v>
      </c>
      <c r="C2" s="234"/>
      <c r="D2" s="234"/>
      <c r="E2" s="234"/>
      <c r="F2" s="234"/>
      <c r="G2" s="234"/>
      <c r="H2" s="234"/>
      <c r="I2" s="234"/>
      <c r="J2" s="234"/>
      <c r="K2" s="188">
        <v>2022</v>
      </c>
      <c r="L2" s="88"/>
      <c r="M2" s="88"/>
      <c r="N2" s="88"/>
      <c r="O2" s="88"/>
      <c r="P2" s="89"/>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row>
    <row r="3" spans="1:102" ht="11.25" customHeight="1">
      <c r="A3" s="3"/>
      <c r="B3" s="10"/>
      <c r="C3" s="10"/>
      <c r="D3" s="10"/>
      <c r="E3" s="10"/>
      <c r="F3" s="10"/>
      <c r="G3" s="10"/>
      <c r="H3" s="10"/>
      <c r="I3" s="10"/>
      <c r="J3" s="10"/>
      <c r="K3" s="10"/>
      <c r="L3" s="10"/>
      <c r="M3" s="10"/>
      <c r="N3" s="10"/>
      <c r="O3" s="10"/>
      <c r="P3" s="8"/>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row>
    <row r="4" spans="1:102" ht="15" customHeight="1">
      <c r="A4" s="3"/>
      <c r="B4" s="11"/>
      <c r="C4" s="12"/>
      <c r="D4" s="12"/>
      <c r="E4" s="12"/>
      <c r="F4" s="12"/>
      <c r="G4" s="12"/>
      <c r="H4" s="12"/>
      <c r="I4" s="12"/>
      <c r="J4" s="12"/>
      <c r="K4" s="12"/>
      <c r="L4" s="12"/>
      <c r="M4" s="12"/>
      <c r="N4" s="12"/>
      <c r="O4" s="12"/>
      <c r="P4" s="1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row>
    <row r="5" spans="1:102" ht="22.5" customHeight="1">
      <c r="A5" s="3"/>
      <c r="B5" s="102"/>
      <c r="C5" s="25" t="s">
        <v>3</v>
      </c>
      <c r="D5" s="15"/>
      <c r="E5" s="227" t="s">
        <v>91</v>
      </c>
      <c r="F5" s="235"/>
      <c r="G5" s="235"/>
      <c r="H5" s="236"/>
      <c r="I5" s="16"/>
      <c r="J5" s="25" t="s">
        <v>63</v>
      </c>
      <c r="K5" s="16"/>
      <c r="L5" s="55"/>
      <c r="M5" s="237" t="s">
        <v>95</v>
      </c>
      <c r="N5" s="235"/>
      <c r="O5" s="236"/>
      <c r="P5" s="17"/>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row>
    <row r="6" spans="1:102" ht="14.4">
      <c r="A6" s="3"/>
      <c r="B6" s="18"/>
      <c r="C6" s="19"/>
      <c r="D6" s="19"/>
      <c r="E6" s="19"/>
      <c r="F6" s="19"/>
      <c r="G6" s="20"/>
      <c r="H6" s="20"/>
      <c r="I6" s="16"/>
      <c r="J6" s="16"/>
      <c r="K6" s="55"/>
      <c r="L6" s="55"/>
      <c r="M6" s="55"/>
      <c r="N6" s="55"/>
      <c r="O6" s="55"/>
      <c r="P6" s="2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row>
    <row r="7" spans="1:102" ht="22.5" customHeight="1">
      <c r="A7" s="3"/>
      <c r="B7" s="102"/>
      <c r="C7" s="25" t="s">
        <v>7</v>
      </c>
      <c r="D7" s="16"/>
      <c r="E7" s="238" t="s">
        <v>80</v>
      </c>
      <c r="F7" s="239"/>
      <c r="G7" s="239"/>
      <c r="H7" s="240"/>
      <c r="I7" s="16"/>
      <c r="J7" s="25" t="s">
        <v>67</v>
      </c>
      <c r="K7" s="16"/>
      <c r="L7" s="55"/>
      <c r="M7" s="241">
        <v>5.35</v>
      </c>
      <c r="N7" s="242"/>
      <c r="O7" s="243"/>
      <c r="P7" s="2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row>
    <row r="8" spans="1:102" ht="14.4">
      <c r="A8" s="3"/>
      <c r="B8" s="14"/>
      <c r="C8" s="25"/>
      <c r="D8" s="25"/>
      <c r="E8" s="25"/>
      <c r="F8" s="19"/>
      <c r="G8" s="26"/>
      <c r="H8" s="26"/>
      <c r="I8" s="26"/>
      <c r="J8" s="55"/>
      <c r="K8" s="55"/>
      <c r="L8" s="55"/>
      <c r="M8" s="55"/>
      <c r="N8" s="55"/>
      <c r="O8" s="55"/>
      <c r="P8" s="2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row>
    <row r="9" spans="1:102" ht="22.5" customHeight="1">
      <c r="A9" s="3"/>
      <c r="B9" s="102"/>
      <c r="C9" s="25" t="s">
        <v>70</v>
      </c>
      <c r="D9" s="16"/>
      <c r="E9" s="230">
        <v>9</v>
      </c>
      <c r="F9" s="231"/>
      <c r="G9" s="231"/>
      <c r="H9" s="232"/>
      <c r="I9" s="16"/>
      <c r="J9" s="25"/>
      <c r="K9" s="16"/>
      <c r="L9" s="55"/>
      <c r="M9" s="233"/>
      <c r="N9" s="233"/>
      <c r="O9" s="233"/>
      <c r="P9" s="2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row>
    <row r="10" spans="1:102" ht="15.75" customHeight="1">
      <c r="A10" s="3"/>
      <c r="B10" s="102"/>
      <c r="C10" s="244"/>
      <c r="D10" s="244"/>
      <c r="E10" s="244"/>
      <c r="F10" s="244"/>
      <c r="G10" s="244"/>
      <c r="H10" s="244"/>
      <c r="I10" s="244"/>
      <c r="J10" s="244"/>
      <c r="K10" s="16"/>
      <c r="L10" s="55"/>
      <c r="M10" s="180"/>
      <c r="N10" s="180"/>
      <c r="O10" s="180"/>
      <c r="P10" s="2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row>
    <row r="11" spans="1:102" ht="22.5" customHeight="1">
      <c r="A11" s="3"/>
      <c r="B11" s="102"/>
      <c r="C11" s="25" t="s">
        <v>71</v>
      </c>
      <c r="D11" s="16"/>
      <c r="E11" s="227" t="s">
        <v>92</v>
      </c>
      <c r="F11" s="228"/>
      <c r="G11" s="228"/>
      <c r="H11" s="228"/>
      <c r="I11" s="228"/>
      <c r="J11" s="228"/>
      <c r="K11" s="228"/>
      <c r="L11" s="228"/>
      <c r="M11" s="228"/>
      <c r="N11" s="228"/>
      <c r="O11" s="229"/>
      <c r="P11" s="2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row>
    <row r="12" spans="1:102" ht="14.4">
      <c r="A12" s="3"/>
      <c r="B12" s="82"/>
      <c r="C12" s="83"/>
      <c r="D12" s="84"/>
      <c r="E12" s="84"/>
      <c r="F12" s="84"/>
      <c r="G12" s="84"/>
      <c r="H12" s="84"/>
      <c r="I12" s="84"/>
      <c r="J12" s="84"/>
      <c r="K12" s="9"/>
      <c r="L12" s="9"/>
      <c r="M12" s="9"/>
      <c r="N12" s="9"/>
      <c r="O12" s="9"/>
      <c r="P12" s="28"/>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row>
    <row r="13" spans="1:102">
      <c r="AF13" s="91"/>
      <c r="AG13" s="91"/>
      <c r="AH13" s="91"/>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row>
    <row r="14" spans="1:102" s="4" customFormat="1" ht="18.75" customHeight="1">
      <c r="A14"/>
      <c r="B14" s="171" t="s">
        <v>62</v>
      </c>
      <c r="C14"/>
      <c r="D14"/>
      <c r="E14"/>
      <c r="F14"/>
      <c r="G14"/>
      <c r="H14"/>
      <c r="I14"/>
      <c r="J14"/>
      <c r="K14"/>
      <c r="L14"/>
      <c r="M14" s="173"/>
      <c r="N14"/>
      <c r="O14"/>
      <c r="P14"/>
      <c r="Q14"/>
      <c r="R14"/>
      <c r="S14"/>
      <c r="T14"/>
      <c r="U14"/>
      <c r="V14"/>
      <c r="W14"/>
      <c r="X14"/>
      <c r="Y14"/>
      <c r="Z14"/>
      <c r="AA14"/>
      <c r="AB14"/>
      <c r="AC14"/>
      <c r="AD14"/>
      <c r="AE14"/>
      <c r="AF14"/>
      <c r="AG14" s="93"/>
      <c r="AH14" s="93"/>
    </row>
    <row r="15" spans="1:102" ht="18.75" customHeight="1">
      <c r="J15" s="169"/>
      <c r="L15" s="170"/>
      <c r="M15" s="170"/>
      <c r="N15" s="170"/>
      <c r="O15" s="170"/>
      <c r="P15" s="170"/>
      <c r="AG15" s="91"/>
      <c r="AH15" s="91"/>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row>
    <row r="16" spans="1:102" ht="20.25" customHeight="1">
      <c r="B16" t="s">
        <v>48</v>
      </c>
      <c r="C16" s="168">
        <f>DATE($K$2,1,1)</f>
        <v>44562</v>
      </c>
      <c r="L16" s="170"/>
      <c r="M16" s="170"/>
      <c r="N16" s="170"/>
      <c r="O16" s="170"/>
      <c r="P16" s="170"/>
      <c r="AG16" s="91"/>
      <c r="AH16" s="91"/>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row>
    <row r="17" spans="1:252" s="91" customFormat="1" ht="20.25" customHeight="1">
      <c r="A17"/>
      <c r="B17" t="s">
        <v>49</v>
      </c>
      <c r="C17" s="168">
        <f>C18-2</f>
        <v>44666</v>
      </c>
      <c r="D17"/>
      <c r="E17"/>
      <c r="F17"/>
      <c r="G17"/>
      <c r="H17"/>
      <c r="I17"/>
      <c r="J17"/>
      <c r="K17"/>
      <c r="L17" s="170"/>
      <c r="M17" s="170"/>
      <c r="N17" s="170"/>
      <c r="O17" s="170"/>
      <c r="P17" s="170"/>
      <c r="Q17"/>
      <c r="R17"/>
      <c r="S17"/>
      <c r="T17"/>
      <c r="U17"/>
      <c r="V17"/>
      <c r="W17"/>
      <c r="X17"/>
      <c r="Y17"/>
      <c r="Z17"/>
      <c r="AA17"/>
      <c r="AB17"/>
      <c r="AC17"/>
      <c r="AD17"/>
      <c r="AE17"/>
      <c r="AF17"/>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row>
    <row r="18" spans="1:252" s="91" customFormat="1" ht="20.25" customHeight="1">
      <c r="A18"/>
      <c r="B18" t="s">
        <v>50</v>
      </c>
      <c r="C18" s="168">
        <f>DATE(K2,3,1)+MOD((255-11*MOD(K2,19)-21),30)+21+(MOD((255-11*MOD(K2,19)-21),30) + 21&gt;48)+6-MOD(K2+INT(K2/4)+MOD((255- 11*MOD(K2,19)- 21),30)+21+(MOD((255-11*MOD(K2,19)-21),30)+21&gt;48)+1,7)</f>
        <v>44668</v>
      </c>
      <c r="D18"/>
      <c r="E18"/>
      <c r="F18"/>
      <c r="G18"/>
      <c r="H18"/>
      <c r="I18"/>
      <c r="J18"/>
      <c r="K18"/>
      <c r="L18" s="170"/>
      <c r="M18" s="170"/>
      <c r="N18" s="170"/>
      <c r="O18" s="170"/>
      <c r="P18" s="170"/>
      <c r="Q18"/>
      <c r="R18"/>
      <c r="S18"/>
      <c r="T18"/>
      <c r="U18"/>
      <c r="V18"/>
      <c r="W18"/>
      <c r="X18"/>
      <c r="Y18"/>
      <c r="Z18"/>
      <c r="AA18"/>
      <c r="AB18"/>
      <c r="AC18"/>
      <c r="AD18"/>
      <c r="AE18"/>
      <c r="AF18"/>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row>
    <row r="19" spans="1:252" s="91" customFormat="1" ht="20.25" customHeight="1">
      <c r="A19"/>
      <c r="B19" t="s">
        <v>51</v>
      </c>
      <c r="C19" s="168">
        <f>C18+1</f>
        <v>44669</v>
      </c>
      <c r="D19"/>
      <c r="E19"/>
      <c r="F19"/>
      <c r="G19"/>
      <c r="H19"/>
      <c r="I19"/>
      <c r="J19"/>
      <c r="K19"/>
      <c r="L19" s="170"/>
      <c r="M19" s="170"/>
      <c r="N19" s="170"/>
      <c r="O19" s="170"/>
      <c r="P19" s="170"/>
      <c r="Q19"/>
      <c r="R19"/>
      <c r="S19"/>
      <c r="T19"/>
      <c r="U19"/>
      <c r="V19"/>
      <c r="W19"/>
      <c r="X19"/>
      <c r="Y19"/>
      <c r="Z19"/>
      <c r="AA19"/>
      <c r="AB19"/>
      <c r="AC19"/>
      <c r="AD19"/>
      <c r="AE19"/>
      <c r="AF19"/>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row>
    <row r="20" spans="1:252" s="91" customFormat="1" ht="20.25" customHeight="1">
      <c r="A20"/>
      <c r="B20" t="s">
        <v>52</v>
      </c>
      <c r="C20" s="168">
        <f>DATE($K$2,5,1)</f>
        <v>44682</v>
      </c>
      <c r="D20"/>
      <c r="E20"/>
      <c r="F20"/>
      <c r="G20"/>
      <c r="H20"/>
      <c r="I20"/>
      <c r="J20"/>
      <c r="K20"/>
      <c r="L20" s="170"/>
      <c r="M20" s="170"/>
      <c r="N20" s="170"/>
      <c r="O20" s="170"/>
      <c r="P20" s="170"/>
      <c r="Q20"/>
      <c r="R20"/>
      <c r="S20"/>
      <c r="T20"/>
      <c r="U20"/>
      <c r="V20"/>
      <c r="W20"/>
      <c r="X20"/>
      <c r="Y20"/>
      <c r="Z20"/>
      <c r="AA20"/>
      <c r="AB20"/>
      <c r="AC20"/>
      <c r="AD20"/>
      <c r="AE20"/>
      <c r="AF20"/>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row>
    <row r="21" spans="1:252" s="91" customFormat="1" ht="20.25" customHeight="1">
      <c r="A21"/>
      <c r="B21" t="s">
        <v>53</v>
      </c>
      <c r="C21" s="168">
        <f>C18+39</f>
        <v>44707</v>
      </c>
      <c r="D21"/>
      <c r="E21"/>
      <c r="F21"/>
      <c r="G21"/>
      <c r="H21"/>
      <c r="I21"/>
      <c r="J21"/>
      <c r="K21"/>
      <c r="L21" s="170"/>
      <c r="M21" s="170"/>
      <c r="N21" s="170"/>
      <c r="O21" s="170"/>
      <c r="P21" s="170"/>
      <c r="Q21"/>
      <c r="R21"/>
      <c r="S21"/>
      <c r="T21"/>
      <c r="U21"/>
      <c r="V21"/>
      <c r="W21"/>
      <c r="X21"/>
      <c r="Y21"/>
      <c r="Z21"/>
      <c r="AA21"/>
      <c r="AB21"/>
      <c r="AC21"/>
      <c r="AD21"/>
      <c r="AE21"/>
      <c r="AF21"/>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row>
    <row r="22" spans="1:252" s="91" customFormat="1" ht="20.25" customHeight="1">
      <c r="A22"/>
      <c r="B22" t="s">
        <v>68</v>
      </c>
      <c r="C22" s="168">
        <f>C18+49</f>
        <v>44717</v>
      </c>
      <c r="D22"/>
      <c r="E22"/>
      <c r="F22"/>
      <c r="G22"/>
      <c r="H22"/>
      <c r="I22"/>
      <c r="J22"/>
      <c r="K22"/>
      <c r="L22" s="170"/>
      <c r="M22" s="170"/>
      <c r="N22" s="170"/>
      <c r="O22" s="170"/>
      <c r="P22" s="170"/>
      <c r="Q22"/>
      <c r="R22"/>
      <c r="S22"/>
      <c r="T22"/>
      <c r="U22"/>
      <c r="V22"/>
      <c r="W22"/>
      <c r="X22"/>
      <c r="Y22"/>
      <c r="Z22"/>
      <c r="AA22"/>
      <c r="AB22"/>
      <c r="AC22"/>
      <c r="AD22"/>
      <c r="AE22"/>
      <c r="AF22"/>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row>
    <row r="23" spans="1:252" s="91" customFormat="1" ht="20.25" customHeight="1">
      <c r="A23"/>
      <c r="B23" t="s">
        <v>54</v>
      </c>
      <c r="C23" s="168">
        <f>C22+1</f>
        <v>44718</v>
      </c>
      <c r="D23"/>
      <c r="E23"/>
      <c r="F23"/>
      <c r="G23"/>
      <c r="H23"/>
      <c r="I23"/>
      <c r="J23"/>
      <c r="K23"/>
      <c r="L23" s="170"/>
      <c r="M23" s="170"/>
      <c r="N23" s="170"/>
      <c r="O23" s="170"/>
      <c r="P23" s="170"/>
      <c r="Q23"/>
      <c r="R23"/>
      <c r="S23"/>
      <c r="T23"/>
      <c r="U23"/>
      <c r="V23"/>
      <c r="W23"/>
      <c r="X23"/>
      <c r="Y23"/>
      <c r="Z23"/>
      <c r="AA23"/>
      <c r="AB23"/>
      <c r="AC23"/>
      <c r="AD23"/>
      <c r="AE23"/>
      <c r="AF2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c r="B24" t="s">
        <v>55</v>
      </c>
      <c r="C24" s="168">
        <f>C18+60</f>
        <v>44728</v>
      </c>
      <c r="D24"/>
      <c r="E24"/>
      <c r="F24"/>
      <c r="G24"/>
      <c r="H24"/>
      <c r="I24"/>
      <c r="J24"/>
      <c r="K24"/>
      <c r="L24" s="170"/>
      <c r="M24" s="170"/>
      <c r="N24" s="170"/>
      <c r="O24" s="170"/>
      <c r="P24" s="170"/>
      <c r="Q24"/>
      <c r="R24"/>
      <c r="S24"/>
      <c r="T24"/>
      <c r="U24"/>
      <c r="V24"/>
      <c r="W24"/>
      <c r="X24"/>
      <c r="Y24"/>
      <c r="Z24"/>
      <c r="AA24"/>
      <c r="AB24"/>
      <c r="AC24"/>
      <c r="AD24"/>
      <c r="AE24"/>
      <c r="AF24"/>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c r="B25" t="s">
        <v>56</v>
      </c>
      <c r="C25" s="168">
        <f>DATE($K$2,10,3)</f>
        <v>44837</v>
      </c>
      <c r="D25"/>
      <c r="E25"/>
      <c r="F25"/>
      <c r="G25"/>
      <c r="H25"/>
      <c r="I25"/>
      <c r="J25"/>
      <c r="K25"/>
      <c r="L25" s="170"/>
      <c r="M25" s="170"/>
      <c r="N25" s="170"/>
      <c r="O25" s="170"/>
      <c r="P25" s="170"/>
      <c r="Q25"/>
      <c r="R25"/>
      <c r="S25"/>
      <c r="T25"/>
      <c r="U25"/>
      <c r="V25"/>
      <c r="W25"/>
      <c r="X25"/>
      <c r="Y25"/>
      <c r="Z25"/>
      <c r="AA25"/>
      <c r="AB25"/>
      <c r="AC25"/>
      <c r="AD25"/>
      <c r="AE25"/>
      <c r="AF25"/>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c r="B26" t="s">
        <v>57</v>
      </c>
      <c r="C26" s="168">
        <f>DATE($K$2,11,1)</f>
        <v>44866</v>
      </c>
      <c r="D26"/>
      <c r="E26"/>
      <c r="F26"/>
      <c r="G26"/>
      <c r="H26"/>
      <c r="I26"/>
      <c r="J26"/>
      <c r="K26"/>
      <c r="L26" s="170"/>
      <c r="M26" s="170"/>
      <c r="N26" s="170"/>
      <c r="O26" s="170"/>
      <c r="P26" s="170"/>
      <c r="Q26"/>
      <c r="R26"/>
      <c r="S26"/>
      <c r="T26"/>
      <c r="U26"/>
      <c r="V26"/>
      <c r="W26"/>
      <c r="X26"/>
      <c r="Y26"/>
      <c r="Z26"/>
      <c r="AA26"/>
      <c r="AB26"/>
      <c r="AC26"/>
      <c r="AD26"/>
      <c r="AE26"/>
      <c r="AF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c r="B27" t="s">
        <v>58</v>
      </c>
      <c r="C27" s="168">
        <f>DATE($K$2,12,24)</f>
        <v>44919</v>
      </c>
      <c r="D27"/>
      <c r="E27"/>
      <c r="F27"/>
      <c r="G27"/>
      <c r="H27"/>
      <c r="I27"/>
      <c r="J27"/>
      <c r="K27"/>
      <c r="L27" s="170"/>
      <c r="M27" s="170"/>
      <c r="N27" s="170"/>
      <c r="O27" s="170"/>
      <c r="P27" s="170"/>
      <c r="Q27"/>
      <c r="R27"/>
      <c r="S27"/>
      <c r="T27"/>
      <c r="U27"/>
      <c r="V27"/>
      <c r="W27"/>
      <c r="X27"/>
      <c r="Y27"/>
      <c r="Z27"/>
      <c r="AA27"/>
      <c r="AB27"/>
      <c r="AC27"/>
      <c r="AD27"/>
      <c r="AE27"/>
      <c r="AF2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c r="B28" t="s">
        <v>59</v>
      </c>
      <c r="C28" s="168">
        <f>DATE($K$2,12,25)</f>
        <v>44920</v>
      </c>
      <c r="D28"/>
      <c r="E28"/>
      <c r="F28"/>
      <c r="G28"/>
      <c r="H28"/>
      <c r="I28"/>
      <c r="J28"/>
      <c r="K28"/>
      <c r="L28" s="170"/>
      <c r="M28" s="170"/>
      <c r="N28" s="170"/>
      <c r="O28" s="170"/>
      <c r="P28" s="170"/>
      <c r="Q28"/>
      <c r="R28"/>
      <c r="S28"/>
      <c r="T28"/>
      <c r="U28"/>
      <c r="V28"/>
      <c r="W28"/>
      <c r="X28"/>
      <c r="Y28"/>
      <c r="Z28"/>
      <c r="AA28"/>
      <c r="AB28"/>
      <c r="AC28"/>
      <c r="AD28"/>
      <c r="AE28"/>
      <c r="AF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c r="B29" t="s">
        <v>60</v>
      </c>
      <c r="C29" s="168">
        <f>DATE($K$2,12,26)</f>
        <v>44921</v>
      </c>
      <c r="D29"/>
      <c r="E29"/>
      <c r="F29"/>
      <c r="G29"/>
      <c r="H29"/>
      <c r="I29"/>
      <c r="J29"/>
      <c r="K29"/>
      <c r="L29" s="170"/>
      <c r="M29" s="170"/>
      <c r="N29" s="170"/>
      <c r="O29" s="170"/>
      <c r="P29" s="170"/>
      <c r="Q29"/>
      <c r="R29"/>
      <c r="S29"/>
      <c r="T29"/>
      <c r="U29"/>
      <c r="V29"/>
      <c r="W29"/>
      <c r="X29"/>
      <c r="Y29"/>
      <c r="Z29"/>
      <c r="AA29"/>
      <c r="AB29"/>
      <c r="AC29"/>
      <c r="AD29"/>
      <c r="AE29"/>
      <c r="AF29"/>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c r="B30" t="s">
        <v>61</v>
      </c>
      <c r="C30" s="168">
        <f>DATE($K$2,12,31)</f>
        <v>44926</v>
      </c>
      <c r="D30"/>
      <c r="E30"/>
      <c r="F30"/>
      <c r="G30"/>
      <c r="H30"/>
      <c r="I30"/>
      <c r="J30"/>
      <c r="K30"/>
      <c r="L30" s="170"/>
      <c r="M30" s="170"/>
      <c r="N30" s="170"/>
      <c r="O30" s="170"/>
      <c r="P30" s="170"/>
      <c r="Q30"/>
      <c r="R30"/>
      <c r="S30"/>
      <c r="T30"/>
      <c r="U30"/>
      <c r="V30"/>
      <c r="W30"/>
      <c r="X30"/>
      <c r="Y30"/>
      <c r="Z30"/>
      <c r="AA30"/>
      <c r="AB30"/>
      <c r="AC30"/>
      <c r="AD30"/>
      <c r="AE30"/>
      <c r="AF30"/>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c r="B31"/>
      <c r="C31"/>
      <c r="D31"/>
      <c r="E31"/>
      <c r="F31"/>
      <c r="G31"/>
      <c r="H31"/>
      <c r="I31"/>
      <c r="J31"/>
      <c r="K31"/>
      <c r="L31" s="170"/>
      <c r="M31" s="170"/>
      <c r="N31" s="170"/>
      <c r="O31" s="170"/>
      <c r="P31" s="170"/>
      <c r="Q31"/>
      <c r="R31"/>
      <c r="S31"/>
      <c r="T31"/>
      <c r="U31"/>
      <c r="V31"/>
      <c r="W31"/>
      <c r="X31"/>
      <c r="Y31"/>
      <c r="Z31"/>
      <c r="AA31"/>
      <c r="AB31"/>
      <c r="AC31"/>
      <c r="AD31"/>
      <c r="AE31"/>
      <c r="AF31"/>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c r="B32"/>
      <c r="C32"/>
      <c r="D32"/>
      <c r="E32"/>
      <c r="F32"/>
      <c r="G32"/>
      <c r="H32"/>
      <c r="I32"/>
      <c r="J32"/>
      <c r="K32"/>
      <c r="L32" s="170"/>
      <c r="M32" s="170"/>
      <c r="N32" s="170"/>
      <c r="O32" s="170"/>
      <c r="P32" s="170"/>
      <c r="Q32"/>
      <c r="R32"/>
      <c r="S32"/>
      <c r="T32"/>
      <c r="U32"/>
      <c r="V32"/>
      <c r="W32"/>
      <c r="X32"/>
      <c r="Y32"/>
      <c r="Z32"/>
      <c r="AA32"/>
      <c r="AB32"/>
      <c r="AC32"/>
      <c r="AD32"/>
      <c r="AE32"/>
      <c r="AF32"/>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c r="B33" s="186"/>
      <c r="C33"/>
      <c r="D33"/>
      <c r="E33"/>
      <c r="F33"/>
      <c r="G33"/>
      <c r="H33"/>
      <c r="I33"/>
      <c r="J33"/>
      <c r="K33"/>
      <c r="L33" s="170"/>
      <c r="M33" s="170"/>
      <c r="N33" s="170"/>
      <c r="O33" s="170"/>
      <c r="P33" s="170"/>
      <c r="Q33"/>
      <c r="R33"/>
      <c r="S33"/>
      <c r="T33"/>
      <c r="U33"/>
      <c r="V33"/>
      <c r="W33"/>
      <c r="X33"/>
      <c r="Y33"/>
      <c r="Z33"/>
      <c r="AA33"/>
      <c r="AB33"/>
      <c r="AC33"/>
      <c r="AD33"/>
      <c r="AE33"/>
      <c r="AF3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c r="B34" s="186" t="s">
        <v>74</v>
      </c>
      <c r="C34"/>
      <c r="D34"/>
      <c r="E34"/>
      <c r="F34"/>
      <c r="G34"/>
      <c r="H34"/>
      <c r="I34"/>
      <c r="J34"/>
      <c r="K34"/>
      <c r="L34" s="170"/>
      <c r="M34" s="170"/>
      <c r="N34" s="170"/>
      <c r="O34" s="170"/>
      <c r="P34" s="170"/>
      <c r="Q34"/>
      <c r="R34"/>
      <c r="S34"/>
      <c r="T34"/>
      <c r="U34"/>
      <c r="V34"/>
      <c r="W34"/>
      <c r="X34"/>
      <c r="Y34"/>
      <c r="Z34"/>
      <c r="AA34"/>
      <c r="AB34"/>
      <c r="AC34"/>
      <c r="AD34"/>
      <c r="AE34"/>
      <c r="AF34"/>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c r="B35"/>
      <c r="C35"/>
      <c r="D35"/>
      <c r="E35"/>
      <c r="F35"/>
      <c r="G35"/>
      <c r="H35"/>
      <c r="I35"/>
      <c r="J35"/>
      <c r="K35"/>
      <c r="L35" s="170"/>
      <c r="M35" s="170"/>
      <c r="N35" s="170"/>
      <c r="O35" s="170"/>
      <c r="P35" s="170"/>
      <c r="Q35"/>
      <c r="R35"/>
      <c r="S35"/>
      <c r="T35"/>
      <c r="U35"/>
      <c r="V35"/>
      <c r="W35"/>
      <c r="X35"/>
      <c r="Y35"/>
      <c r="Z35"/>
      <c r="AA35"/>
      <c r="AB35"/>
      <c r="AC35"/>
      <c r="AD35"/>
      <c r="AE35"/>
      <c r="AF35"/>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c r="B36"/>
      <c r="C36"/>
      <c r="D36"/>
      <c r="E36"/>
      <c r="F36"/>
      <c r="G36"/>
      <c r="H36"/>
      <c r="I36"/>
      <c r="J36"/>
      <c r="K36"/>
      <c r="L36" s="170"/>
      <c r="M36" s="170"/>
      <c r="N36" s="170"/>
      <c r="O36" s="170"/>
      <c r="P36" s="170"/>
      <c r="Q36"/>
      <c r="R36"/>
      <c r="S36"/>
      <c r="T36"/>
      <c r="U36"/>
      <c r="V36"/>
      <c r="W36"/>
      <c r="X36"/>
      <c r="Y36"/>
      <c r="Z36"/>
      <c r="AA36"/>
      <c r="AB36"/>
      <c r="AC36"/>
      <c r="AD36"/>
      <c r="AE36"/>
      <c r="AF36"/>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c r="B37"/>
      <c r="C37"/>
      <c r="D37"/>
      <c r="E37"/>
      <c r="F37"/>
      <c r="G37"/>
      <c r="H37"/>
      <c r="I37"/>
      <c r="J37"/>
      <c r="K37"/>
      <c r="L37" s="170"/>
      <c r="M37" s="170"/>
      <c r="N37" s="170"/>
      <c r="O37" s="170"/>
      <c r="P37" s="170"/>
      <c r="Q37"/>
      <c r="R37"/>
      <c r="S37"/>
      <c r="T37"/>
      <c r="U37"/>
      <c r="V37"/>
      <c r="W37"/>
      <c r="X37"/>
      <c r="Y37"/>
      <c r="Z37"/>
      <c r="AA37"/>
      <c r="AB37"/>
      <c r="AC37"/>
      <c r="AD37"/>
      <c r="AE37"/>
      <c r="AF37"/>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c r="B38"/>
      <c r="C38"/>
      <c r="D38"/>
      <c r="E38"/>
      <c r="F38"/>
      <c r="G38"/>
      <c r="H38"/>
      <c r="I38"/>
      <c r="J38"/>
      <c r="K38"/>
      <c r="L38" s="170"/>
      <c r="M38" s="170"/>
      <c r="N38" s="170"/>
      <c r="O38" s="170"/>
      <c r="P38" s="170"/>
      <c r="Q38"/>
      <c r="R38"/>
      <c r="S38"/>
      <c r="T38"/>
      <c r="U38"/>
      <c r="V38"/>
      <c r="W38"/>
      <c r="X38"/>
      <c r="Y38"/>
      <c r="Z38"/>
      <c r="AA38"/>
      <c r="AB38"/>
      <c r="AC38"/>
      <c r="AD38"/>
      <c r="AE38"/>
      <c r="AF38"/>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c r="B39"/>
      <c r="C39"/>
      <c r="D39"/>
      <c r="E39"/>
      <c r="F39"/>
      <c r="G39"/>
      <c r="H39"/>
      <c r="I39"/>
      <c r="J39"/>
      <c r="K39"/>
      <c r="L39" s="170"/>
      <c r="M39" s="170"/>
      <c r="N39" s="170"/>
      <c r="O39" s="170"/>
      <c r="P39" s="170"/>
      <c r="Q39"/>
      <c r="R39"/>
      <c r="S39"/>
      <c r="T39"/>
      <c r="U39"/>
      <c r="V39"/>
      <c r="W39"/>
      <c r="X39"/>
      <c r="Y39"/>
      <c r="Z39"/>
      <c r="AA39"/>
      <c r="AB39"/>
      <c r="AC39"/>
      <c r="AD39"/>
      <c r="AE39"/>
      <c r="AF39"/>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c r="B40"/>
      <c r="C40"/>
      <c r="D40"/>
      <c r="E40"/>
      <c r="F40"/>
      <c r="G40"/>
      <c r="H40"/>
      <c r="I40"/>
      <c r="J40"/>
      <c r="K40"/>
      <c r="L40" s="170"/>
      <c r="M40" s="170"/>
      <c r="N40" s="170"/>
      <c r="O40" s="170"/>
      <c r="P40" s="170"/>
      <c r="Q40"/>
      <c r="R40"/>
      <c r="S40"/>
      <c r="T40"/>
      <c r="U40"/>
      <c r="V40"/>
      <c r="W40"/>
      <c r="X40"/>
      <c r="Y40"/>
      <c r="Z40"/>
      <c r="AA40"/>
      <c r="AB40"/>
      <c r="AC40"/>
      <c r="AD40"/>
      <c r="AE40"/>
      <c r="AF40"/>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c r="B41"/>
      <c r="C41"/>
      <c r="D41"/>
      <c r="E41"/>
      <c r="F41"/>
      <c r="G41"/>
      <c r="H41"/>
      <c r="I41"/>
      <c r="J41"/>
      <c r="K41"/>
      <c r="L41" s="170"/>
      <c r="M41" s="170"/>
      <c r="N41" s="170"/>
      <c r="O41" s="170"/>
      <c r="P41" s="170"/>
      <c r="Q41"/>
      <c r="R41"/>
      <c r="S41"/>
      <c r="T41"/>
      <c r="U41"/>
      <c r="V41"/>
      <c r="W41"/>
      <c r="X41"/>
      <c r="Y41"/>
      <c r="Z41"/>
      <c r="AA41"/>
      <c r="AB41"/>
      <c r="AC41"/>
      <c r="AD41"/>
      <c r="AE41"/>
      <c r="AF41"/>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c r="B42"/>
      <c r="C42"/>
      <c r="D42"/>
      <c r="E42"/>
      <c r="F42"/>
      <c r="G42"/>
      <c r="H42"/>
      <c r="I42"/>
      <c r="J42"/>
      <c r="K42"/>
      <c r="L42" s="170"/>
      <c r="M42" s="170"/>
      <c r="N42" s="170"/>
      <c r="O42" s="170"/>
      <c r="P42" s="170"/>
      <c r="Q42"/>
      <c r="R42"/>
      <c r="S42"/>
      <c r="T42"/>
      <c r="U42"/>
      <c r="V42"/>
      <c r="W42"/>
      <c r="X42"/>
      <c r="Y42"/>
      <c r="Z42"/>
      <c r="AA42"/>
      <c r="AB42"/>
      <c r="AC42"/>
      <c r="AD42"/>
      <c r="AE42"/>
      <c r="AF42"/>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c r="B43"/>
      <c r="C43"/>
      <c r="D43"/>
      <c r="E43"/>
      <c r="F43"/>
      <c r="G43"/>
      <c r="H43"/>
      <c r="I43"/>
      <c r="J43"/>
      <c r="K43"/>
      <c r="L43" s="170"/>
      <c r="M43" s="170"/>
      <c r="N43" s="170"/>
      <c r="O43" s="170"/>
      <c r="P43" s="170"/>
      <c r="Q43"/>
      <c r="R43"/>
      <c r="S43"/>
      <c r="T43"/>
      <c r="U43"/>
      <c r="V43"/>
      <c r="W43"/>
      <c r="X43"/>
      <c r="Y43"/>
      <c r="Z43"/>
      <c r="AA43"/>
      <c r="AB43"/>
      <c r="AC43"/>
      <c r="AD43"/>
      <c r="AE43"/>
      <c r="AF4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c r="B44"/>
      <c r="C44"/>
      <c r="D44"/>
      <c r="E44"/>
      <c r="F44"/>
      <c r="G44"/>
      <c r="H44"/>
      <c r="I44"/>
      <c r="J44"/>
      <c r="K44"/>
      <c r="L44" s="170"/>
      <c r="M44" s="170"/>
      <c r="N44" s="170"/>
      <c r="O44" s="170"/>
      <c r="P44" s="170"/>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c r="B45"/>
      <c r="C45"/>
      <c r="D45"/>
      <c r="E45"/>
      <c r="F45"/>
      <c r="G45"/>
      <c r="H45"/>
      <c r="I45"/>
      <c r="J45"/>
      <c r="K45"/>
      <c r="L45" s="170"/>
      <c r="M45" s="170"/>
      <c r="N45" s="170"/>
      <c r="O45" s="170"/>
      <c r="P45" s="170"/>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c r="B46"/>
      <c r="C46"/>
      <c r="D46"/>
      <c r="E46"/>
      <c r="F46"/>
      <c r="G46"/>
      <c r="H46"/>
      <c r="I46"/>
      <c r="J46"/>
      <c r="K46"/>
      <c r="L46" s="170"/>
      <c r="M46" s="170"/>
      <c r="N46" s="170"/>
      <c r="O46" s="170"/>
      <c r="P46" s="170"/>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c r="B47"/>
      <c r="C47"/>
      <c r="D47"/>
      <c r="E47"/>
      <c r="F47"/>
      <c r="G47"/>
      <c r="H47"/>
      <c r="I47"/>
      <c r="J47"/>
      <c r="K47"/>
      <c r="L47" s="170"/>
      <c r="M47" s="170"/>
      <c r="N47" s="170"/>
      <c r="O47" s="170"/>
      <c r="P47" s="170"/>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18.75" customHeight="1">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18.75" customHeight="1">
      <c r="A49"/>
      <c r="B49"/>
      <c r="C49"/>
      <c r="D49"/>
      <c r="E49"/>
      <c r="F49"/>
      <c r="G49"/>
      <c r="H49"/>
      <c r="I49"/>
      <c r="J49"/>
      <c r="K49"/>
      <c r="L49" s="169"/>
      <c r="M49" s="169"/>
      <c r="N49" s="169"/>
      <c r="O49" s="16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c r="A50"/>
      <c r="B50"/>
      <c r="C50"/>
      <c r="D50"/>
      <c r="E50"/>
      <c r="F50"/>
      <c r="G50"/>
      <c r="H50"/>
      <c r="I50"/>
      <c r="J50"/>
      <c r="K50" s="170"/>
      <c r="L50" s="170"/>
      <c r="M50" s="170"/>
      <c r="N50" s="170"/>
      <c r="O50" s="17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c r="A53"/>
      <c r="B53"/>
      <c r="C53"/>
      <c r="D53"/>
      <c r="E53"/>
      <c r="F53"/>
      <c r="G53"/>
      <c r="H53"/>
      <c r="I53"/>
      <c r="J53"/>
      <c r="K53" s="170"/>
      <c r="L53" s="170"/>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c r="A55"/>
      <c r="B55"/>
      <c r="C55" s="170"/>
      <c r="D55" s="170"/>
      <c r="E55" s="170"/>
      <c r="F55" s="170"/>
      <c r="G55" s="170"/>
      <c r="H55"/>
      <c r="I55"/>
      <c r="J55"/>
      <c r="K55"/>
      <c r="L55" s="170"/>
      <c r="M55" s="170"/>
      <c r="N55" s="170"/>
      <c r="O55" s="170"/>
      <c r="P55" s="170"/>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idden="1">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idden="1">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idden="1">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idden="1">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idden="1">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idden="1">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idden="1">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idden="1">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idden="1">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idden="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idden="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idden="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idden="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idden="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idden="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idden="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idden="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idden="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row r="77" spans="1:252"/>
    <row r="78" spans="1:252"/>
    <row r="79" spans="1:252"/>
    <row r="80" spans="1:252"/>
    <row r="81"/>
    <row r="82"/>
    <row r="83"/>
  </sheetData>
  <sheetProtection algorithmName="SHA-512" hashValue="w+KKDNC5YxydVXvBvUQ47g/HFfOQS+VuOdCzjHB9emlnzjsEy6NJckmZ87/GPoMbB3ioLM9lceKFL9cIL2TiwA==" saltValue="XVEEUt7QRsOenP6fymX4+g==" spinCount="100000" sheet="1" objects="1" scenarios="1" selectLockedCells="1"/>
  <protectedRanges>
    <protectedRange sqref="M7" name="Übertrag"/>
    <protectedRange sqref="M5" name="Einrichtung"/>
    <protectedRange sqref="E11" name="Projekt"/>
    <protectedRange sqref="E9" name="Arbeitszeit"/>
    <protectedRange sqref="E7" name="Beschäftigung"/>
    <protectedRange sqref="E5" name="Name"/>
  </protectedRanges>
  <mergeCells count="10">
    <mergeCell ref="E11:O11"/>
    <mergeCell ref="E9:H9"/>
    <mergeCell ref="M9:O9"/>
    <mergeCell ref="B2:H2"/>
    <mergeCell ref="I2:J2"/>
    <mergeCell ref="E5:H5"/>
    <mergeCell ref="M5:O5"/>
    <mergeCell ref="E7:H7"/>
    <mergeCell ref="M7:O7"/>
    <mergeCell ref="C10:J10"/>
  </mergeCells>
  <conditionalFormatting sqref="C16:P47">
    <cfRule type="expression" dxfId="3201" priority="193" stopIfTrue="1">
      <formula>OR(($A16="Samstag"),($A16="Sonntag"),($AA16=TRUE()))</formula>
    </cfRule>
  </conditionalFormatting>
  <conditionalFormatting sqref="B16:B47">
    <cfRule type="expression" dxfId="3200" priority="69" stopIfTrue="1">
      <formula>$AA16=TRUE()</formula>
    </cfRule>
    <cfRule type="expression" dxfId="3199" priority="73" stopIfTrue="1">
      <formula>OR(($A16="Samstag"),($A16="Sonntag"))</formula>
    </cfRule>
    <cfRule type="expression" dxfId="3198" priority="74" stopIfTrue="1">
      <formula>$Q16=TRUE()</formula>
    </cfRule>
  </conditionalFormatting>
  <conditionalFormatting sqref="F27:H27 F16:K16">
    <cfRule type="expression" dxfId="3197" priority="192" stopIfTrue="1">
      <formula>OR(($A16="Samstag"),($A16="Sonntag"))</formula>
    </cfRule>
  </conditionalFormatting>
  <conditionalFormatting sqref="F27:H27">
    <cfRule type="expression" dxfId="3196" priority="191" stopIfTrue="1">
      <formula>OR(($A27="Samstag"),($A27="Sonntag"))</formula>
    </cfRule>
  </conditionalFormatting>
  <conditionalFormatting sqref="F47:H47">
    <cfRule type="expression" dxfId="3195" priority="180" stopIfTrue="1">
      <formula>OR(($A47="Samstag"),($A47="Sonntag"))</formula>
    </cfRule>
  </conditionalFormatting>
  <conditionalFormatting sqref="F47:H47">
    <cfRule type="expression" dxfId="3194" priority="179" stopIfTrue="1">
      <formula>OR(($A47="Samstag"),($A47="Sonntag"))</formula>
    </cfRule>
  </conditionalFormatting>
  <conditionalFormatting sqref="F41:H41">
    <cfRule type="expression" dxfId="3193" priority="183" stopIfTrue="1">
      <formula>OR(($A41="Samstag"),($A41="Sonntag"))</formula>
    </cfRule>
  </conditionalFormatting>
  <conditionalFormatting sqref="F27:H27">
    <cfRule type="expression" dxfId="3192" priority="187" stopIfTrue="1">
      <formula>OR(($A27="Samstag"),($A27="Sonntag"))</formula>
    </cfRule>
  </conditionalFormatting>
  <conditionalFormatting sqref="F18:H19">
    <cfRule type="expression" dxfId="3191" priority="190" stopIfTrue="1">
      <formula>OR(($A18="Samstag"),($A18="Sonntag"))</formula>
    </cfRule>
  </conditionalFormatting>
  <conditionalFormatting sqref="F18:H18">
    <cfRule type="expression" dxfId="3190" priority="189" stopIfTrue="1">
      <formula>OR(($A18="Samstag"),($A18="Sonntag"))</formula>
    </cfRule>
  </conditionalFormatting>
  <conditionalFormatting sqref="F19:H19">
    <cfRule type="expression" dxfId="3189" priority="188" stopIfTrue="1">
      <formula>OR(($A19="Samstag"),($A19="Sonntag"))</formula>
    </cfRule>
  </conditionalFormatting>
  <conditionalFormatting sqref="F34:H34">
    <cfRule type="expression" dxfId="3188" priority="185" stopIfTrue="1">
      <formula>OR(($A34="Samstag"),($A34="Sonntag"))</formula>
    </cfRule>
  </conditionalFormatting>
  <conditionalFormatting sqref="F34:H34">
    <cfRule type="expression" dxfId="3187" priority="186" stopIfTrue="1">
      <formula>OR(($A34="Samstag"),($A34="Sonntag"))</formula>
    </cfRule>
  </conditionalFormatting>
  <conditionalFormatting sqref="F34:H34">
    <cfRule type="expression" dxfId="3186" priority="184" stopIfTrue="1">
      <formula>OR(($A34="Samstag"),($A34="Sonntag"))</formula>
    </cfRule>
  </conditionalFormatting>
  <conditionalFormatting sqref="F41:H41">
    <cfRule type="expression" dxfId="3185" priority="182" stopIfTrue="1">
      <formula>OR(($A41="Samstag"),($A41="Sonntag"))</formula>
    </cfRule>
  </conditionalFormatting>
  <conditionalFormatting sqref="F41:H41">
    <cfRule type="expression" dxfId="3184" priority="181" stopIfTrue="1">
      <formula>OR(($A41="Samstag"),($A41="Sonntag"))</formula>
    </cfRule>
  </conditionalFormatting>
  <conditionalFormatting sqref="G17">
    <cfRule type="expression" dxfId="3183" priority="176" stopIfTrue="1">
      <formula>OR(($A17="Samstag"),($A17="Sonntag"))</formula>
    </cfRule>
  </conditionalFormatting>
  <conditionalFormatting sqref="G17">
    <cfRule type="expression" dxfId="3182" priority="175" stopIfTrue="1">
      <formula>OR(($A17="Samstag"),($A17="Sonntag"))</formula>
    </cfRule>
  </conditionalFormatting>
  <conditionalFormatting sqref="F26:H26">
    <cfRule type="expression" dxfId="3181" priority="174" stopIfTrue="1">
      <formula>OR(($A26="Samstag"),($A26="Sonntag"))</formula>
    </cfRule>
  </conditionalFormatting>
  <conditionalFormatting sqref="F26:H26">
    <cfRule type="expression" dxfId="3180" priority="173" stopIfTrue="1">
      <formula>OR(($A26="Samstag"),($A26="Sonntag"))</formula>
    </cfRule>
  </conditionalFormatting>
  <conditionalFormatting sqref="F33:H33">
    <cfRule type="expression" dxfId="3179" priority="172" stopIfTrue="1">
      <formula>OR(($A33="Samstag"),($A33="Sonntag"))</formula>
    </cfRule>
  </conditionalFormatting>
  <conditionalFormatting sqref="F33:H33">
    <cfRule type="expression" dxfId="3178" priority="171" stopIfTrue="1">
      <formula>OR(($A33="Samstag"),($A33="Sonntag"))</formula>
    </cfRule>
  </conditionalFormatting>
  <conditionalFormatting sqref="F40:H40">
    <cfRule type="expression" dxfId="3177" priority="170" stopIfTrue="1">
      <formula>OR(($A40="Samstag"),($A40="Sonntag"))</formula>
    </cfRule>
  </conditionalFormatting>
  <conditionalFormatting sqref="F40:H40">
    <cfRule type="expression" dxfId="3176" priority="169" stopIfTrue="1">
      <formula>OR(($A40="Samstag"),($A40="Sonntag"))</formula>
    </cfRule>
  </conditionalFormatting>
  <conditionalFormatting sqref="G20:G25">
    <cfRule type="expression" dxfId="3175" priority="168" stopIfTrue="1">
      <formula>OR(($A20="Samstag"),($A20="Sonntag"))</formula>
    </cfRule>
  </conditionalFormatting>
  <conditionalFormatting sqref="G20:G25">
    <cfRule type="expression" dxfId="3174" priority="167" stopIfTrue="1">
      <formula>OR(($A20="Samstag"),($A20="Sonntag"))</formula>
    </cfRule>
  </conditionalFormatting>
  <conditionalFormatting sqref="G28:G32">
    <cfRule type="expression" dxfId="3173" priority="166" stopIfTrue="1">
      <formula>OR(($A28="Samstag"),($A28="Sonntag"))</formula>
    </cfRule>
  </conditionalFormatting>
  <conditionalFormatting sqref="G28:G32">
    <cfRule type="expression" dxfId="3172" priority="165" stopIfTrue="1">
      <formula>OR(($A28="Samstag"),($A28="Sonntag"))</formula>
    </cfRule>
  </conditionalFormatting>
  <conditionalFormatting sqref="G35:G39">
    <cfRule type="expression" dxfId="3171" priority="164" stopIfTrue="1">
      <formula>OR(($A35="Samstag"),($A35="Sonntag"))</formula>
    </cfRule>
  </conditionalFormatting>
  <conditionalFormatting sqref="G35:G39">
    <cfRule type="expression" dxfId="3170" priority="163" stopIfTrue="1">
      <formula>OR(($A35="Samstag"),($A35="Sonntag"))</formula>
    </cfRule>
  </conditionalFormatting>
  <conditionalFormatting sqref="G42:G46">
    <cfRule type="expression" dxfId="3169" priority="162" stopIfTrue="1">
      <formula>OR(($A42="Samstag"),($A42="Sonntag"))</formula>
    </cfRule>
  </conditionalFormatting>
  <conditionalFormatting sqref="G42:G46">
    <cfRule type="expression" dxfId="3168" priority="161" stopIfTrue="1">
      <formula>OR(($A42="Samstag"),($A42="Sonntag"))</formula>
    </cfRule>
  </conditionalFormatting>
  <conditionalFormatting sqref="F17">
    <cfRule type="expression" dxfId="3167" priority="160" stopIfTrue="1">
      <formula>OR(($A17="Samstag"),($A17="Sonntag"))</formula>
    </cfRule>
  </conditionalFormatting>
  <conditionalFormatting sqref="F17">
    <cfRule type="expression" dxfId="3166" priority="159" stopIfTrue="1">
      <formula>OR(($A17="Samstag"),($A17="Sonntag"))</formula>
    </cfRule>
  </conditionalFormatting>
  <conditionalFormatting sqref="F20:F25">
    <cfRule type="expression" dxfId="3165" priority="158" stopIfTrue="1">
      <formula>OR(($A20="Samstag"),($A20="Sonntag"))</formula>
    </cfRule>
  </conditionalFormatting>
  <conditionalFormatting sqref="F20:F25">
    <cfRule type="expression" dxfId="3164" priority="157" stopIfTrue="1">
      <formula>OR(($A20="Samstag"),($A20="Sonntag"))</formula>
    </cfRule>
  </conditionalFormatting>
  <conditionalFormatting sqref="F28:F32">
    <cfRule type="expression" dxfId="3163" priority="156" stopIfTrue="1">
      <formula>OR(($A28="Samstag"),($A28="Sonntag"))</formula>
    </cfRule>
  </conditionalFormatting>
  <conditionalFormatting sqref="F28:F32">
    <cfRule type="expression" dxfId="3162" priority="155" stopIfTrue="1">
      <formula>OR(($A28="Samstag"),($A28="Sonntag"))</formula>
    </cfRule>
  </conditionalFormatting>
  <conditionalFormatting sqref="F35:F39">
    <cfRule type="expression" dxfId="3161" priority="154" stopIfTrue="1">
      <formula>OR(($A35="Samstag"),($A35="Sonntag"))</formula>
    </cfRule>
  </conditionalFormatting>
  <conditionalFormatting sqref="F35:F39">
    <cfRule type="expression" dxfId="3160" priority="153" stopIfTrue="1">
      <formula>OR(($A35="Samstag"),($A35="Sonntag"))</formula>
    </cfRule>
  </conditionalFormatting>
  <conditionalFormatting sqref="H35:H39">
    <cfRule type="expression" dxfId="3159" priority="144" stopIfTrue="1">
      <formula>OR(($A35="Samstag"),($A35="Sonntag"))</formula>
    </cfRule>
  </conditionalFormatting>
  <conditionalFormatting sqref="H35:H39">
    <cfRule type="expression" dxfId="3158" priority="143" stopIfTrue="1">
      <formula>OR(($A35="Samstag"),($A35="Sonntag"))</formula>
    </cfRule>
  </conditionalFormatting>
  <conditionalFormatting sqref="F42:F46">
    <cfRule type="expression" dxfId="3157" priority="152" stopIfTrue="1">
      <formula>OR(($A42="Samstag"),($A42="Sonntag"))</formula>
    </cfRule>
  </conditionalFormatting>
  <conditionalFormatting sqref="F42:F46">
    <cfRule type="expression" dxfId="3156" priority="151" stopIfTrue="1">
      <formula>OR(($A42="Samstag"),($A42="Sonntag"))</formula>
    </cfRule>
  </conditionalFormatting>
  <conditionalFormatting sqref="H17">
    <cfRule type="expression" dxfId="3155" priority="150" stopIfTrue="1">
      <formula>OR(($A17="Samstag"),($A17="Sonntag"))</formula>
    </cfRule>
  </conditionalFormatting>
  <conditionalFormatting sqref="H17">
    <cfRule type="expression" dxfId="3154" priority="149" stopIfTrue="1">
      <formula>OR(($A17="Samstag"),($A17="Sonntag"))</formula>
    </cfRule>
  </conditionalFormatting>
  <conditionalFormatting sqref="H20:H25">
    <cfRule type="expression" dxfId="3153" priority="148" stopIfTrue="1">
      <formula>OR(($A20="Samstag"),($A20="Sonntag"))</formula>
    </cfRule>
  </conditionalFormatting>
  <conditionalFormatting sqref="H20:H25">
    <cfRule type="expression" dxfId="3152" priority="147" stopIfTrue="1">
      <formula>OR(($A20="Samstag"),($A20="Sonntag"))</formula>
    </cfRule>
  </conditionalFormatting>
  <conditionalFormatting sqref="H28:H32">
    <cfRule type="expression" dxfId="3151" priority="146" stopIfTrue="1">
      <formula>OR(($A28="Samstag"),($A28="Sonntag"))</formula>
    </cfRule>
  </conditionalFormatting>
  <conditionalFormatting sqref="H28:H32">
    <cfRule type="expression" dxfId="3150" priority="145" stopIfTrue="1">
      <formula>OR(($A28="Samstag"),($A28="Sonntag"))</formula>
    </cfRule>
  </conditionalFormatting>
  <conditionalFormatting sqref="H42:H46">
    <cfRule type="expression" dxfId="3149" priority="142" stopIfTrue="1">
      <formula>OR(($A42="Samstag"),($A42="Sonntag"))</formula>
    </cfRule>
  </conditionalFormatting>
  <conditionalFormatting sqref="H42:H46">
    <cfRule type="expression" dxfId="3148" priority="141" stopIfTrue="1">
      <formula>OR(($A42="Samstag"),($A42="Sonntag"))</formula>
    </cfRule>
  </conditionalFormatting>
  <conditionalFormatting sqref="J27">
    <cfRule type="expression" dxfId="3147" priority="140" stopIfTrue="1">
      <formula>OR(($A27="Samstag"),($A27="Sonntag"))</formula>
    </cfRule>
  </conditionalFormatting>
  <conditionalFormatting sqref="J27">
    <cfRule type="expression" dxfId="3146" priority="139" stopIfTrue="1">
      <formula>OR(($A27="Samstag"),($A27="Sonntag"))</formula>
    </cfRule>
  </conditionalFormatting>
  <conditionalFormatting sqref="J47">
    <cfRule type="expression" dxfId="3145" priority="128" stopIfTrue="1">
      <formula>OR(($A47="Samstag"),($A47="Sonntag"))</formula>
    </cfRule>
  </conditionalFormatting>
  <conditionalFormatting sqref="J47">
    <cfRule type="expression" dxfId="3144" priority="127" stopIfTrue="1">
      <formula>OR(($A47="Samstag"),($A47="Sonntag"))</formula>
    </cfRule>
  </conditionalFormatting>
  <conditionalFormatting sqref="J41">
    <cfRule type="expression" dxfId="3143" priority="131" stopIfTrue="1">
      <formula>OR(($A41="Samstag"),($A41="Sonntag"))</formula>
    </cfRule>
  </conditionalFormatting>
  <conditionalFormatting sqref="J27">
    <cfRule type="expression" dxfId="3142" priority="135" stopIfTrue="1">
      <formula>OR(($A27="Samstag"),($A27="Sonntag"))</formula>
    </cfRule>
  </conditionalFormatting>
  <conditionalFormatting sqref="J18:J19">
    <cfRule type="expression" dxfId="3141" priority="138" stopIfTrue="1">
      <formula>OR(($A18="Samstag"),($A18="Sonntag"))</formula>
    </cfRule>
  </conditionalFormatting>
  <conditionalFormatting sqref="J18">
    <cfRule type="expression" dxfId="3140" priority="137" stopIfTrue="1">
      <formula>OR(($A18="Samstag"),($A18="Sonntag"))</formula>
    </cfRule>
  </conditionalFormatting>
  <conditionalFormatting sqref="J19">
    <cfRule type="expression" dxfId="3139" priority="136" stopIfTrue="1">
      <formula>OR(($A19="Samstag"),($A19="Sonntag"))</formula>
    </cfRule>
  </conditionalFormatting>
  <conditionalFormatting sqref="J34">
    <cfRule type="expression" dxfId="3138" priority="133" stopIfTrue="1">
      <formula>OR(($A34="Samstag"),($A34="Sonntag"))</formula>
    </cfRule>
  </conditionalFormatting>
  <conditionalFormatting sqref="J34">
    <cfRule type="expression" dxfId="3137" priority="134" stopIfTrue="1">
      <formula>OR(($A34="Samstag"),($A34="Sonntag"))</formula>
    </cfRule>
  </conditionalFormatting>
  <conditionalFormatting sqref="J34">
    <cfRule type="expression" dxfId="3136" priority="132" stopIfTrue="1">
      <formula>OR(($A34="Samstag"),($A34="Sonntag"))</formula>
    </cfRule>
  </conditionalFormatting>
  <conditionalFormatting sqref="J41">
    <cfRule type="expression" dxfId="3135" priority="130" stopIfTrue="1">
      <formula>OR(($A41="Samstag"),($A41="Sonntag"))</formula>
    </cfRule>
  </conditionalFormatting>
  <conditionalFormatting sqref="J41">
    <cfRule type="expression" dxfId="3134" priority="129" stopIfTrue="1">
      <formula>OR(($A41="Samstag"),($A41="Sonntag"))</formula>
    </cfRule>
  </conditionalFormatting>
  <conditionalFormatting sqref="J26">
    <cfRule type="expression" dxfId="3133" priority="124" stopIfTrue="1">
      <formula>OR(($A26="Samstag"),($A26="Sonntag"))</formula>
    </cfRule>
  </conditionalFormatting>
  <conditionalFormatting sqref="J26">
    <cfRule type="expression" dxfId="3132" priority="123" stopIfTrue="1">
      <formula>OR(($A26="Samstag"),($A26="Sonntag"))</formula>
    </cfRule>
  </conditionalFormatting>
  <conditionalFormatting sqref="J33">
    <cfRule type="expression" dxfId="3131" priority="122" stopIfTrue="1">
      <formula>OR(($A33="Samstag"),($A33="Sonntag"))</formula>
    </cfRule>
  </conditionalFormatting>
  <conditionalFormatting sqref="J33">
    <cfRule type="expression" dxfId="3130" priority="121" stopIfTrue="1">
      <formula>OR(($A33="Samstag"),($A33="Sonntag"))</formula>
    </cfRule>
  </conditionalFormatting>
  <conditionalFormatting sqref="J40">
    <cfRule type="expression" dxfId="3129" priority="120" stopIfTrue="1">
      <formula>OR(($A40="Samstag"),($A40="Sonntag"))</formula>
    </cfRule>
  </conditionalFormatting>
  <conditionalFormatting sqref="J40">
    <cfRule type="expression" dxfId="3128" priority="119" stopIfTrue="1">
      <formula>OR(($A40="Samstag"),($A40="Sonntag"))</formula>
    </cfRule>
  </conditionalFormatting>
  <conditionalFormatting sqref="J35:J39">
    <cfRule type="expression" dxfId="3127" priority="112" stopIfTrue="1">
      <formula>OR(($A35="Samstag"),($A35="Sonntag"))</formula>
    </cfRule>
  </conditionalFormatting>
  <conditionalFormatting sqref="J35:J39">
    <cfRule type="expression" dxfId="3126" priority="111" stopIfTrue="1">
      <formula>OR(($A35="Samstag"),($A35="Sonntag"))</formula>
    </cfRule>
  </conditionalFormatting>
  <conditionalFormatting sqref="J17">
    <cfRule type="expression" dxfId="3125" priority="118" stopIfTrue="1">
      <formula>OR(($A17="Samstag"),($A17="Sonntag"))</formula>
    </cfRule>
  </conditionalFormatting>
  <conditionalFormatting sqref="J17">
    <cfRule type="expression" dxfId="3124" priority="117" stopIfTrue="1">
      <formula>OR(($A17="Samstag"),($A17="Sonntag"))</formula>
    </cfRule>
  </conditionalFormatting>
  <conditionalFormatting sqref="J20:J25">
    <cfRule type="expression" dxfId="3123" priority="116" stopIfTrue="1">
      <formula>OR(($A20="Samstag"),($A20="Sonntag"))</formula>
    </cfRule>
  </conditionalFormatting>
  <conditionalFormatting sqref="J20:J25">
    <cfRule type="expression" dxfId="3122" priority="115" stopIfTrue="1">
      <formula>OR(($A20="Samstag"),($A20="Sonntag"))</formula>
    </cfRule>
  </conditionalFormatting>
  <conditionalFormatting sqref="J28:J32">
    <cfRule type="expression" dxfId="3121" priority="114" stopIfTrue="1">
      <formula>OR(($A28="Samstag"),($A28="Sonntag"))</formula>
    </cfRule>
  </conditionalFormatting>
  <conditionalFormatting sqref="J28:J32">
    <cfRule type="expression" dxfId="3120" priority="113" stopIfTrue="1">
      <formula>OR(($A28="Samstag"),($A28="Sonntag"))</formula>
    </cfRule>
  </conditionalFormatting>
  <conditionalFormatting sqref="J42:J46">
    <cfRule type="expression" dxfId="3119" priority="110" stopIfTrue="1">
      <formula>OR(($A42="Samstag"),($A42="Sonntag"))</formula>
    </cfRule>
  </conditionalFormatting>
  <conditionalFormatting sqref="J42:J46">
    <cfRule type="expression" dxfId="3118" priority="109" stopIfTrue="1">
      <formula>OR(($A42="Samstag"),($A42="Sonntag"))</formula>
    </cfRule>
  </conditionalFormatting>
  <conditionalFormatting sqref="K27">
    <cfRule type="expression" dxfId="3117" priority="108" stopIfTrue="1">
      <formula>OR(($A27="Samstag"),($A27="Sonntag"))</formula>
    </cfRule>
  </conditionalFormatting>
  <conditionalFormatting sqref="K27">
    <cfRule type="expression" dxfId="3116" priority="107" stopIfTrue="1">
      <formula>OR(($A27="Samstag"),($A27="Sonntag"))</formula>
    </cfRule>
  </conditionalFormatting>
  <conditionalFormatting sqref="K47">
    <cfRule type="expression" dxfId="3115" priority="96" stopIfTrue="1">
      <formula>OR(($A47="Samstag"),($A47="Sonntag"))</formula>
    </cfRule>
  </conditionalFormatting>
  <conditionalFormatting sqref="K47">
    <cfRule type="expression" dxfId="3114" priority="95" stopIfTrue="1">
      <formula>OR(($A47="Samstag"),($A47="Sonntag"))</formula>
    </cfRule>
  </conditionalFormatting>
  <conditionalFormatting sqref="K41">
    <cfRule type="expression" dxfId="3113" priority="99" stopIfTrue="1">
      <formula>OR(($A41="Samstag"),($A41="Sonntag"))</formula>
    </cfRule>
  </conditionalFormatting>
  <conditionalFormatting sqref="K27">
    <cfRule type="expression" dxfId="3112" priority="103" stopIfTrue="1">
      <formula>OR(($A27="Samstag"),($A27="Sonntag"))</formula>
    </cfRule>
  </conditionalFormatting>
  <conditionalFormatting sqref="K18:K19">
    <cfRule type="expression" dxfId="3111" priority="106" stopIfTrue="1">
      <formula>OR(($A18="Samstag"),($A18="Sonntag"))</formula>
    </cfRule>
  </conditionalFormatting>
  <conditionalFormatting sqref="K18">
    <cfRule type="expression" dxfId="3110" priority="105" stopIfTrue="1">
      <formula>OR(($A18="Samstag"),($A18="Sonntag"))</formula>
    </cfRule>
  </conditionalFormatting>
  <conditionalFormatting sqref="K19">
    <cfRule type="expression" dxfId="3109" priority="104" stopIfTrue="1">
      <formula>OR(($A19="Samstag"),($A19="Sonntag"))</formula>
    </cfRule>
  </conditionalFormatting>
  <conditionalFormatting sqref="K34">
    <cfRule type="expression" dxfId="3108" priority="101" stopIfTrue="1">
      <formula>OR(($A34="Samstag"),($A34="Sonntag"))</formula>
    </cfRule>
  </conditionalFormatting>
  <conditionalFormatting sqref="K34">
    <cfRule type="expression" dxfId="3107" priority="102" stopIfTrue="1">
      <formula>OR(($A34="Samstag"),($A34="Sonntag"))</formula>
    </cfRule>
  </conditionalFormatting>
  <conditionalFormatting sqref="K34">
    <cfRule type="expression" dxfId="3106" priority="100" stopIfTrue="1">
      <formula>OR(($A34="Samstag"),($A34="Sonntag"))</formula>
    </cfRule>
  </conditionalFormatting>
  <conditionalFormatting sqref="K41">
    <cfRule type="expression" dxfId="3105" priority="98" stopIfTrue="1">
      <formula>OR(($A41="Samstag"),($A41="Sonntag"))</formula>
    </cfRule>
  </conditionalFormatting>
  <conditionalFormatting sqref="K41">
    <cfRule type="expression" dxfId="3104" priority="97" stopIfTrue="1">
      <formula>OR(($A41="Samstag"),($A41="Sonntag"))</formula>
    </cfRule>
  </conditionalFormatting>
  <conditionalFormatting sqref="K26">
    <cfRule type="expression" dxfId="3103" priority="92" stopIfTrue="1">
      <formula>OR(($A26="Samstag"),($A26="Sonntag"))</formula>
    </cfRule>
  </conditionalFormatting>
  <conditionalFormatting sqref="K26">
    <cfRule type="expression" dxfId="3102" priority="91" stopIfTrue="1">
      <formula>OR(($A26="Samstag"),($A26="Sonntag"))</formula>
    </cfRule>
  </conditionalFormatting>
  <conditionalFormatting sqref="K33">
    <cfRule type="expression" dxfId="3101" priority="90" stopIfTrue="1">
      <formula>OR(($A33="Samstag"),($A33="Sonntag"))</formula>
    </cfRule>
  </conditionalFormatting>
  <conditionalFormatting sqref="K33">
    <cfRule type="expression" dxfId="3100" priority="89" stopIfTrue="1">
      <formula>OR(($A33="Samstag"),($A33="Sonntag"))</formula>
    </cfRule>
  </conditionalFormatting>
  <conditionalFormatting sqref="K40">
    <cfRule type="expression" dxfId="3099" priority="88" stopIfTrue="1">
      <formula>OR(($A40="Samstag"),($A40="Sonntag"))</formula>
    </cfRule>
  </conditionalFormatting>
  <conditionalFormatting sqref="K40">
    <cfRule type="expression" dxfId="3098" priority="87" stopIfTrue="1">
      <formula>OR(($A40="Samstag"),($A40="Sonntag"))</formula>
    </cfRule>
  </conditionalFormatting>
  <conditionalFormatting sqref="K35:K39">
    <cfRule type="expression" dxfId="3097" priority="80" stopIfTrue="1">
      <formula>OR(($A35="Samstag"),($A35="Sonntag"))</formula>
    </cfRule>
  </conditionalFormatting>
  <conditionalFormatting sqref="K35:K39">
    <cfRule type="expression" dxfId="3096" priority="79" stopIfTrue="1">
      <formula>OR(($A35="Samstag"),($A35="Sonntag"))</formula>
    </cfRule>
  </conditionalFormatting>
  <conditionalFormatting sqref="K17">
    <cfRule type="expression" dxfId="3095" priority="86" stopIfTrue="1">
      <formula>OR(($A17="Samstag"),($A17="Sonntag"))</formula>
    </cfRule>
  </conditionalFormatting>
  <conditionalFormatting sqref="K17">
    <cfRule type="expression" dxfId="3094" priority="85" stopIfTrue="1">
      <formula>OR(($A17="Samstag"),($A17="Sonntag"))</formula>
    </cfRule>
  </conditionalFormatting>
  <conditionalFormatting sqref="K20:K25">
    <cfRule type="expression" dxfId="3093" priority="84" stopIfTrue="1">
      <formula>OR(($A20="Samstag"),($A20="Sonntag"))</formula>
    </cfRule>
  </conditionalFormatting>
  <conditionalFormatting sqref="K20:K25">
    <cfRule type="expression" dxfId="3092" priority="83" stopIfTrue="1">
      <formula>OR(($A20="Samstag"),($A20="Sonntag"))</formula>
    </cfRule>
  </conditionalFormatting>
  <conditionalFormatting sqref="K28:K32">
    <cfRule type="expression" dxfId="3091" priority="82" stopIfTrue="1">
      <formula>OR(($A28="Samstag"),($A28="Sonntag"))</formula>
    </cfRule>
  </conditionalFormatting>
  <conditionalFormatting sqref="K28:K32">
    <cfRule type="expression" dxfId="3090" priority="81" stopIfTrue="1">
      <formula>OR(($A28="Samstag"),($A28="Sonntag"))</formula>
    </cfRule>
  </conditionalFormatting>
  <conditionalFormatting sqref="K42:K46">
    <cfRule type="expression" dxfId="3089" priority="78" stopIfTrue="1">
      <formula>OR(($A42="Samstag"),($A42="Sonntag"))</formula>
    </cfRule>
  </conditionalFormatting>
  <conditionalFormatting sqref="K42:K46">
    <cfRule type="expression" dxfId="3088" priority="77" stopIfTrue="1">
      <formula>OR(($A42="Samstag"),($A42="Sonntag"))</formula>
    </cfRule>
  </conditionalFormatting>
  <conditionalFormatting sqref="I17:I47">
    <cfRule type="expression" dxfId="3087" priority="72" stopIfTrue="1">
      <formula>OR(($A17="Samstag"),($A17="Sonntag"))</formula>
    </cfRule>
  </conditionalFormatting>
  <conditionalFormatting sqref="I17:I47">
    <cfRule type="expression" dxfId="3086" priority="71" stopIfTrue="1">
      <formula>OR(($A17="Samstag"),($A17="Sonntag"))</formula>
    </cfRule>
  </conditionalFormatting>
  <conditionalFormatting sqref="K50:N50">
    <cfRule type="expression" dxfId="3085" priority="70" stopIfTrue="1">
      <formula>OR(($A50="Samstag"),($A50="Sonntag"))</formula>
    </cfRule>
  </conditionalFormatting>
  <conditionalFormatting sqref="G27">
    <cfRule type="expression" dxfId="3084" priority="68" stopIfTrue="1">
      <formula>OR(($A27="Samstag"),($A27="Sonntag"))</formula>
    </cfRule>
  </conditionalFormatting>
  <conditionalFormatting sqref="G27">
    <cfRule type="expression" dxfId="3083" priority="67" stopIfTrue="1">
      <formula>OR(($A27="Samstag"),($A27="Sonntag"))</formula>
    </cfRule>
  </conditionalFormatting>
  <conditionalFormatting sqref="G47">
    <cfRule type="expression" dxfId="3082" priority="56" stopIfTrue="1">
      <formula>OR(($A47="Samstag"),($A47="Sonntag"))</formula>
    </cfRule>
  </conditionalFormatting>
  <conditionalFormatting sqref="G47">
    <cfRule type="expression" dxfId="3081" priority="55" stopIfTrue="1">
      <formula>OR(($A47="Samstag"),($A47="Sonntag"))</formula>
    </cfRule>
  </conditionalFormatting>
  <conditionalFormatting sqref="G41">
    <cfRule type="expression" dxfId="3080" priority="59" stopIfTrue="1">
      <formula>OR(($A41="Samstag"),($A41="Sonntag"))</formula>
    </cfRule>
  </conditionalFormatting>
  <conditionalFormatting sqref="G27">
    <cfRule type="expression" dxfId="3079" priority="63" stopIfTrue="1">
      <formula>OR(($A27="Samstag"),($A27="Sonntag"))</formula>
    </cfRule>
  </conditionalFormatting>
  <conditionalFormatting sqref="G18:G19">
    <cfRule type="expression" dxfId="3078" priority="66" stopIfTrue="1">
      <formula>OR(($A18="Samstag"),($A18="Sonntag"))</formula>
    </cfRule>
  </conditionalFormatting>
  <conditionalFormatting sqref="G18">
    <cfRule type="expression" dxfId="3077" priority="65" stopIfTrue="1">
      <formula>OR(($A18="Samstag"),($A18="Sonntag"))</formula>
    </cfRule>
  </conditionalFormatting>
  <conditionalFormatting sqref="G19">
    <cfRule type="expression" dxfId="3076" priority="64" stopIfTrue="1">
      <formula>OR(($A19="Samstag"),($A19="Sonntag"))</formula>
    </cfRule>
  </conditionalFormatting>
  <conditionalFormatting sqref="G34">
    <cfRule type="expression" dxfId="3075" priority="61" stopIfTrue="1">
      <formula>OR(($A34="Samstag"),($A34="Sonntag"))</formula>
    </cfRule>
  </conditionalFormatting>
  <conditionalFormatting sqref="G34">
    <cfRule type="expression" dxfId="3074" priority="62" stopIfTrue="1">
      <formula>OR(($A34="Samstag"),($A34="Sonntag"))</formula>
    </cfRule>
  </conditionalFormatting>
  <conditionalFormatting sqref="G34">
    <cfRule type="expression" dxfId="3073" priority="60" stopIfTrue="1">
      <formula>OR(($A34="Samstag"),($A34="Sonntag"))</formula>
    </cfRule>
  </conditionalFormatting>
  <conditionalFormatting sqref="G41">
    <cfRule type="expression" dxfId="3072" priority="58" stopIfTrue="1">
      <formula>OR(($A41="Samstag"),($A41="Sonntag"))</formula>
    </cfRule>
  </conditionalFormatting>
  <conditionalFormatting sqref="G41">
    <cfRule type="expression" dxfId="3071" priority="57" stopIfTrue="1">
      <formula>OR(($A41="Samstag"),($A41="Sonntag"))</formula>
    </cfRule>
  </conditionalFormatting>
  <conditionalFormatting sqref="G26">
    <cfRule type="expression" dxfId="3070" priority="52" stopIfTrue="1">
      <formula>OR(($A26="Samstag"),($A26="Sonntag"))</formula>
    </cfRule>
  </conditionalFormatting>
  <conditionalFormatting sqref="G26">
    <cfRule type="expression" dxfId="3069" priority="51" stopIfTrue="1">
      <formula>OR(($A26="Samstag"),($A26="Sonntag"))</formula>
    </cfRule>
  </conditionalFormatting>
  <conditionalFormatting sqref="G33">
    <cfRule type="expression" dxfId="3068" priority="50" stopIfTrue="1">
      <formula>OR(($A33="Samstag"),($A33="Sonntag"))</formula>
    </cfRule>
  </conditionalFormatting>
  <conditionalFormatting sqref="G33">
    <cfRule type="expression" dxfId="3067" priority="49" stopIfTrue="1">
      <formula>OR(($A33="Samstag"),($A33="Sonntag"))</formula>
    </cfRule>
  </conditionalFormatting>
  <conditionalFormatting sqref="G40">
    <cfRule type="expression" dxfId="3066" priority="48" stopIfTrue="1">
      <formula>OR(($A40="Samstag"),($A40="Sonntag"))</formula>
    </cfRule>
  </conditionalFormatting>
  <conditionalFormatting sqref="G40">
    <cfRule type="expression" dxfId="3065" priority="47" stopIfTrue="1">
      <formula>OR(($A40="Samstag"),($A40="Sonntag"))</formula>
    </cfRule>
  </conditionalFormatting>
  <conditionalFormatting sqref="G35:G39">
    <cfRule type="expression" dxfId="3064" priority="40" stopIfTrue="1">
      <formula>OR(($A35="Samstag"),($A35="Sonntag"))</formula>
    </cfRule>
  </conditionalFormatting>
  <conditionalFormatting sqref="G35:G39">
    <cfRule type="expression" dxfId="3063" priority="39" stopIfTrue="1">
      <formula>OR(($A35="Samstag"),($A35="Sonntag"))</formula>
    </cfRule>
  </conditionalFormatting>
  <conditionalFormatting sqref="G17">
    <cfRule type="expression" dxfId="3062" priority="46" stopIfTrue="1">
      <formula>OR(($A17="Samstag"),($A17="Sonntag"))</formula>
    </cfRule>
  </conditionalFormatting>
  <conditionalFormatting sqref="G17">
    <cfRule type="expression" dxfId="3061" priority="45" stopIfTrue="1">
      <formula>OR(($A17="Samstag"),($A17="Sonntag"))</formula>
    </cfRule>
  </conditionalFormatting>
  <conditionalFormatting sqref="G20:G25">
    <cfRule type="expression" dxfId="3060" priority="44" stopIfTrue="1">
      <formula>OR(($A20="Samstag"),($A20="Sonntag"))</formula>
    </cfRule>
  </conditionalFormatting>
  <conditionalFormatting sqref="G20:G25">
    <cfRule type="expression" dxfId="3059" priority="43" stopIfTrue="1">
      <formula>OR(($A20="Samstag"),($A20="Sonntag"))</formula>
    </cfRule>
  </conditionalFormatting>
  <conditionalFormatting sqref="G28:G32">
    <cfRule type="expression" dxfId="3058" priority="42" stopIfTrue="1">
      <formula>OR(($A28="Samstag"),($A28="Sonntag"))</formula>
    </cfRule>
  </conditionalFormatting>
  <conditionalFormatting sqref="G28:G32">
    <cfRule type="expression" dxfId="3057" priority="41" stopIfTrue="1">
      <formula>OR(($A28="Samstag"),($A28="Sonntag"))</formula>
    </cfRule>
  </conditionalFormatting>
  <conditionalFormatting sqref="G42:G46">
    <cfRule type="expression" dxfId="3056" priority="38" stopIfTrue="1">
      <formula>OR(($A42="Samstag"),($A42="Sonntag"))</formula>
    </cfRule>
  </conditionalFormatting>
  <conditionalFormatting sqref="G42:G46">
    <cfRule type="expression" dxfId="3055" priority="37" stopIfTrue="1">
      <formula>OR(($A42="Samstag"),($A42="Sonntag"))</formula>
    </cfRule>
  </conditionalFormatting>
  <conditionalFormatting sqref="H27">
    <cfRule type="expression" dxfId="3054" priority="36" stopIfTrue="1">
      <formula>OR(($A27="Samstag"),($A27="Sonntag"))</formula>
    </cfRule>
  </conditionalFormatting>
  <conditionalFormatting sqref="H27">
    <cfRule type="expression" dxfId="3053" priority="35" stopIfTrue="1">
      <formula>OR(($A27="Samstag"),($A27="Sonntag"))</formula>
    </cfRule>
  </conditionalFormatting>
  <conditionalFormatting sqref="H47">
    <cfRule type="expression" dxfId="3052" priority="24" stopIfTrue="1">
      <formula>OR(($A47="Samstag"),($A47="Sonntag"))</formula>
    </cfRule>
  </conditionalFormatting>
  <conditionalFormatting sqref="H47">
    <cfRule type="expression" dxfId="3051" priority="23" stopIfTrue="1">
      <formula>OR(($A47="Samstag"),($A47="Sonntag"))</formula>
    </cfRule>
  </conditionalFormatting>
  <conditionalFormatting sqref="H41">
    <cfRule type="expression" dxfId="3050" priority="27" stopIfTrue="1">
      <formula>OR(($A41="Samstag"),($A41="Sonntag"))</formula>
    </cfRule>
  </conditionalFormatting>
  <conditionalFormatting sqref="H27">
    <cfRule type="expression" dxfId="3049" priority="31" stopIfTrue="1">
      <formula>OR(($A27="Samstag"),($A27="Sonntag"))</formula>
    </cfRule>
  </conditionalFormatting>
  <conditionalFormatting sqref="H18:H19">
    <cfRule type="expression" dxfId="3048" priority="34" stopIfTrue="1">
      <formula>OR(($A18="Samstag"),($A18="Sonntag"))</formula>
    </cfRule>
  </conditionalFormatting>
  <conditionalFormatting sqref="H18">
    <cfRule type="expression" dxfId="3047" priority="33" stopIfTrue="1">
      <formula>OR(($A18="Samstag"),($A18="Sonntag"))</formula>
    </cfRule>
  </conditionalFormatting>
  <conditionalFormatting sqref="H19">
    <cfRule type="expression" dxfId="3046" priority="32" stopIfTrue="1">
      <formula>OR(($A19="Samstag"),($A19="Sonntag"))</formula>
    </cfRule>
  </conditionalFormatting>
  <conditionalFormatting sqref="H34">
    <cfRule type="expression" dxfId="3045" priority="29" stopIfTrue="1">
      <formula>OR(($A34="Samstag"),($A34="Sonntag"))</formula>
    </cfRule>
  </conditionalFormatting>
  <conditionalFormatting sqref="H34">
    <cfRule type="expression" dxfId="3044" priority="30" stopIfTrue="1">
      <formula>OR(($A34="Samstag"),($A34="Sonntag"))</formula>
    </cfRule>
  </conditionalFormatting>
  <conditionalFormatting sqref="H34">
    <cfRule type="expression" dxfId="3043" priority="28" stopIfTrue="1">
      <formula>OR(($A34="Samstag"),($A34="Sonntag"))</formula>
    </cfRule>
  </conditionalFormatting>
  <conditionalFormatting sqref="H41">
    <cfRule type="expression" dxfId="3042" priority="26" stopIfTrue="1">
      <formula>OR(($A41="Samstag"),($A41="Sonntag"))</formula>
    </cfRule>
  </conditionalFormatting>
  <conditionalFormatting sqref="H41">
    <cfRule type="expression" dxfId="3041" priority="25" stopIfTrue="1">
      <formula>OR(($A41="Samstag"),($A41="Sonntag"))</formula>
    </cfRule>
  </conditionalFormatting>
  <conditionalFormatting sqref="H26">
    <cfRule type="expression" dxfId="3040" priority="20" stopIfTrue="1">
      <formula>OR(($A26="Samstag"),($A26="Sonntag"))</formula>
    </cfRule>
  </conditionalFormatting>
  <conditionalFormatting sqref="H26">
    <cfRule type="expression" dxfId="3039" priority="19" stopIfTrue="1">
      <formula>OR(($A26="Samstag"),($A26="Sonntag"))</formula>
    </cfRule>
  </conditionalFormatting>
  <conditionalFormatting sqref="H33">
    <cfRule type="expression" dxfId="3038" priority="18" stopIfTrue="1">
      <formula>OR(($A33="Samstag"),($A33="Sonntag"))</formula>
    </cfRule>
  </conditionalFormatting>
  <conditionalFormatting sqref="H33">
    <cfRule type="expression" dxfId="3037" priority="17" stopIfTrue="1">
      <formula>OR(($A33="Samstag"),($A33="Sonntag"))</formula>
    </cfRule>
  </conditionalFormatting>
  <conditionalFormatting sqref="H40">
    <cfRule type="expression" dxfId="3036" priority="16" stopIfTrue="1">
      <formula>OR(($A40="Samstag"),($A40="Sonntag"))</formula>
    </cfRule>
  </conditionalFormatting>
  <conditionalFormatting sqref="H40">
    <cfRule type="expression" dxfId="3035" priority="15" stopIfTrue="1">
      <formula>OR(($A40="Samstag"),($A40="Sonntag"))</formula>
    </cfRule>
  </conditionalFormatting>
  <conditionalFormatting sqref="H35:H39">
    <cfRule type="expression" dxfId="3034" priority="8" stopIfTrue="1">
      <formula>OR(($A35="Samstag"),($A35="Sonntag"))</formula>
    </cfRule>
  </conditionalFormatting>
  <conditionalFormatting sqref="H35:H39">
    <cfRule type="expression" dxfId="3033" priority="7" stopIfTrue="1">
      <formula>OR(($A35="Samstag"),($A35="Sonntag"))</formula>
    </cfRule>
  </conditionalFormatting>
  <conditionalFormatting sqref="H17">
    <cfRule type="expression" dxfId="3032" priority="14" stopIfTrue="1">
      <formula>OR(($A17="Samstag"),($A17="Sonntag"))</formula>
    </cfRule>
  </conditionalFormatting>
  <conditionalFormatting sqref="H17">
    <cfRule type="expression" dxfId="3031" priority="13" stopIfTrue="1">
      <formula>OR(($A17="Samstag"),($A17="Sonntag"))</formula>
    </cfRule>
  </conditionalFormatting>
  <conditionalFormatting sqref="H20:H25">
    <cfRule type="expression" dxfId="3030" priority="12" stopIfTrue="1">
      <formula>OR(($A20="Samstag"),($A20="Sonntag"))</formula>
    </cfRule>
  </conditionalFormatting>
  <conditionalFormatting sqref="H20:H25">
    <cfRule type="expression" dxfId="3029" priority="11" stopIfTrue="1">
      <formula>OR(($A20="Samstag"),($A20="Sonntag"))</formula>
    </cfRule>
  </conditionalFormatting>
  <conditionalFormatting sqref="H28:H32">
    <cfRule type="expression" dxfId="3028" priority="10" stopIfTrue="1">
      <formula>OR(($A28="Samstag"),($A28="Sonntag"))</formula>
    </cfRule>
  </conditionalFormatting>
  <conditionalFormatting sqref="H28:H32">
    <cfRule type="expression" dxfId="3027" priority="9" stopIfTrue="1">
      <formula>OR(($A28="Samstag"),($A28="Sonntag"))</formula>
    </cfRule>
  </conditionalFormatting>
  <conditionalFormatting sqref="H42:H46">
    <cfRule type="expression" dxfId="3026" priority="6" stopIfTrue="1">
      <formula>OR(($A42="Samstag"),($A42="Sonntag"))</formula>
    </cfRule>
  </conditionalFormatting>
  <conditionalFormatting sqref="H42:H46">
    <cfRule type="expression" dxfId="3025" priority="5" stopIfTrue="1">
      <formula>OR(($A42="Samstag"),($A42="Sonntag"))</formula>
    </cfRule>
  </conditionalFormatting>
  <conditionalFormatting sqref="F17:F47">
    <cfRule type="expression" dxfId="3024" priority="4" stopIfTrue="1">
      <formula>OR(($A17="Samstag"),($A17="Sonntag"))</formula>
    </cfRule>
  </conditionalFormatting>
  <conditionalFormatting sqref="F17:F47">
    <cfRule type="expression" dxfId="3023" priority="3" stopIfTrue="1">
      <formula>OR(($A17="Samstag"),($A17="Sonntag"))</formula>
    </cfRule>
  </conditionalFormatting>
  <dataValidations count="8">
    <dataValidation type="decimal" allowBlank="1" showInputMessage="1" showErrorMessage="1" errorTitle="Eingabefehler" error="Bitte geben Sie eine Dezimalzahl ein." sqref="M9:M10" xr:uid="{00000000-0002-0000-0000-000000000000}">
      <formula1>-1000</formula1>
      <formula2>1000</formula2>
    </dataValidation>
    <dataValidation showInputMessage="1" showErrorMessage="1" sqref="G8:I8" xr:uid="{00000000-0002-0000-0000-000001000000}"/>
    <dataValidation type="decimal" allowBlank="1" showInputMessage="1" showErrorMessage="1" sqref="E9:H9" xr:uid="{00000000-0002-0000-0000-000002000000}">
      <formula1>0</formula1>
      <formula2>45</formula2>
    </dataValidation>
    <dataValidation type="decimal" allowBlank="1" showInputMessage="1" showErrorMessage="1" errorTitle="Eingabefehler" error="Bitte geben Sie eine Dezimalzahl ein." sqref="M7:O7" xr:uid="{00000000-0002-0000-0000-000003000000}">
      <formula1>-99999</formula1>
      <formula2>99999</formula2>
    </dataValidation>
    <dataValidation type="whole" allowBlank="1" showInputMessage="1" showErrorMessage="1" sqref="K2" xr:uid="{00000000-0002-0000-0000-000004000000}">
      <formula1>2000</formula1>
      <formula2>2100</formula2>
    </dataValidation>
    <dataValidation type="list" allowBlank="1" showInputMessage="1" showErrorMessage="1" sqref="C16:C47" xr:uid="{00000000-0002-0000-0000-000005000000}">
      <formula1>Vorgaben</formula1>
    </dataValidation>
    <dataValidation type="decimal" allowBlank="1" showInputMessage="1" showErrorMessage="1" errorTitle="Eingabefehler" error="Bitte geben Sie eine Uhrzeit im Dezimalformat ( hh,mm ) zwischen 0,00 und 23,59 ein." sqref="F16:H47" xr:uid="{00000000-0002-0000-0000-000006000000}">
      <formula1>0</formula1>
      <formula2>23.59</formula2>
    </dataValidation>
    <dataValidation type="decimal" allowBlank="1" showInputMessage="1" showErrorMessage="1" errorTitle="Eingabefehler" error="Bitte geben Sie eine positive Dezimalzahl ein." sqref="D16:D47" xr:uid="{00000000-0002-0000-0000-000007000000}">
      <formula1>0</formula1>
      <formula2>20</formula2>
    </dataValidation>
  </dataValidations>
  <pageMargins left="0.7" right="0.7" top="0.78740157499999996" bottom="0.78740157499999996" header="0.3" footer="0.3"/>
  <pageSetup paperSize="9" scale="57"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pageSetUpPr fitToPage="1"/>
  </sheetPr>
  <dimension ref="A1:IR80"/>
  <sheetViews>
    <sheetView showGridLines="0" showRowColHeaders="0" zoomScaleNormal="100" zoomScaleSheetLayoutView="55" workbookViewId="0">
      <selection activeCell="M5" sqref="M5:O5"/>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35</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Juli!K54</f>
        <v>-73.799999999999912</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IF(Juli!F16&gt;0,Juli!F16,Juli!F12)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44774</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Montag</v>
      </c>
      <c r="B22" s="33">
        <f>($A$21+ROW(B1)-1)*(MONTH($A$21+1)=MONTH($A$21))</f>
        <v>44774</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-75.599999999999909</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Dienstag</v>
      </c>
      <c r="B23" s="37">
        <f t="shared" ref="B23:B52" si="2">($A$21+ROW(B2)-1)*(MONTH(B22+1)=MONTH($A$21))</f>
        <v>44775</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-77.399999999999906</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Mittwoch</v>
      </c>
      <c r="B24" s="37">
        <f t="shared" si="2"/>
        <v>44776</v>
      </c>
      <c r="C24" s="174" t="str">
        <f>IF(OR(A24="Samstag",A24="Sonntag"),"",IF(COUNTIF(Übersicht!C$16:C$30,B24)&gt;0,"BA",""))</f>
        <v/>
      </c>
      <c r="D24" s="34" t="str">
        <f>IF(OR(A24="Samstag",A24="Sonntag"),"",IF(COUNTIF(Übersicht!C$16:C$30,B24)&gt;0,"F",""))</f>
        <v/>
      </c>
      <c r="E24" s="161">
        <f t="shared" si="3"/>
        <v>1.8</v>
      </c>
      <c r="F24" s="165"/>
      <c r="G24" s="166"/>
      <c r="H24" s="167"/>
      <c r="I24" s="38">
        <f t="shared" si="1"/>
        <v>0</v>
      </c>
      <c r="J24" s="35">
        <f t="shared" si="4"/>
        <v>-1.8</v>
      </c>
      <c r="K24" s="36">
        <f t="shared" ref="K24:K52" si="8">SUM(K23,J24)</f>
        <v>-79.199999999999903</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Donnerstag</v>
      </c>
      <c r="B25" s="37">
        <f t="shared" si="2"/>
        <v>44777</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-80.999999999999901</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Freitag</v>
      </c>
      <c r="B26" s="37">
        <f t="shared" si="2"/>
        <v>44778</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-82.799999999999898</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Samstag</v>
      </c>
      <c r="B27" s="37">
        <f t="shared" si="2"/>
        <v>44779</v>
      </c>
      <c r="C27" s="174" t="str">
        <f>IF(OR(A27="Samstag",A27="Sonntag"),"",IF(COUNTIF(Übersicht!C$16:C$30,B27)&gt;0,"BA",""))</f>
        <v/>
      </c>
      <c r="D27" s="34" t="str">
        <f>IF(OR(A27="Samstag",A27="Sonntag"),"",IF(COUNTIF(Übersicht!C$16:C$30,B27)&gt;0,"F",""))</f>
        <v/>
      </c>
      <c r="E27" s="161" t="str">
        <f t="shared" si="3"/>
        <v/>
      </c>
      <c r="F27" s="165"/>
      <c r="G27" s="166"/>
      <c r="H27" s="167"/>
      <c r="I27" s="38">
        <f t="shared" si="1"/>
        <v>0</v>
      </c>
      <c r="J27" s="35">
        <f t="shared" si="4"/>
        <v>0</v>
      </c>
      <c r="K27" s="36">
        <f>SUM(K26,J27)</f>
        <v>-82.799999999999898</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t="str">
        <f t="shared" si="7"/>
        <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Sonntag</v>
      </c>
      <c r="B28" s="37">
        <f t="shared" si="2"/>
        <v>44780</v>
      </c>
      <c r="C28" s="174" t="str">
        <f>IF(OR(A28="Samstag",A28="Sonntag"),"",IF(COUNTIF(Übersicht!C$16:C$30,B28)&gt;0,"BA",""))</f>
        <v/>
      </c>
      <c r="D28" s="34" t="str">
        <f>IF(OR(A28="Samstag",A28="Sonntag"),"",IF(COUNTIF(Übersicht!C$16:C$30,B28)&gt;0,"F",""))</f>
        <v/>
      </c>
      <c r="E28" s="161" t="str">
        <f t="shared" si="3"/>
        <v/>
      </c>
      <c r="F28" s="165"/>
      <c r="G28" s="166"/>
      <c r="H28" s="167"/>
      <c r="I28" s="38">
        <f t="shared" si="1"/>
        <v>0</v>
      </c>
      <c r="J28" s="35">
        <f t="shared" si="4"/>
        <v>0</v>
      </c>
      <c r="K28" s="36">
        <f t="shared" si="8"/>
        <v>-82.799999999999898</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t="str">
        <f t="shared" si="7"/>
        <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Montag</v>
      </c>
      <c r="B29" s="37">
        <f t="shared" si="2"/>
        <v>44781</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-84.599999999999895</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Dienstag</v>
      </c>
      <c r="B30" s="37">
        <f t="shared" si="2"/>
        <v>44782</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-86.399999999999892</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Mittwoch</v>
      </c>
      <c r="B31" s="37">
        <f t="shared" si="2"/>
        <v>44783</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-88.199999999999889</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Donnerstag</v>
      </c>
      <c r="B32" s="37">
        <f t="shared" si="2"/>
        <v>44784</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-89.999999999999886</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Freitag</v>
      </c>
      <c r="B33" s="37">
        <f t="shared" si="2"/>
        <v>44785</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-91.799999999999883</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Samstag</v>
      </c>
      <c r="B34" s="37">
        <f t="shared" si="2"/>
        <v>44786</v>
      </c>
      <c r="C34" s="174" t="str">
        <f>IF(OR(A34="Samstag",A34="Sonntag"),"",IF(COUNTIF(Übersicht!C$16:C$30,B34)&gt;0,"BA",""))</f>
        <v/>
      </c>
      <c r="D34" s="34" t="str">
        <f>IF(OR(A34="Samstag",A34="Sonntag"),"",IF(COUNTIF(Übersicht!C$16:C$30,B34)&gt;0,"F",""))</f>
        <v/>
      </c>
      <c r="E34" s="161" t="str">
        <f t="shared" si="3"/>
        <v/>
      </c>
      <c r="F34" s="165"/>
      <c r="G34" s="166"/>
      <c r="H34" s="167"/>
      <c r="I34" s="38">
        <f t="shared" si="1"/>
        <v>0</v>
      </c>
      <c r="J34" s="35">
        <f t="shared" si="4"/>
        <v>0</v>
      </c>
      <c r="K34" s="36">
        <f t="shared" si="8"/>
        <v>-91.799999999999883</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t="str">
        <f t="shared" si="7"/>
        <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Sonntag</v>
      </c>
      <c r="B35" s="37">
        <f t="shared" si="2"/>
        <v>44787</v>
      </c>
      <c r="C35" s="174" t="str">
        <f>IF(OR(A35="Samstag",A35="Sonntag"),"",IF(COUNTIF(Übersicht!C$16:C$30,B35)&gt;0,"BA",""))</f>
        <v/>
      </c>
      <c r="D35" s="34" t="str">
        <f>IF(OR(A35="Samstag",A35="Sonntag"),"",IF(COUNTIF(Übersicht!C$16:C$30,B35)&gt;0,"F",""))</f>
        <v/>
      </c>
      <c r="E35" s="161" t="str">
        <f t="shared" si="3"/>
        <v/>
      </c>
      <c r="F35" s="165"/>
      <c r="G35" s="166"/>
      <c r="H35" s="167"/>
      <c r="I35" s="38">
        <f t="shared" si="1"/>
        <v>0</v>
      </c>
      <c r="J35" s="35">
        <f t="shared" si="4"/>
        <v>0</v>
      </c>
      <c r="K35" s="36">
        <f t="shared" si="8"/>
        <v>-91.799999999999883</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t="str">
        <f t="shared" si="7"/>
        <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Montag</v>
      </c>
      <c r="B36" s="37">
        <f t="shared" si="2"/>
        <v>44788</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-93.599999999999881</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Dienstag</v>
      </c>
      <c r="B37" s="37">
        <f t="shared" si="2"/>
        <v>44789</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-95.399999999999878</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Mittwoch</v>
      </c>
      <c r="B38" s="37">
        <f t="shared" si="2"/>
        <v>44790</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-97.199999999999875</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Donnerstag</v>
      </c>
      <c r="B39" s="37">
        <f t="shared" si="2"/>
        <v>44791</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-98.999999999999872</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Freitag</v>
      </c>
      <c r="B40" s="37">
        <f t="shared" si="2"/>
        <v>44792</v>
      </c>
      <c r="C40" s="174" t="str">
        <f>IF(OR(A40="Samstag",A40="Sonntag"),"",IF(COUNTIF(Übersicht!C$16:C$30,B40)&gt;0,"BA",""))</f>
        <v/>
      </c>
      <c r="D40" s="34" t="str">
        <f>IF(OR(A40="Samstag",A40="Sonntag"),"",IF(COUNTIF(Übersicht!C$16:C$30,B40)&gt;0,"F",""))</f>
        <v/>
      </c>
      <c r="E40" s="161">
        <f t="shared" si="3"/>
        <v>1.8</v>
      </c>
      <c r="F40" s="165"/>
      <c r="G40" s="166"/>
      <c r="H40" s="167"/>
      <c r="I40" s="38">
        <f t="shared" si="1"/>
        <v>0</v>
      </c>
      <c r="J40" s="35">
        <f t="shared" si="4"/>
        <v>-1.8</v>
      </c>
      <c r="K40" s="36">
        <f t="shared" si="8"/>
        <v>-100.79999999999987</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Samstag</v>
      </c>
      <c r="B41" s="37">
        <f t="shared" si="2"/>
        <v>44793</v>
      </c>
      <c r="C41" s="174" t="str">
        <f>IF(OR(A41="Samstag",A41="Sonntag"),"",IF(COUNTIF(Übersicht!C$16:C$30,B41)&gt;0,"BA",""))</f>
        <v/>
      </c>
      <c r="D41" s="34" t="str">
        <f>IF(OR(A41="Samstag",A41="Sonntag"),"",IF(COUNTIF(Übersicht!C$16:C$30,B41)&gt;0,"F",""))</f>
        <v/>
      </c>
      <c r="E41" s="161" t="str">
        <f t="shared" si="3"/>
        <v/>
      </c>
      <c r="F41" s="165"/>
      <c r="G41" s="166"/>
      <c r="H41" s="167"/>
      <c r="I41" s="38">
        <f t="shared" si="1"/>
        <v>0</v>
      </c>
      <c r="J41" s="35">
        <f t="shared" si="4"/>
        <v>0</v>
      </c>
      <c r="K41" s="36">
        <f t="shared" si="8"/>
        <v>-100.79999999999987</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t="str">
        <f t="shared" si="7"/>
        <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Sonntag</v>
      </c>
      <c r="B42" s="37">
        <f t="shared" si="2"/>
        <v>44794</v>
      </c>
      <c r="C42" s="174" t="str">
        <f>IF(OR(A42="Samstag",A42="Sonntag"),"",IF(COUNTIF(Übersicht!C$16:C$30,B42)&gt;0,"BA",""))</f>
        <v/>
      </c>
      <c r="D42" s="34" t="str">
        <f>IF(OR(A42="Samstag",A42="Sonntag"),"",IF(COUNTIF(Übersicht!C$16:C$30,B42)&gt;0,"F",""))</f>
        <v/>
      </c>
      <c r="E42" s="161" t="str">
        <f t="shared" si="3"/>
        <v/>
      </c>
      <c r="F42" s="165"/>
      <c r="G42" s="166"/>
      <c r="H42" s="167"/>
      <c r="I42" s="38">
        <f t="shared" si="1"/>
        <v>0</v>
      </c>
      <c r="J42" s="35">
        <f t="shared" si="4"/>
        <v>0</v>
      </c>
      <c r="K42" s="36">
        <f t="shared" si="8"/>
        <v>-100.79999999999987</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t="str">
        <f t="shared" si="7"/>
        <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Montag</v>
      </c>
      <c r="B43" s="37">
        <f t="shared" si="2"/>
        <v>44795</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-102.59999999999987</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Dienstag</v>
      </c>
      <c r="B44" s="37">
        <f t="shared" si="2"/>
        <v>44796</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-104.39999999999986</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Mittwoch</v>
      </c>
      <c r="B45" s="37">
        <f t="shared" si="2"/>
        <v>44797</v>
      </c>
      <c r="C45" s="174" t="str">
        <f>IF(OR(A45="Samstag",A45="Sonntag"),"",IF(COUNTIF(Übersicht!C$16:C$30,B45)&gt;0,"BA",""))</f>
        <v/>
      </c>
      <c r="D45" s="34" t="str">
        <f>IF(OR(A45="Samstag",A45="Sonntag"),"",IF(COUNTIF(Übersicht!C$16:C$30,B45)&gt;0,"F",""))</f>
        <v/>
      </c>
      <c r="E45" s="161">
        <f t="shared" si="3"/>
        <v>1.8</v>
      </c>
      <c r="F45" s="165"/>
      <c r="G45" s="166"/>
      <c r="H45" s="167"/>
      <c r="I45" s="38">
        <f t="shared" si="1"/>
        <v>0</v>
      </c>
      <c r="J45" s="35">
        <f t="shared" si="4"/>
        <v>-1.8</v>
      </c>
      <c r="K45" s="36">
        <f t="shared" si="8"/>
        <v>-106.19999999999986</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Donnerstag</v>
      </c>
      <c r="B46" s="37">
        <f t="shared" si="2"/>
        <v>44798</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-107.99999999999986</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Freitag</v>
      </c>
      <c r="B47" s="37">
        <f t="shared" si="2"/>
        <v>44799</v>
      </c>
      <c r="C47" s="174" t="str">
        <f>IF(OR(A47="Samstag",A47="Sonntag"),"",IF(COUNTIF(Übersicht!C$16:C$30,B47)&gt;0,"BA",""))</f>
        <v/>
      </c>
      <c r="D47" s="34" t="str">
        <f>IF(OR(A47="Samstag",A47="Sonntag"),"",IF(COUNTIF(Übersicht!C$16:C$30,B47)&gt;0,"F",""))</f>
        <v/>
      </c>
      <c r="E47" s="161">
        <f t="shared" si="3"/>
        <v>1.8</v>
      </c>
      <c r="F47" s="165"/>
      <c r="G47" s="166"/>
      <c r="H47" s="167"/>
      <c r="I47" s="38">
        <f t="shared" si="1"/>
        <v>0</v>
      </c>
      <c r="J47" s="35">
        <f t="shared" si="4"/>
        <v>-1.8</v>
      </c>
      <c r="K47" s="36">
        <f t="shared" si="8"/>
        <v>-109.79999999999986</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Samstag</v>
      </c>
      <c r="B48" s="37">
        <f t="shared" si="2"/>
        <v>44800</v>
      </c>
      <c r="C48" s="174" t="str">
        <f>IF(OR(A48="Samstag",A48="Sonntag"),"",IF(COUNTIF(Übersicht!C$16:C$30,B48)&gt;0,"BA",""))</f>
        <v/>
      </c>
      <c r="D48" s="34" t="str">
        <f>IF(OR(A48="Samstag",A48="Sonntag"),"",IF(COUNTIF(Übersicht!C$16:C$30,B48)&gt;0,"F",""))</f>
        <v/>
      </c>
      <c r="E48" s="161" t="str">
        <f t="shared" si="3"/>
        <v/>
      </c>
      <c r="F48" s="165"/>
      <c r="G48" s="166"/>
      <c r="H48" s="167"/>
      <c r="I48" s="38">
        <f t="shared" si="1"/>
        <v>0</v>
      </c>
      <c r="J48" s="35">
        <f t="shared" si="4"/>
        <v>0</v>
      </c>
      <c r="K48" s="36">
        <f t="shared" si="8"/>
        <v>-109.79999999999986</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t="str">
        <f t="shared" si="7"/>
        <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Sonntag</v>
      </c>
      <c r="B49" s="37">
        <f t="shared" si="2"/>
        <v>44801</v>
      </c>
      <c r="C49" s="174" t="str">
        <f>IF(OR(A49="Samstag",A49="Sonntag"),"",IF(COUNTIF(Übersicht!C$16:C$30,B49)&gt;0,"BA",""))</f>
        <v/>
      </c>
      <c r="D49" s="34" t="str">
        <f>IF(OR(A49="Samstag",A49="Sonntag"),"",IF(COUNTIF(Übersicht!C$16:C$30,B49)&gt;0,"F",""))</f>
        <v/>
      </c>
      <c r="E49" s="161" t="str">
        <f t="shared" si="3"/>
        <v/>
      </c>
      <c r="F49" s="165"/>
      <c r="G49" s="166"/>
      <c r="H49" s="167"/>
      <c r="I49" s="38">
        <f t="shared" si="1"/>
        <v>0</v>
      </c>
      <c r="J49" s="35">
        <f t="shared" si="4"/>
        <v>0</v>
      </c>
      <c r="K49" s="36">
        <f t="shared" si="8"/>
        <v>-109.79999999999986</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t="str">
        <f t="shared" si="7"/>
        <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Montag</v>
      </c>
      <c r="B50" s="37">
        <f t="shared" si="2"/>
        <v>44802</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-111.59999999999985</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Dienstag</v>
      </c>
      <c r="B51" s="37">
        <f t="shared" si="2"/>
        <v>44803</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-113.39999999999985</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Mittwoch</v>
      </c>
      <c r="B52" s="37">
        <f t="shared" si="2"/>
        <v>44804</v>
      </c>
      <c r="C52" s="174" t="str">
        <f>IF(OR(A52="Samstag",A52="Sonntag"),"",IF(COUNTIF(Übersicht!C$16:C$30,B52)&gt;0,"BA",""))</f>
        <v/>
      </c>
      <c r="D52" s="34" t="str">
        <f>IF(OR(A52="Samstag",A52="Sonntag"),"",IF(COUNTIF(Übersicht!C$16:C$30,B52)&gt;0,"F",""))</f>
        <v/>
      </c>
      <c r="E52" s="161">
        <f t="shared" si="3"/>
        <v>1.8</v>
      </c>
      <c r="F52" s="165"/>
      <c r="G52" s="166"/>
      <c r="H52" s="167"/>
      <c r="I52" s="38">
        <f t="shared" si="1"/>
        <v>0</v>
      </c>
      <c r="J52" s="35">
        <f t="shared" si="4"/>
        <v>-1.8</v>
      </c>
      <c r="K52" s="39">
        <f t="shared" si="8"/>
        <v>-115.19999999999985</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f t="shared" si="7"/>
        <v>1.8</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41.399999999999991</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41.399999999999991</v>
      </c>
      <c r="F54" s="50"/>
      <c r="G54" s="51"/>
      <c r="H54" s="48"/>
      <c r="I54" s="49">
        <f>SUM(I22:I52)</f>
        <v>0</v>
      </c>
      <c r="J54" s="49">
        <f>SUM(J22:J52)</f>
        <v>-41.399999999999991</v>
      </c>
      <c r="K54" s="49">
        <f>K52</f>
        <v>-115.19999999999985</v>
      </c>
      <c r="L54" s="86"/>
      <c r="M54" s="190" t="str">
        <f>CONCATENATE(DEC2HEX(R54),"-",DEC2HEX(S54),"-",DEC2HEX(ROUND(I54*100,0)))</f>
        <v>0-0-0</v>
      </c>
      <c r="N54" s="190"/>
      <c r="O54" s="190"/>
      <c r="P54" s="192"/>
      <c r="Q54" s="79"/>
      <c r="R54" s="79">
        <f>SUM(R22:R52)</f>
        <v>0</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s9ACct6jabCFsmLGcefu2LRUU4MUxJjICF3lx4QiTFT+3sKk8NPxXZQHzaa1EiwUqDqyH8anl6gzQnHfaMhukA==" saltValue="U9EfwyOnjjltFCeWwoFVww=="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1229" priority="239" stopIfTrue="1">
      <formula>OR(($A23="Samstag"),($A23="Sonntag"),($AA23=TRUE()))</formula>
    </cfRule>
  </conditionalFormatting>
  <conditionalFormatting sqref="B23:B52">
    <cfRule type="expression" dxfId="1228" priority="145" stopIfTrue="1">
      <formula>$AA23=TRUE()</formula>
    </cfRule>
    <cfRule type="expression" dxfId="1227" priority="149" stopIfTrue="1">
      <formula>OR(($A23="Samstag"),($A23="Sonntag"))</formula>
    </cfRule>
    <cfRule type="expression" dxfId="1226" priority="150" stopIfTrue="1">
      <formula>AND($E$17&lt;&gt;"",$B23&gt;=$E$17)</formula>
    </cfRule>
  </conditionalFormatting>
  <conditionalFormatting sqref="F32:H32 L23:L39">
    <cfRule type="expression" dxfId="1225" priority="238" stopIfTrue="1">
      <formula>OR(($A23="Samstag"),($A23="Sonntag"))</formula>
    </cfRule>
  </conditionalFormatting>
  <conditionalFormatting sqref="F32:H32">
    <cfRule type="expression" dxfId="1224" priority="237" stopIfTrue="1">
      <formula>OR(($A32="Samstag"),($A32="Sonntag"))</formula>
    </cfRule>
  </conditionalFormatting>
  <conditionalFormatting sqref="F52:H52">
    <cfRule type="expression" dxfId="1223" priority="226" stopIfTrue="1">
      <formula>OR(($A52="Samstag"),($A52="Sonntag"))</formula>
    </cfRule>
  </conditionalFormatting>
  <conditionalFormatting sqref="F52:H52">
    <cfRule type="expression" dxfId="1222" priority="225" stopIfTrue="1">
      <formula>OR(($A52="Samstag"),($A52="Sonntag"))</formula>
    </cfRule>
  </conditionalFormatting>
  <conditionalFormatting sqref="F46:H46">
    <cfRule type="expression" dxfId="1221" priority="229" stopIfTrue="1">
      <formula>OR(($A46="Samstag"),($A46="Sonntag"))</formula>
    </cfRule>
  </conditionalFormatting>
  <conditionalFormatting sqref="F32:H32">
    <cfRule type="expression" dxfId="1220" priority="233" stopIfTrue="1">
      <formula>OR(($A32="Samstag"),($A32="Sonntag"))</formula>
    </cfRule>
  </conditionalFormatting>
  <conditionalFormatting sqref="F24:H25">
    <cfRule type="expression" dxfId="1219" priority="236" stopIfTrue="1">
      <formula>OR(($A24="Samstag"),($A24="Sonntag"))</formula>
    </cfRule>
  </conditionalFormatting>
  <conditionalFormatting sqref="F24:H24">
    <cfRule type="expression" dxfId="1218" priority="235" stopIfTrue="1">
      <formula>OR(($A24="Samstag"),($A24="Sonntag"))</formula>
    </cfRule>
  </conditionalFormatting>
  <conditionalFormatting sqref="F25:H25">
    <cfRule type="expression" dxfId="1217" priority="234" stopIfTrue="1">
      <formula>OR(($A25="Samstag"),($A25="Sonntag"))</formula>
    </cfRule>
  </conditionalFormatting>
  <conditionalFormatting sqref="F39:H39">
    <cfRule type="expression" dxfId="1216" priority="231" stopIfTrue="1">
      <formula>OR(($A39="Samstag"),($A39="Sonntag"))</formula>
    </cfRule>
  </conditionalFormatting>
  <conditionalFormatting sqref="F39:H39">
    <cfRule type="expression" dxfId="1215" priority="232" stopIfTrue="1">
      <formula>OR(($A39="Samstag"),($A39="Sonntag"))</formula>
    </cfRule>
  </conditionalFormatting>
  <conditionalFormatting sqref="F39:H39">
    <cfRule type="expression" dxfId="1214" priority="230" stopIfTrue="1">
      <formula>OR(($A39="Samstag"),($A39="Sonntag"))</formula>
    </cfRule>
  </conditionalFormatting>
  <conditionalFormatting sqref="F46:H46">
    <cfRule type="expression" dxfId="1213" priority="228" stopIfTrue="1">
      <formula>OR(($A46="Samstag"),($A46="Sonntag"))</formula>
    </cfRule>
  </conditionalFormatting>
  <conditionalFormatting sqref="F46:H46">
    <cfRule type="expression" dxfId="1212" priority="227" stopIfTrue="1">
      <formula>OR(($A46="Samstag"),($A46="Sonntag"))</formula>
    </cfRule>
  </conditionalFormatting>
  <conditionalFormatting sqref="F22:H52">
    <cfRule type="expression" dxfId="1211" priority="224" stopIfTrue="1">
      <formula>OR(($A22="Samstag"),($A22="Sonntag"))</formula>
    </cfRule>
  </conditionalFormatting>
  <conditionalFormatting sqref="F22:H52">
    <cfRule type="expression" dxfId="1210" priority="223" stopIfTrue="1">
      <formula>OR(($A22="Samstag"),($A22="Sonntag"))</formula>
    </cfRule>
  </conditionalFormatting>
  <conditionalFormatting sqref="G22:G52">
    <cfRule type="expression" dxfId="1209" priority="222" stopIfTrue="1">
      <formula>OR(($A22="Samstag"),($A22="Sonntag"))</formula>
    </cfRule>
  </conditionalFormatting>
  <conditionalFormatting sqref="G22:G52">
    <cfRule type="expression" dxfId="1208" priority="221" stopIfTrue="1">
      <formula>OR(($A22="Samstag"),($A22="Sonntag"))</formula>
    </cfRule>
  </conditionalFormatting>
  <conditionalFormatting sqref="F31:H31">
    <cfRule type="expression" dxfId="1207" priority="220" stopIfTrue="1">
      <formula>OR(($A31="Samstag"),($A31="Sonntag"))</formula>
    </cfRule>
  </conditionalFormatting>
  <conditionalFormatting sqref="F31:H31">
    <cfRule type="expression" dxfId="1206" priority="219" stopIfTrue="1">
      <formula>OR(($A31="Samstag"),($A31="Sonntag"))</formula>
    </cfRule>
  </conditionalFormatting>
  <conditionalFormatting sqref="F38:H38">
    <cfRule type="expression" dxfId="1205" priority="218" stopIfTrue="1">
      <formula>OR(($A38="Samstag"),($A38="Sonntag"))</formula>
    </cfRule>
  </conditionalFormatting>
  <conditionalFormatting sqref="F38:H38">
    <cfRule type="expression" dxfId="1204" priority="217" stopIfTrue="1">
      <formula>OR(($A38="Samstag"),($A38="Sonntag"))</formula>
    </cfRule>
  </conditionalFormatting>
  <conditionalFormatting sqref="F45:H45">
    <cfRule type="expression" dxfId="1203" priority="216" stopIfTrue="1">
      <formula>OR(($A45="Samstag"),($A45="Sonntag"))</formula>
    </cfRule>
  </conditionalFormatting>
  <conditionalFormatting sqref="F45:H45">
    <cfRule type="expression" dxfId="1202" priority="215" stopIfTrue="1">
      <formula>OR(($A45="Samstag"),($A45="Sonntag"))</formula>
    </cfRule>
  </conditionalFormatting>
  <conditionalFormatting sqref="G26:G52">
    <cfRule type="expression" dxfId="1201" priority="214" stopIfTrue="1">
      <formula>OR(($A26="Samstag"),($A26="Sonntag"))</formula>
    </cfRule>
  </conditionalFormatting>
  <conditionalFormatting sqref="G26:G52">
    <cfRule type="expression" dxfId="1200" priority="213" stopIfTrue="1">
      <formula>OR(($A26="Samstag"),($A26="Sonntag"))</formula>
    </cfRule>
  </conditionalFormatting>
  <conditionalFormatting sqref="G33:G37">
    <cfRule type="expression" dxfId="1199" priority="212" stopIfTrue="1">
      <formula>OR(($A33="Samstag"),($A33="Sonntag"))</formula>
    </cfRule>
  </conditionalFormatting>
  <conditionalFormatting sqref="G33:G37">
    <cfRule type="expression" dxfId="1198" priority="211" stopIfTrue="1">
      <formula>OR(($A33="Samstag"),($A33="Sonntag"))</formula>
    </cfRule>
  </conditionalFormatting>
  <conditionalFormatting sqref="G40:G44">
    <cfRule type="expression" dxfId="1197" priority="210" stopIfTrue="1">
      <formula>OR(($A40="Samstag"),($A40="Sonntag"))</formula>
    </cfRule>
  </conditionalFormatting>
  <conditionalFormatting sqref="G40:G44">
    <cfRule type="expression" dxfId="1196" priority="209" stopIfTrue="1">
      <formula>OR(($A40="Samstag"),($A40="Sonntag"))</formula>
    </cfRule>
  </conditionalFormatting>
  <conditionalFormatting sqref="G47:G51">
    <cfRule type="expression" dxfId="1195" priority="208" stopIfTrue="1">
      <formula>OR(($A47="Samstag"),($A47="Sonntag"))</formula>
    </cfRule>
  </conditionalFormatting>
  <conditionalFormatting sqref="G47:G51">
    <cfRule type="expression" dxfId="1194" priority="207" stopIfTrue="1">
      <formula>OR(($A47="Samstag"),($A47="Sonntag"))</formula>
    </cfRule>
  </conditionalFormatting>
  <conditionalFormatting sqref="F22:H52">
    <cfRule type="expression" dxfId="1193" priority="206" stopIfTrue="1">
      <formula>OR(($A22="Samstag"),($A22="Sonntag"))</formula>
    </cfRule>
  </conditionalFormatting>
  <conditionalFormatting sqref="F22:H52">
    <cfRule type="expression" dxfId="1192" priority="205" stopIfTrue="1">
      <formula>OR(($A22="Samstag"),($A22="Sonntag"))</formula>
    </cfRule>
  </conditionalFormatting>
  <conditionalFormatting sqref="F26:H52">
    <cfRule type="expression" dxfId="1191" priority="204" stopIfTrue="1">
      <formula>OR(($A26="Samstag"),($A26="Sonntag"))</formula>
    </cfRule>
  </conditionalFormatting>
  <conditionalFormatting sqref="F26:H52">
    <cfRule type="expression" dxfId="1190" priority="203" stopIfTrue="1">
      <formula>OR(($A26="Samstag"),($A26="Sonntag"))</formula>
    </cfRule>
  </conditionalFormatting>
  <conditionalFormatting sqref="F33:H37">
    <cfRule type="expression" dxfId="1189" priority="202" stopIfTrue="1">
      <formula>OR(($A33="Samstag"),($A33="Sonntag"))</formula>
    </cfRule>
  </conditionalFormatting>
  <conditionalFormatting sqref="F33:H37">
    <cfRule type="expression" dxfId="1188" priority="201" stopIfTrue="1">
      <formula>OR(($A33="Samstag"),($A33="Sonntag"))</formula>
    </cfRule>
  </conditionalFormatting>
  <conditionalFormatting sqref="F40:H44">
    <cfRule type="expression" dxfId="1187" priority="200" stopIfTrue="1">
      <formula>OR(($A40="Samstag"),($A40="Sonntag"))</formula>
    </cfRule>
  </conditionalFormatting>
  <conditionalFormatting sqref="F40:H44">
    <cfRule type="expression" dxfId="1186" priority="199" stopIfTrue="1">
      <formula>OR(($A40="Samstag"),($A40="Sonntag"))</formula>
    </cfRule>
  </conditionalFormatting>
  <conditionalFormatting sqref="H40:H44">
    <cfRule type="expression" dxfId="1185" priority="190" stopIfTrue="1">
      <formula>OR(($A40="Samstag"),($A40="Sonntag"))</formula>
    </cfRule>
  </conditionalFormatting>
  <conditionalFormatting sqref="H40:H44">
    <cfRule type="expression" dxfId="1184" priority="189" stopIfTrue="1">
      <formula>OR(($A40="Samstag"),($A40="Sonntag"))</formula>
    </cfRule>
  </conditionalFormatting>
  <conditionalFormatting sqref="F47:H51">
    <cfRule type="expression" dxfId="1183" priority="198" stopIfTrue="1">
      <formula>OR(($A47="Samstag"),($A47="Sonntag"))</formula>
    </cfRule>
  </conditionalFormatting>
  <conditionalFormatting sqref="F47:H51">
    <cfRule type="expression" dxfId="1182" priority="197" stopIfTrue="1">
      <formula>OR(($A47="Samstag"),($A47="Sonntag"))</formula>
    </cfRule>
  </conditionalFormatting>
  <conditionalFormatting sqref="H22:H52">
    <cfRule type="expression" dxfId="1181" priority="196" stopIfTrue="1">
      <formula>OR(($A22="Samstag"),($A22="Sonntag"))</formula>
    </cfRule>
  </conditionalFormatting>
  <conditionalFormatting sqref="H22:H52">
    <cfRule type="expression" dxfId="1180" priority="195" stopIfTrue="1">
      <formula>OR(($A22="Samstag"),($A22="Sonntag"))</formula>
    </cfRule>
  </conditionalFormatting>
  <conditionalFormatting sqref="H26:H52">
    <cfRule type="expression" dxfId="1179" priority="194" stopIfTrue="1">
      <formula>OR(($A26="Samstag"),($A26="Sonntag"))</formula>
    </cfRule>
  </conditionalFormatting>
  <conditionalFormatting sqref="H26:H52">
    <cfRule type="expression" dxfId="1178" priority="193" stopIfTrue="1">
      <formula>OR(($A26="Samstag"),($A26="Sonntag"))</formula>
    </cfRule>
  </conditionalFormatting>
  <conditionalFormatting sqref="H33:H37">
    <cfRule type="expression" dxfId="1177" priority="192" stopIfTrue="1">
      <formula>OR(($A33="Samstag"),($A33="Sonntag"))</formula>
    </cfRule>
  </conditionalFormatting>
  <conditionalFormatting sqref="H33:H37">
    <cfRule type="expression" dxfId="1176" priority="191" stopIfTrue="1">
      <formula>OR(($A33="Samstag"),($A33="Sonntag"))</formula>
    </cfRule>
  </conditionalFormatting>
  <conditionalFormatting sqref="H47:H51">
    <cfRule type="expression" dxfId="1175" priority="188" stopIfTrue="1">
      <formula>OR(($A47="Samstag"),($A47="Sonntag"))</formula>
    </cfRule>
  </conditionalFormatting>
  <conditionalFormatting sqref="H47:H51">
    <cfRule type="expression" dxfId="1174" priority="187" stopIfTrue="1">
      <formula>OR(($A47="Samstag"),($A47="Sonntag"))</formula>
    </cfRule>
  </conditionalFormatting>
  <conditionalFormatting sqref="I22:J52">
    <cfRule type="expression" dxfId="1173" priority="186" stopIfTrue="1">
      <formula>OR(($A22="Samstag"),($A22="Sonntag"))</formula>
    </cfRule>
  </conditionalFormatting>
  <conditionalFormatting sqref="I22:J52">
    <cfRule type="expression" dxfId="1172" priority="185" stopIfTrue="1">
      <formula>OR(($A22="Samstag"),($A22="Sonntag"))</formula>
    </cfRule>
  </conditionalFormatting>
  <conditionalFormatting sqref="K32">
    <cfRule type="expression" dxfId="1171" priority="184" stopIfTrue="1">
      <formula>OR(($A32="Samstag"),($A32="Sonntag"))</formula>
    </cfRule>
  </conditionalFormatting>
  <conditionalFormatting sqref="K32">
    <cfRule type="expression" dxfId="1170" priority="183" stopIfTrue="1">
      <formula>OR(($A32="Samstag"),($A32="Sonntag"))</formula>
    </cfRule>
  </conditionalFormatting>
  <conditionalFormatting sqref="K52">
    <cfRule type="expression" dxfId="1169" priority="172" stopIfTrue="1">
      <formula>OR(($A52="Samstag"),($A52="Sonntag"))</formula>
    </cfRule>
  </conditionalFormatting>
  <conditionalFormatting sqref="K52">
    <cfRule type="expression" dxfId="1168" priority="171" stopIfTrue="1">
      <formula>OR(($A52="Samstag"),($A52="Sonntag"))</formula>
    </cfRule>
  </conditionalFormatting>
  <conditionalFormatting sqref="K46">
    <cfRule type="expression" dxfId="1167" priority="175" stopIfTrue="1">
      <formula>OR(($A46="Samstag"),($A46="Sonntag"))</formula>
    </cfRule>
  </conditionalFormatting>
  <conditionalFormatting sqref="K32">
    <cfRule type="expression" dxfId="1166" priority="179" stopIfTrue="1">
      <formula>OR(($A32="Samstag"),($A32="Sonntag"))</formula>
    </cfRule>
  </conditionalFormatting>
  <conditionalFormatting sqref="K24:K25">
    <cfRule type="expression" dxfId="1165" priority="182" stopIfTrue="1">
      <formula>OR(($A24="Samstag"),($A24="Sonntag"))</formula>
    </cfRule>
  </conditionalFormatting>
  <conditionalFormatting sqref="K24">
    <cfRule type="expression" dxfId="1164" priority="181" stopIfTrue="1">
      <formula>OR(($A24="Samstag"),($A24="Sonntag"))</formula>
    </cfRule>
  </conditionalFormatting>
  <conditionalFormatting sqref="K25">
    <cfRule type="expression" dxfId="1163" priority="180" stopIfTrue="1">
      <formula>OR(($A25="Samstag"),($A25="Sonntag"))</formula>
    </cfRule>
  </conditionalFormatting>
  <conditionalFormatting sqref="K39">
    <cfRule type="expression" dxfId="1162" priority="177" stopIfTrue="1">
      <formula>OR(($A39="Samstag"),($A39="Sonntag"))</formula>
    </cfRule>
  </conditionalFormatting>
  <conditionalFormatting sqref="K39">
    <cfRule type="expression" dxfId="1161" priority="178" stopIfTrue="1">
      <formula>OR(($A39="Samstag"),($A39="Sonntag"))</formula>
    </cfRule>
  </conditionalFormatting>
  <conditionalFormatting sqref="K39">
    <cfRule type="expression" dxfId="1160" priority="176" stopIfTrue="1">
      <formula>OR(($A39="Samstag"),($A39="Sonntag"))</formula>
    </cfRule>
  </conditionalFormatting>
  <conditionalFormatting sqref="K46">
    <cfRule type="expression" dxfId="1159" priority="174" stopIfTrue="1">
      <formula>OR(($A46="Samstag"),($A46="Sonntag"))</formula>
    </cfRule>
  </conditionalFormatting>
  <conditionalFormatting sqref="K46">
    <cfRule type="expression" dxfId="1158" priority="173" stopIfTrue="1">
      <formula>OR(($A46="Samstag"),($A46="Sonntag"))</formula>
    </cfRule>
  </conditionalFormatting>
  <conditionalFormatting sqref="K22:K52">
    <cfRule type="expression" dxfId="1157" priority="170" stopIfTrue="1">
      <formula>OR(($A22="Samstag"),($A22="Sonntag"))</formula>
    </cfRule>
  </conditionalFormatting>
  <conditionalFormatting sqref="K22:K52">
    <cfRule type="expression" dxfId="1156" priority="169" stopIfTrue="1">
      <formula>OR(($A22="Samstag"),($A22="Sonntag"))</formula>
    </cfRule>
  </conditionalFormatting>
  <conditionalFormatting sqref="K31">
    <cfRule type="expression" dxfId="1155" priority="168" stopIfTrue="1">
      <formula>OR(($A31="Samstag"),($A31="Sonntag"))</formula>
    </cfRule>
  </conditionalFormatting>
  <conditionalFormatting sqref="K31">
    <cfRule type="expression" dxfId="1154" priority="167" stopIfTrue="1">
      <formula>OR(($A31="Samstag"),($A31="Sonntag"))</formula>
    </cfRule>
  </conditionalFormatting>
  <conditionalFormatting sqref="K38">
    <cfRule type="expression" dxfId="1153" priority="166" stopIfTrue="1">
      <formula>OR(($A38="Samstag"),($A38="Sonntag"))</formula>
    </cfRule>
  </conditionalFormatting>
  <conditionalFormatting sqref="K38">
    <cfRule type="expression" dxfId="1152" priority="165" stopIfTrue="1">
      <formula>OR(($A38="Samstag"),($A38="Sonntag"))</formula>
    </cfRule>
  </conditionalFormatting>
  <conditionalFormatting sqref="K45">
    <cfRule type="expression" dxfId="1151" priority="164" stopIfTrue="1">
      <formula>OR(($A45="Samstag"),($A45="Sonntag"))</formula>
    </cfRule>
  </conditionalFormatting>
  <conditionalFormatting sqref="K45">
    <cfRule type="expression" dxfId="1150" priority="163" stopIfTrue="1">
      <formula>OR(($A45="Samstag"),($A45="Sonntag"))</formula>
    </cfRule>
  </conditionalFormatting>
  <conditionalFormatting sqref="K40:K44">
    <cfRule type="expression" dxfId="1149" priority="156" stopIfTrue="1">
      <formula>OR(($A40="Samstag"),($A40="Sonntag"))</formula>
    </cfRule>
  </conditionalFormatting>
  <conditionalFormatting sqref="K40:K44">
    <cfRule type="expression" dxfId="1148" priority="155" stopIfTrue="1">
      <formula>OR(($A40="Samstag"),($A40="Sonntag"))</formula>
    </cfRule>
  </conditionalFormatting>
  <conditionalFormatting sqref="K23">
    <cfRule type="expression" dxfId="1147" priority="162" stopIfTrue="1">
      <formula>OR(($A23="Samstag"),($A23="Sonntag"))</formula>
    </cfRule>
  </conditionalFormatting>
  <conditionalFormatting sqref="K23">
    <cfRule type="expression" dxfId="1146" priority="161" stopIfTrue="1">
      <formula>OR(($A23="Samstag"),($A23="Sonntag"))</formula>
    </cfRule>
  </conditionalFormatting>
  <conditionalFormatting sqref="K26:K30">
    <cfRule type="expression" dxfId="1145" priority="160" stopIfTrue="1">
      <formula>OR(($A26="Samstag"),($A26="Sonntag"))</formula>
    </cfRule>
  </conditionalFormatting>
  <conditionalFormatting sqref="K26:K30">
    <cfRule type="expression" dxfId="1144" priority="159" stopIfTrue="1">
      <formula>OR(($A26="Samstag"),($A26="Sonntag"))</formula>
    </cfRule>
  </conditionalFormatting>
  <conditionalFormatting sqref="K33:K37">
    <cfRule type="expression" dxfId="1143" priority="158" stopIfTrue="1">
      <formula>OR(($A33="Samstag"),($A33="Sonntag"))</formula>
    </cfRule>
  </conditionalFormatting>
  <conditionalFormatting sqref="K33:K37">
    <cfRule type="expression" dxfId="1142" priority="157" stopIfTrue="1">
      <formula>OR(($A33="Samstag"),($A33="Sonntag"))</formula>
    </cfRule>
  </conditionalFormatting>
  <conditionalFormatting sqref="K47:K51">
    <cfRule type="expression" dxfId="1141" priority="154" stopIfTrue="1">
      <formula>OR(($A47="Samstag"),($A47="Sonntag"))</formula>
    </cfRule>
  </conditionalFormatting>
  <conditionalFormatting sqref="K47:K51">
    <cfRule type="expression" dxfId="1140" priority="153" stopIfTrue="1">
      <formula>OR(($A47="Samstag"),($A47="Sonntag"))</formula>
    </cfRule>
  </conditionalFormatting>
  <conditionalFormatting sqref="N13 N17">
    <cfRule type="cellIs" dxfId="1139" priority="151" stopIfTrue="1" operator="equal">
      <formula>0</formula>
    </cfRule>
  </conditionalFormatting>
  <conditionalFormatting sqref="N13">
    <cfRule type="cellIs" dxfId="1138" priority="241" stopIfTrue="1" operator="equal">
      <formula>$F$12</formula>
    </cfRule>
    <cfRule type="cellIs" dxfId="1137" priority="242" stopIfTrue="1" operator="notEqual">
      <formula>$F$12</formula>
    </cfRule>
  </conditionalFormatting>
  <conditionalFormatting sqref="N17">
    <cfRule type="cellIs" dxfId="1136" priority="152" stopIfTrue="1" operator="notEqual">
      <formula>$F$16</formula>
    </cfRule>
    <cfRule type="cellIs" dxfId="1135" priority="240" stopIfTrue="1" operator="equal">
      <formula>$F$16</formula>
    </cfRule>
  </conditionalFormatting>
  <conditionalFormatting sqref="I23:I52">
    <cfRule type="expression" dxfId="1134" priority="148" stopIfTrue="1">
      <formula>OR(($A23="Samstag"),($A23="Sonntag"))</formula>
    </cfRule>
  </conditionalFormatting>
  <conditionalFormatting sqref="I23:I52">
    <cfRule type="expression" dxfId="1133" priority="147" stopIfTrue="1">
      <formula>OR(($A23="Samstag"),($A23="Sonntag"))</formula>
    </cfRule>
  </conditionalFormatting>
  <conditionalFormatting sqref="K55:N55">
    <cfRule type="expression" dxfId="1132" priority="146" stopIfTrue="1">
      <formula>OR(($A55="Samstag"),($A55="Sonntag"))</formula>
    </cfRule>
  </conditionalFormatting>
  <conditionalFormatting sqref="G32">
    <cfRule type="expression" dxfId="1131" priority="144" stopIfTrue="1">
      <formula>OR(($A32="Samstag"),($A32="Sonntag"))</formula>
    </cfRule>
  </conditionalFormatting>
  <conditionalFormatting sqref="G32">
    <cfRule type="expression" dxfId="1130" priority="143" stopIfTrue="1">
      <formula>OR(($A32="Samstag"),($A32="Sonntag"))</formula>
    </cfRule>
  </conditionalFormatting>
  <conditionalFormatting sqref="G52">
    <cfRule type="expression" dxfId="1129" priority="132" stopIfTrue="1">
      <formula>OR(($A52="Samstag"),($A52="Sonntag"))</formula>
    </cfRule>
  </conditionalFormatting>
  <conditionalFormatting sqref="G52">
    <cfRule type="expression" dxfId="1128" priority="131" stopIfTrue="1">
      <formula>OR(($A52="Samstag"),($A52="Sonntag"))</formula>
    </cfRule>
  </conditionalFormatting>
  <conditionalFormatting sqref="G46">
    <cfRule type="expression" dxfId="1127" priority="135" stopIfTrue="1">
      <formula>OR(($A46="Samstag"),($A46="Sonntag"))</formula>
    </cfRule>
  </conditionalFormatting>
  <conditionalFormatting sqref="G32">
    <cfRule type="expression" dxfId="1126" priority="139" stopIfTrue="1">
      <formula>OR(($A32="Samstag"),($A32="Sonntag"))</formula>
    </cfRule>
  </conditionalFormatting>
  <conditionalFormatting sqref="G24:G25">
    <cfRule type="expression" dxfId="1125" priority="142" stopIfTrue="1">
      <formula>OR(($A24="Samstag"),($A24="Sonntag"))</formula>
    </cfRule>
  </conditionalFormatting>
  <conditionalFormatting sqref="G24">
    <cfRule type="expression" dxfId="1124" priority="141" stopIfTrue="1">
      <formula>OR(($A24="Samstag"),($A24="Sonntag"))</formula>
    </cfRule>
  </conditionalFormatting>
  <conditionalFormatting sqref="G25">
    <cfRule type="expression" dxfId="1123" priority="140" stopIfTrue="1">
      <formula>OR(($A25="Samstag"),($A25="Sonntag"))</formula>
    </cfRule>
  </conditionalFormatting>
  <conditionalFormatting sqref="G39">
    <cfRule type="expression" dxfId="1122" priority="137" stopIfTrue="1">
      <formula>OR(($A39="Samstag"),($A39="Sonntag"))</formula>
    </cfRule>
  </conditionalFormatting>
  <conditionalFormatting sqref="G39">
    <cfRule type="expression" dxfId="1121" priority="138" stopIfTrue="1">
      <formula>OR(($A39="Samstag"),($A39="Sonntag"))</formula>
    </cfRule>
  </conditionalFormatting>
  <conditionalFormatting sqref="G39">
    <cfRule type="expression" dxfId="1120" priority="136" stopIfTrue="1">
      <formula>OR(($A39="Samstag"),($A39="Sonntag"))</formula>
    </cfRule>
  </conditionalFormatting>
  <conditionalFormatting sqref="G46">
    <cfRule type="expression" dxfId="1119" priority="134" stopIfTrue="1">
      <formula>OR(($A46="Samstag"),($A46="Sonntag"))</formula>
    </cfRule>
  </conditionalFormatting>
  <conditionalFormatting sqref="G46">
    <cfRule type="expression" dxfId="1118" priority="133" stopIfTrue="1">
      <formula>OR(($A46="Samstag"),($A46="Sonntag"))</formula>
    </cfRule>
  </conditionalFormatting>
  <conditionalFormatting sqref="F22:H52">
    <cfRule type="expression" dxfId="1117" priority="130" stopIfTrue="1">
      <formula>OR(($A22="Samstag"),($A22="Sonntag"))</formula>
    </cfRule>
  </conditionalFormatting>
  <conditionalFormatting sqref="F22:H52">
    <cfRule type="expression" dxfId="1116" priority="129" stopIfTrue="1">
      <formula>OR(($A22="Samstag"),($A22="Sonntag"))</formula>
    </cfRule>
  </conditionalFormatting>
  <conditionalFormatting sqref="G31">
    <cfRule type="expression" dxfId="1115" priority="128" stopIfTrue="1">
      <formula>OR(($A31="Samstag"),($A31="Sonntag"))</formula>
    </cfRule>
  </conditionalFormatting>
  <conditionalFormatting sqref="G31">
    <cfRule type="expression" dxfId="1114" priority="127" stopIfTrue="1">
      <formula>OR(($A31="Samstag"),($A31="Sonntag"))</formula>
    </cfRule>
  </conditionalFormatting>
  <conditionalFormatting sqref="G38">
    <cfRule type="expression" dxfId="1113" priority="126" stopIfTrue="1">
      <formula>OR(($A38="Samstag"),($A38="Sonntag"))</formula>
    </cfRule>
  </conditionalFormatting>
  <conditionalFormatting sqref="G38">
    <cfRule type="expression" dxfId="1112" priority="125" stopIfTrue="1">
      <formula>OR(($A38="Samstag"),($A38="Sonntag"))</formula>
    </cfRule>
  </conditionalFormatting>
  <conditionalFormatting sqref="G45">
    <cfRule type="expression" dxfId="1111" priority="124" stopIfTrue="1">
      <formula>OR(($A45="Samstag"),($A45="Sonntag"))</formula>
    </cfRule>
  </conditionalFormatting>
  <conditionalFormatting sqref="G45">
    <cfRule type="expression" dxfId="1110" priority="123" stopIfTrue="1">
      <formula>OR(($A45="Samstag"),($A45="Sonntag"))</formula>
    </cfRule>
  </conditionalFormatting>
  <conditionalFormatting sqref="G40:G44">
    <cfRule type="expression" dxfId="1109" priority="116" stopIfTrue="1">
      <formula>OR(($A40="Samstag"),($A40="Sonntag"))</formula>
    </cfRule>
  </conditionalFormatting>
  <conditionalFormatting sqref="G40:G44">
    <cfRule type="expression" dxfId="1108" priority="115" stopIfTrue="1">
      <formula>OR(($A40="Samstag"),($A40="Sonntag"))</formula>
    </cfRule>
  </conditionalFormatting>
  <conditionalFormatting sqref="G22:G52">
    <cfRule type="expression" dxfId="1107" priority="122" stopIfTrue="1">
      <formula>OR(($A22="Samstag"),($A22="Sonntag"))</formula>
    </cfRule>
  </conditionalFormatting>
  <conditionalFormatting sqref="G22:G52">
    <cfRule type="expression" dxfId="1106" priority="121" stopIfTrue="1">
      <formula>OR(($A22="Samstag"),($A22="Sonntag"))</formula>
    </cfRule>
  </conditionalFormatting>
  <conditionalFormatting sqref="G26:G52">
    <cfRule type="expression" dxfId="1105" priority="120" stopIfTrue="1">
      <formula>OR(($A26="Samstag"),($A26="Sonntag"))</formula>
    </cfRule>
  </conditionalFormatting>
  <conditionalFormatting sqref="G26:G52">
    <cfRule type="expression" dxfId="1104" priority="119" stopIfTrue="1">
      <formula>OR(($A26="Samstag"),($A26="Sonntag"))</formula>
    </cfRule>
  </conditionalFormatting>
  <conditionalFormatting sqref="G33:G37">
    <cfRule type="expression" dxfId="1103" priority="118" stopIfTrue="1">
      <formula>OR(($A33="Samstag"),($A33="Sonntag"))</formula>
    </cfRule>
  </conditionalFormatting>
  <conditionalFormatting sqref="G33:G37">
    <cfRule type="expression" dxfId="1102" priority="117" stopIfTrue="1">
      <formula>OR(($A33="Samstag"),($A33="Sonntag"))</formula>
    </cfRule>
  </conditionalFormatting>
  <conditionalFormatting sqref="G47:G51">
    <cfRule type="expression" dxfId="1101" priority="114" stopIfTrue="1">
      <formula>OR(($A47="Samstag"),($A47="Sonntag"))</formula>
    </cfRule>
  </conditionalFormatting>
  <conditionalFormatting sqref="G47:G51">
    <cfRule type="expression" dxfId="1100" priority="113" stopIfTrue="1">
      <formula>OR(($A47="Samstag"),($A47="Sonntag"))</formula>
    </cfRule>
  </conditionalFormatting>
  <conditionalFormatting sqref="H32">
    <cfRule type="expression" dxfId="1099" priority="112" stopIfTrue="1">
      <formula>OR(($A32="Samstag"),($A32="Sonntag"))</formula>
    </cfRule>
  </conditionalFormatting>
  <conditionalFormatting sqref="H32">
    <cfRule type="expression" dxfId="1098" priority="111" stopIfTrue="1">
      <formula>OR(($A32="Samstag"),($A32="Sonntag"))</formula>
    </cfRule>
  </conditionalFormatting>
  <conditionalFormatting sqref="H52">
    <cfRule type="expression" dxfId="1097" priority="100" stopIfTrue="1">
      <formula>OR(($A52="Samstag"),($A52="Sonntag"))</formula>
    </cfRule>
  </conditionalFormatting>
  <conditionalFormatting sqref="H52">
    <cfRule type="expression" dxfId="1096" priority="99" stopIfTrue="1">
      <formula>OR(($A52="Samstag"),($A52="Sonntag"))</formula>
    </cfRule>
  </conditionalFormatting>
  <conditionalFormatting sqref="H46">
    <cfRule type="expression" dxfId="1095" priority="103" stopIfTrue="1">
      <formula>OR(($A46="Samstag"),($A46="Sonntag"))</formula>
    </cfRule>
  </conditionalFormatting>
  <conditionalFormatting sqref="H32">
    <cfRule type="expression" dxfId="1094" priority="107" stopIfTrue="1">
      <formula>OR(($A32="Samstag"),($A32="Sonntag"))</formula>
    </cfRule>
  </conditionalFormatting>
  <conditionalFormatting sqref="H24:H25">
    <cfRule type="expression" dxfId="1093" priority="110" stopIfTrue="1">
      <formula>OR(($A24="Samstag"),($A24="Sonntag"))</formula>
    </cfRule>
  </conditionalFormatting>
  <conditionalFormatting sqref="H24">
    <cfRule type="expression" dxfId="1092" priority="109" stopIfTrue="1">
      <formula>OR(($A24="Samstag"),($A24="Sonntag"))</formula>
    </cfRule>
  </conditionalFormatting>
  <conditionalFormatting sqref="H25">
    <cfRule type="expression" dxfId="1091" priority="108" stopIfTrue="1">
      <formula>OR(($A25="Samstag"),($A25="Sonntag"))</formula>
    </cfRule>
  </conditionalFormatting>
  <conditionalFormatting sqref="H39">
    <cfRule type="expression" dxfId="1090" priority="105" stopIfTrue="1">
      <formula>OR(($A39="Samstag"),($A39="Sonntag"))</formula>
    </cfRule>
  </conditionalFormatting>
  <conditionalFormatting sqref="H39">
    <cfRule type="expression" dxfId="1089" priority="106" stopIfTrue="1">
      <formula>OR(($A39="Samstag"),($A39="Sonntag"))</formula>
    </cfRule>
  </conditionalFormatting>
  <conditionalFormatting sqref="H39">
    <cfRule type="expression" dxfId="1088" priority="104" stopIfTrue="1">
      <formula>OR(($A39="Samstag"),($A39="Sonntag"))</formula>
    </cfRule>
  </conditionalFormatting>
  <conditionalFormatting sqref="H46">
    <cfRule type="expression" dxfId="1087" priority="102" stopIfTrue="1">
      <formula>OR(($A46="Samstag"),($A46="Sonntag"))</formula>
    </cfRule>
  </conditionalFormatting>
  <conditionalFormatting sqref="H46">
    <cfRule type="expression" dxfId="1086" priority="101" stopIfTrue="1">
      <formula>OR(($A46="Samstag"),($A46="Sonntag"))</formula>
    </cfRule>
  </conditionalFormatting>
  <conditionalFormatting sqref="H22:H52">
    <cfRule type="expression" dxfId="1085" priority="98" stopIfTrue="1">
      <formula>OR(($A22="Samstag"),($A22="Sonntag"))</formula>
    </cfRule>
  </conditionalFormatting>
  <conditionalFormatting sqref="H22:H52">
    <cfRule type="expression" dxfId="1084" priority="97" stopIfTrue="1">
      <formula>OR(($A22="Samstag"),($A22="Sonntag"))</formula>
    </cfRule>
  </conditionalFormatting>
  <conditionalFormatting sqref="H31">
    <cfRule type="expression" dxfId="1083" priority="96" stopIfTrue="1">
      <formula>OR(($A31="Samstag"),($A31="Sonntag"))</formula>
    </cfRule>
  </conditionalFormatting>
  <conditionalFormatting sqref="H31">
    <cfRule type="expression" dxfId="1082" priority="95" stopIfTrue="1">
      <formula>OR(($A31="Samstag"),($A31="Sonntag"))</formula>
    </cfRule>
  </conditionalFormatting>
  <conditionalFormatting sqref="H38">
    <cfRule type="expression" dxfId="1081" priority="94" stopIfTrue="1">
      <formula>OR(($A38="Samstag"),($A38="Sonntag"))</formula>
    </cfRule>
  </conditionalFormatting>
  <conditionalFormatting sqref="H38">
    <cfRule type="expression" dxfId="1080" priority="93" stopIfTrue="1">
      <formula>OR(($A38="Samstag"),($A38="Sonntag"))</formula>
    </cfRule>
  </conditionalFormatting>
  <conditionalFormatting sqref="H45">
    <cfRule type="expression" dxfId="1079" priority="92" stopIfTrue="1">
      <formula>OR(($A45="Samstag"),($A45="Sonntag"))</formula>
    </cfRule>
  </conditionalFormatting>
  <conditionalFormatting sqref="H45">
    <cfRule type="expression" dxfId="1078" priority="91" stopIfTrue="1">
      <formula>OR(($A45="Samstag"),($A45="Sonntag"))</formula>
    </cfRule>
  </conditionalFormatting>
  <conditionalFormatting sqref="H40:H44">
    <cfRule type="expression" dxfId="1077" priority="84" stopIfTrue="1">
      <formula>OR(($A40="Samstag"),($A40="Sonntag"))</formula>
    </cfRule>
  </conditionalFormatting>
  <conditionalFormatting sqref="H40:H44">
    <cfRule type="expression" dxfId="1076" priority="83" stopIfTrue="1">
      <formula>OR(($A40="Samstag"),($A40="Sonntag"))</formula>
    </cfRule>
  </conditionalFormatting>
  <conditionalFormatting sqref="H22:H52">
    <cfRule type="expression" dxfId="1075" priority="90" stopIfTrue="1">
      <formula>OR(($A22="Samstag"),($A22="Sonntag"))</formula>
    </cfRule>
  </conditionalFormatting>
  <conditionalFormatting sqref="H22:H52">
    <cfRule type="expression" dxfId="1074" priority="89" stopIfTrue="1">
      <formula>OR(($A22="Samstag"),($A22="Sonntag"))</formula>
    </cfRule>
  </conditionalFormatting>
  <conditionalFormatting sqref="H26:H52">
    <cfRule type="expression" dxfId="1073" priority="88" stopIfTrue="1">
      <formula>OR(($A26="Samstag"),($A26="Sonntag"))</formula>
    </cfRule>
  </conditionalFormatting>
  <conditionalFormatting sqref="H26:H52">
    <cfRule type="expression" dxfId="1072" priority="87" stopIfTrue="1">
      <formula>OR(($A26="Samstag"),($A26="Sonntag"))</formula>
    </cfRule>
  </conditionalFormatting>
  <conditionalFormatting sqref="H33:H37">
    <cfRule type="expression" dxfId="1071" priority="86" stopIfTrue="1">
      <formula>OR(($A33="Samstag"),($A33="Sonntag"))</formula>
    </cfRule>
  </conditionalFormatting>
  <conditionalFormatting sqref="H33:H37">
    <cfRule type="expression" dxfId="1070" priority="85" stopIfTrue="1">
      <formula>OR(($A33="Samstag"),($A33="Sonntag"))</formula>
    </cfRule>
  </conditionalFormatting>
  <conditionalFormatting sqref="H47:H51">
    <cfRule type="expression" dxfId="1069" priority="82" stopIfTrue="1">
      <formula>OR(($A47="Samstag"),($A47="Sonntag"))</formula>
    </cfRule>
  </conditionalFormatting>
  <conditionalFormatting sqref="H47:H51">
    <cfRule type="expression" dxfId="1068" priority="81" stopIfTrue="1">
      <formula>OR(($A47="Samstag"),($A47="Sonntag"))</formula>
    </cfRule>
  </conditionalFormatting>
  <conditionalFormatting sqref="F22:H52">
    <cfRule type="expression" dxfId="1067" priority="80" stopIfTrue="1">
      <formula>OR(($A22="Samstag"),($A22="Sonntag"))</formula>
    </cfRule>
  </conditionalFormatting>
  <conditionalFormatting sqref="F22:H52">
    <cfRule type="expression" dxfId="1066" priority="79" stopIfTrue="1">
      <formula>OR(($A22="Samstag"),($A22="Sonntag"))</formula>
    </cfRule>
  </conditionalFormatting>
  <conditionalFormatting sqref="I22:I52">
    <cfRule type="expression" dxfId="1065" priority="65">
      <formula>(I22&gt;10)</formula>
    </cfRule>
    <cfRule type="expression" dxfId="1064" priority="75" stopIfTrue="1">
      <formula>OR(($A22="Samstag"),($A22="Sonntag"))</formula>
    </cfRule>
    <cfRule type="expression" dxfId="1063" priority="76" stopIfTrue="1">
      <formula>OR(($A22="Samstag"),($A22="Sonntag"))</formula>
    </cfRule>
    <cfRule type="expression" dxfId="1062" priority="78" stopIfTrue="1">
      <formula>OR(($A22="Samstag"),($A22="Sonntag"))</formula>
    </cfRule>
  </conditionalFormatting>
  <conditionalFormatting sqref="I22:I52">
    <cfRule type="expression" dxfId="1061" priority="77" stopIfTrue="1">
      <formula>OR(($A22="Samstag"),($A22="Sonntag"))</formula>
    </cfRule>
  </conditionalFormatting>
  <conditionalFormatting sqref="K56:P59">
    <cfRule type="expression" dxfId="1060" priority="74">
      <formula>OR(ISERROR($K$55),($K$55&gt;""),ISERROR($K$56),($K$56&gt;""))</formula>
    </cfRule>
  </conditionalFormatting>
  <conditionalFormatting sqref="L44:L52">
    <cfRule type="expression" dxfId="1059" priority="70" stopIfTrue="1">
      <formula>OR(($A44="Samstag"),($A44="Sonntag"))</formula>
    </cfRule>
  </conditionalFormatting>
  <conditionalFormatting sqref="L44:L52">
    <cfRule type="expression" dxfId="1058" priority="73" stopIfTrue="1">
      <formula>OR(($A44="Samstag"),($A44="Sonntag"))</formula>
    </cfRule>
  </conditionalFormatting>
  <conditionalFormatting sqref="L44:L52">
    <cfRule type="expression" dxfId="1057" priority="72" stopIfTrue="1">
      <formula>OR(($A44="Samstag"),($A44="Sonntag"))</formula>
    </cfRule>
  </conditionalFormatting>
  <conditionalFormatting sqref="L44:L52">
    <cfRule type="expression" dxfId="1056" priority="71" stopIfTrue="1">
      <formula>OR(($A44="Samstag"),($A44="Sonntag"))</formula>
    </cfRule>
  </conditionalFormatting>
  <conditionalFormatting sqref="L22">
    <cfRule type="expression" dxfId="1055" priority="69" stopIfTrue="1">
      <formula>OR(($A22="Samstag"),($A22="Sonntag"))</formula>
    </cfRule>
  </conditionalFormatting>
  <conditionalFormatting sqref="L40:L43">
    <cfRule type="expression" dxfId="1054" priority="68" stopIfTrue="1">
      <formula>OR(($A40="Samstag"),($A40="Sonntag"),($AA40=TRUE()))</formula>
    </cfRule>
  </conditionalFormatting>
  <conditionalFormatting sqref="L40:L43">
    <cfRule type="expression" dxfId="1053" priority="67" stopIfTrue="1">
      <formula>OR(($A40="Samstag"),($A40="Sonntag"))</formula>
    </cfRule>
  </conditionalFormatting>
  <conditionalFormatting sqref="G22:G52">
    <cfRule type="expression" dxfId="1052" priority="66">
      <formula>OR(AND(I22&gt;6,G22&lt;TIME(0,30,0)),AND(I22&gt;9,G22&lt;TIME(0,45,0)))</formula>
    </cfRule>
  </conditionalFormatting>
  <conditionalFormatting sqref="J22:J52">
    <cfRule type="expression" dxfId="1051" priority="64" stopIfTrue="1">
      <formula>OR(($A22="Samstag"),($A22="Sonntag"))</formula>
    </cfRule>
  </conditionalFormatting>
  <conditionalFormatting sqref="J22:J52">
    <cfRule type="expression" dxfId="1050" priority="63" stopIfTrue="1">
      <formula>OR(($A22="Samstag"),($A22="Sonntag"))</formula>
    </cfRule>
  </conditionalFormatting>
  <conditionalFormatting sqref="D22:L22 D23:H52">
    <cfRule type="expression" dxfId="1049" priority="243" stopIfTrue="1">
      <formula>OR(($A22="Samstag"),($A22="Sonntag"),($AD22=TRUE()))</formula>
    </cfRule>
  </conditionalFormatting>
  <conditionalFormatting sqref="B22">
    <cfRule type="expression" dxfId="1048" priority="244" stopIfTrue="1">
      <formula>$AD22=TRUE()</formula>
    </cfRule>
    <cfRule type="expression" dxfId="1047" priority="245" stopIfTrue="1">
      <formula>OR(($A22="Samstag"),($A22="Sonntag"))</formula>
    </cfRule>
    <cfRule type="expression" dxfId="1046" priority="246" stopIfTrue="1">
      <formula>AND($E$17&lt;&gt;"",$B22&gt;=$E$17)</formula>
    </cfRule>
  </conditionalFormatting>
  <conditionalFormatting sqref="C22:C52">
    <cfRule type="expression" dxfId="1045" priority="62" stopIfTrue="1">
      <formula>OR(($A22="Samstag"),($A22="Sonntag"),($AA22=TRUE()))</formula>
    </cfRule>
  </conditionalFormatting>
  <conditionalFormatting sqref="D22:D52">
    <cfRule type="expression" dxfId="1044" priority="61">
      <formula>IF(AND(D22="F",C22&lt;&gt;"BA"),TRUE,FALSE)</formula>
    </cfRule>
  </conditionalFormatting>
  <conditionalFormatting sqref="P22:P52">
    <cfRule type="expression" dxfId="1043" priority="60">
      <formula>IF($K$55&gt;"""",FALSE,TRUE)</formula>
    </cfRule>
  </conditionalFormatting>
  <conditionalFormatting sqref="F22">
    <cfRule type="expression" dxfId="1042" priority="59" stopIfTrue="1">
      <formula>OR(($A22="Samstag"),($A22="Sonntag"),($AA22=TRUE()))</formula>
    </cfRule>
  </conditionalFormatting>
  <conditionalFormatting sqref="F22">
    <cfRule type="expression" dxfId="1041" priority="58" stopIfTrue="1">
      <formula>OR(($A22="Samstag"),($A22="Sonntag"))</formula>
    </cfRule>
  </conditionalFormatting>
  <conditionalFormatting sqref="F22">
    <cfRule type="expression" dxfId="1040" priority="57" stopIfTrue="1">
      <formula>OR(($A22="Samstag"),($A22="Sonntag"))</formula>
    </cfRule>
  </conditionalFormatting>
  <conditionalFormatting sqref="F22:H22">
    <cfRule type="expression" dxfId="1039" priority="56" stopIfTrue="1">
      <formula>OR(($A22="Samstag"),($A22="Sonntag"),($AA22=TRUE()))</formula>
    </cfRule>
  </conditionalFormatting>
  <conditionalFormatting sqref="F22:H22">
    <cfRule type="expression" dxfId="1038" priority="55" stopIfTrue="1">
      <formula>OR(($A22="Samstag"),($A22="Sonntag"))</formula>
    </cfRule>
  </conditionalFormatting>
  <conditionalFormatting sqref="F22:H22">
    <cfRule type="expression" dxfId="1037" priority="54" stopIfTrue="1">
      <formula>OR(($A22="Samstag"),($A22="Sonntag"))</formula>
    </cfRule>
  </conditionalFormatting>
  <conditionalFormatting sqref="G22">
    <cfRule type="expression" dxfId="1036" priority="53" stopIfTrue="1">
      <formula>OR(($A22="Samstag"),($A22="Sonntag"))</formula>
    </cfRule>
  </conditionalFormatting>
  <conditionalFormatting sqref="G22">
    <cfRule type="expression" dxfId="1035" priority="52" stopIfTrue="1">
      <formula>OR(($A22="Samstag"),($A22="Sonntag"))</formula>
    </cfRule>
  </conditionalFormatting>
  <conditionalFormatting sqref="H22">
    <cfRule type="expression" dxfId="1034" priority="51" stopIfTrue="1">
      <formula>OR(($A22="Samstag"),($A22="Sonntag"))</formula>
    </cfRule>
  </conditionalFormatting>
  <conditionalFormatting sqref="H22">
    <cfRule type="expression" dxfId="1033" priority="50" stopIfTrue="1">
      <formula>OR(($A22="Samstag"),($A22="Sonntag"))</formula>
    </cfRule>
  </conditionalFormatting>
  <conditionalFormatting sqref="F27">
    <cfRule type="expression" dxfId="1032" priority="49" stopIfTrue="1">
      <formula>OR(($A27="Samstag"),($A27="Sonntag"),($AA27=TRUE()))</formula>
    </cfRule>
  </conditionalFormatting>
  <conditionalFormatting sqref="F27">
    <cfRule type="expression" dxfId="1031" priority="48" stopIfTrue="1">
      <formula>OR(($A27="Samstag"),($A27="Sonntag"))</formula>
    </cfRule>
  </conditionalFormatting>
  <conditionalFormatting sqref="F27">
    <cfRule type="expression" dxfId="1030" priority="47" stopIfTrue="1">
      <formula>OR(($A27="Samstag"),($A27="Sonntag"))</formula>
    </cfRule>
  </conditionalFormatting>
  <conditionalFormatting sqref="F27:H27">
    <cfRule type="expression" dxfId="1029" priority="46" stopIfTrue="1">
      <formula>OR(($A27="Samstag"),($A27="Sonntag"),($AA27=TRUE()))</formula>
    </cfRule>
  </conditionalFormatting>
  <conditionalFormatting sqref="F27:H27">
    <cfRule type="expression" dxfId="1028" priority="45" stopIfTrue="1">
      <formula>OR(($A27="Samstag"),($A27="Sonntag"))</formula>
    </cfRule>
  </conditionalFormatting>
  <conditionalFormatting sqref="F27:H27">
    <cfRule type="expression" dxfId="1027" priority="44" stopIfTrue="1">
      <formula>OR(($A27="Samstag"),($A27="Sonntag"))</formula>
    </cfRule>
  </conditionalFormatting>
  <conditionalFormatting sqref="G27">
    <cfRule type="expression" dxfId="1026" priority="43" stopIfTrue="1">
      <formula>OR(($A27="Samstag"),($A27="Sonntag"))</formula>
    </cfRule>
  </conditionalFormatting>
  <conditionalFormatting sqref="G27">
    <cfRule type="expression" dxfId="1025" priority="42" stopIfTrue="1">
      <formula>OR(($A27="Samstag"),($A27="Sonntag"))</formula>
    </cfRule>
  </conditionalFormatting>
  <conditionalFormatting sqref="H27">
    <cfRule type="expression" dxfId="1024" priority="41" stopIfTrue="1">
      <formula>OR(($A27="Samstag"),($A27="Sonntag"))</formula>
    </cfRule>
  </conditionalFormatting>
  <conditionalFormatting sqref="H27">
    <cfRule type="expression" dxfId="1023" priority="40" stopIfTrue="1">
      <formula>OR(($A27="Samstag"),($A27="Sonntag"))</formula>
    </cfRule>
  </conditionalFormatting>
  <conditionalFormatting sqref="F25:H25">
    <cfRule type="expression" dxfId="1022" priority="39" stopIfTrue="1">
      <formula>OR(($A25="Samstag"),($A25="Sonntag"))</formula>
    </cfRule>
  </conditionalFormatting>
  <conditionalFormatting sqref="G25">
    <cfRule type="expression" dxfId="1021" priority="38" stopIfTrue="1">
      <formula>OR(($A25="Samstag"),($A25="Sonntag"))</formula>
    </cfRule>
  </conditionalFormatting>
  <conditionalFormatting sqref="H25">
    <cfRule type="expression" dxfId="1020" priority="37" stopIfTrue="1">
      <formula>OR(($A25="Samstag"),($A25="Sonntag"))</formula>
    </cfRule>
  </conditionalFormatting>
  <conditionalFormatting sqref="F26:H26">
    <cfRule type="expression" dxfId="1019" priority="36" stopIfTrue="1">
      <formula>OR(($A26="Samstag"),($A26="Sonntag"))</formula>
    </cfRule>
  </conditionalFormatting>
  <conditionalFormatting sqref="F26:H26">
    <cfRule type="expression" dxfId="1018" priority="35" stopIfTrue="1">
      <formula>OR(($A26="Samstag"),($A26="Sonntag"))</formula>
    </cfRule>
  </conditionalFormatting>
  <conditionalFormatting sqref="G26">
    <cfRule type="expression" dxfId="1017" priority="34" stopIfTrue="1">
      <formula>OR(($A26="Samstag"),($A26="Sonntag"))</formula>
    </cfRule>
  </conditionalFormatting>
  <conditionalFormatting sqref="G26">
    <cfRule type="expression" dxfId="1016" priority="33" stopIfTrue="1">
      <formula>OR(($A26="Samstag"),($A26="Sonntag"))</formula>
    </cfRule>
  </conditionalFormatting>
  <conditionalFormatting sqref="H26">
    <cfRule type="expression" dxfId="1015" priority="32" stopIfTrue="1">
      <formula>OR(($A26="Samstag"),($A26="Sonntag"))</formula>
    </cfRule>
  </conditionalFormatting>
  <conditionalFormatting sqref="H26">
    <cfRule type="expression" dxfId="1014" priority="31" stopIfTrue="1">
      <formula>OR(($A26="Samstag"),($A26="Sonntag"))</formula>
    </cfRule>
  </conditionalFormatting>
  <conditionalFormatting sqref="F29:H29">
    <cfRule type="expression" dxfId="1013" priority="30" stopIfTrue="1">
      <formula>OR(($A29="Samstag"),($A29="Sonntag"))</formula>
    </cfRule>
  </conditionalFormatting>
  <conditionalFormatting sqref="F29:H29">
    <cfRule type="expression" dxfId="1012" priority="29" stopIfTrue="1">
      <formula>OR(($A29="Samstag"),($A29="Sonntag"))</formula>
    </cfRule>
  </conditionalFormatting>
  <conditionalFormatting sqref="G29">
    <cfRule type="expression" dxfId="1011" priority="28" stopIfTrue="1">
      <formula>OR(($A29="Samstag"),($A29="Sonntag"))</formula>
    </cfRule>
  </conditionalFormatting>
  <conditionalFormatting sqref="G29">
    <cfRule type="expression" dxfId="1010" priority="27" stopIfTrue="1">
      <formula>OR(($A29="Samstag"),($A29="Sonntag"))</formula>
    </cfRule>
  </conditionalFormatting>
  <conditionalFormatting sqref="H29">
    <cfRule type="expression" dxfId="1009" priority="26" stopIfTrue="1">
      <formula>OR(($A29="Samstag"),($A29="Sonntag"))</formula>
    </cfRule>
  </conditionalFormatting>
  <conditionalFormatting sqref="H29">
    <cfRule type="expression" dxfId="1008" priority="25" stopIfTrue="1">
      <formula>OR(($A29="Samstag"),($A29="Sonntag"))</formula>
    </cfRule>
  </conditionalFormatting>
  <conditionalFormatting sqref="F30:H30">
    <cfRule type="expression" dxfId="1007" priority="24" stopIfTrue="1">
      <formula>OR(($A30="Samstag"),($A30="Sonntag"))</formula>
    </cfRule>
  </conditionalFormatting>
  <conditionalFormatting sqref="F30:H30">
    <cfRule type="expression" dxfId="1006" priority="23" stopIfTrue="1">
      <formula>OR(($A30="Samstag"),($A30="Sonntag"))</formula>
    </cfRule>
  </conditionalFormatting>
  <conditionalFormatting sqref="G30">
    <cfRule type="expression" dxfId="1005" priority="22" stopIfTrue="1">
      <formula>OR(($A30="Samstag"),($A30="Sonntag"))</formula>
    </cfRule>
  </conditionalFormatting>
  <conditionalFormatting sqref="G30">
    <cfRule type="expression" dxfId="1004" priority="21" stopIfTrue="1">
      <formula>OR(($A30="Samstag"),($A30="Sonntag"))</formula>
    </cfRule>
  </conditionalFormatting>
  <conditionalFormatting sqref="H30">
    <cfRule type="expression" dxfId="1003" priority="20" stopIfTrue="1">
      <formula>OR(($A30="Samstag"),($A30="Sonntag"))</formula>
    </cfRule>
  </conditionalFormatting>
  <conditionalFormatting sqref="H30">
    <cfRule type="expression" dxfId="1002" priority="19" stopIfTrue="1">
      <formula>OR(($A30="Samstag"),($A30="Sonntag"))</formula>
    </cfRule>
  </conditionalFormatting>
  <conditionalFormatting sqref="F31:H31">
    <cfRule type="expression" dxfId="1001" priority="18" stopIfTrue="1">
      <formula>OR(($A31="Samstag"),($A31="Sonntag"))</formula>
    </cfRule>
  </conditionalFormatting>
  <conditionalFormatting sqref="F31:H31">
    <cfRule type="expression" dxfId="1000" priority="17" stopIfTrue="1">
      <formula>OR(($A31="Samstag"),($A31="Sonntag"))</formula>
    </cfRule>
  </conditionalFormatting>
  <conditionalFormatting sqref="G31">
    <cfRule type="expression" dxfId="999" priority="16" stopIfTrue="1">
      <formula>OR(($A31="Samstag"),($A31="Sonntag"))</formula>
    </cfRule>
  </conditionalFormatting>
  <conditionalFormatting sqref="G31">
    <cfRule type="expression" dxfId="998" priority="15" stopIfTrue="1">
      <formula>OR(($A31="Samstag"),($A31="Sonntag"))</formula>
    </cfRule>
  </conditionalFormatting>
  <conditionalFormatting sqref="H31">
    <cfRule type="expression" dxfId="997" priority="14" stopIfTrue="1">
      <formula>OR(($A31="Samstag"),($A31="Sonntag"))</formula>
    </cfRule>
  </conditionalFormatting>
  <conditionalFormatting sqref="H31">
    <cfRule type="expression" dxfId="996" priority="13" stopIfTrue="1">
      <formula>OR(($A31="Samstag"),($A31="Sonntag"))</formula>
    </cfRule>
  </conditionalFormatting>
  <conditionalFormatting sqref="F32:H32">
    <cfRule type="expression" dxfId="995" priority="12" stopIfTrue="1">
      <formula>OR(($A32="Samstag"),($A32="Sonntag"))</formula>
    </cfRule>
  </conditionalFormatting>
  <conditionalFormatting sqref="F32:H32">
    <cfRule type="expression" dxfId="994" priority="11" stopIfTrue="1">
      <formula>OR(($A32="Samstag"),($A32="Sonntag"))</formula>
    </cfRule>
  </conditionalFormatting>
  <conditionalFormatting sqref="G32">
    <cfRule type="expression" dxfId="993" priority="10" stopIfTrue="1">
      <formula>OR(($A32="Samstag"),($A32="Sonntag"))</formula>
    </cfRule>
  </conditionalFormatting>
  <conditionalFormatting sqref="G32">
    <cfRule type="expression" dxfId="992" priority="9" stopIfTrue="1">
      <formula>OR(($A32="Samstag"),($A32="Sonntag"))</formula>
    </cfRule>
  </conditionalFormatting>
  <conditionalFormatting sqref="H32">
    <cfRule type="expression" dxfId="991" priority="8" stopIfTrue="1">
      <formula>OR(($A32="Samstag"),($A32="Sonntag"))</formula>
    </cfRule>
  </conditionalFormatting>
  <conditionalFormatting sqref="H32">
    <cfRule type="expression" dxfId="990" priority="7" stopIfTrue="1">
      <formula>OR(($A32="Samstag"),($A32="Sonntag"))</formula>
    </cfRule>
  </conditionalFormatting>
  <conditionalFormatting sqref="F32:H33">
    <cfRule type="expression" dxfId="989" priority="6" stopIfTrue="1">
      <formula>OR(($A32="Samstag"),($A32="Sonntag"))</formula>
    </cfRule>
  </conditionalFormatting>
  <conditionalFormatting sqref="F32:H33">
    <cfRule type="expression" dxfId="988" priority="5" stopIfTrue="1">
      <formula>OR(($A32="Samstag"),($A32="Sonntag"))</formula>
    </cfRule>
  </conditionalFormatting>
  <conditionalFormatting sqref="G32:G33">
    <cfRule type="expression" dxfId="987" priority="4" stopIfTrue="1">
      <formula>OR(($A32="Samstag"),($A32="Sonntag"))</formula>
    </cfRule>
  </conditionalFormatting>
  <conditionalFormatting sqref="G32:G33">
    <cfRule type="expression" dxfId="986" priority="3" stopIfTrue="1">
      <formula>OR(($A32="Samstag"),($A32="Sonntag"))</formula>
    </cfRule>
  </conditionalFormatting>
  <conditionalFormatting sqref="H32:H33">
    <cfRule type="expression" dxfId="985" priority="2" stopIfTrue="1">
      <formula>OR(($A32="Samstag"),($A32="Sonntag"))</formula>
    </cfRule>
  </conditionalFormatting>
  <conditionalFormatting sqref="H32:H33">
    <cfRule type="expression" dxfId="984" priority="1" stopIfTrue="1">
      <formula>OR(($A32="Samstag"),($A32="Sonntag"))</formula>
    </cfRule>
  </conditionalFormatting>
  <dataValidations count="8">
    <dataValidation type="list" showInputMessage="1" showErrorMessage="1" sqref="C22:C52" xr:uid="{00000000-0002-0000-0900-000000000000}">
      <formula1>Auswahlart</formula1>
    </dataValidation>
    <dataValidation type="list" allowBlank="1" showInputMessage="1" showErrorMessage="1" sqref="E17:F17" xr:uid="{00000000-0002-0000-0900-000001000000}">
      <formula1>$B$22:$B$52</formula1>
    </dataValidation>
    <dataValidation showInputMessage="1" showErrorMessage="1" sqref="G10:I10" xr:uid="{00000000-0002-0000-0900-000002000000}"/>
    <dataValidation type="decimal" allowBlank="1" showInputMessage="1" showErrorMessage="1" sqref="I16:M16 I12:M12" xr:uid="{00000000-0002-0000-0900-000003000000}">
      <formula1>$AA$35</formula1>
      <formula2>$AA$36</formula2>
    </dataValidation>
    <dataValidation type="decimal" allowBlank="1" showInputMessage="1" showErrorMessage="1" sqref="F12 F16 I13:M13 I17:M17" xr:uid="{00000000-0002-0000-0900-000004000000}">
      <formula1>0</formula1>
      <formula2>45</formula2>
    </dataValidation>
    <dataValidation allowBlank="1" showInputMessage="1" showErrorMessage="1" errorTitle="Eingabefehler" error="Bitte geben Sie eine positive Dezimalzahl ein." sqref="D22:D52" xr:uid="{00000000-0002-0000-09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900-000006000000}">
      <formula1>AND(ISNUMBER(F22),DAY($B22)&gt;0,NOT(AND(OR($D22="F",$C22="BA"),NOT($S$8))),NOT(AND(OR($A22="Sonntag",$A22="Samstag"),NOT($S$7))),F22&gt;=TIME(0,0,0),F22&lt;=TIME(23,59,59))</formula1>
    </dataValidation>
    <dataValidation type="decimal" allowBlank="1" showInputMessage="1" showErrorMessage="1" sqref="M7:O7" xr:uid="{00000000-0002-0000-09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0">
    <pageSetUpPr fitToPage="1"/>
  </sheetPr>
  <dimension ref="A1:IR80"/>
  <sheetViews>
    <sheetView showGridLines="0" showRowColHeaders="0" zoomScaleNormal="100" zoomScaleSheetLayoutView="55" workbookViewId="0">
      <selection activeCell="E5" sqref="E5:H5"/>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36</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August!K54</f>
        <v>-115.19999999999985</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IF(August!F16&gt;0,August!F16,August!F12)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44805</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Donnerstag</v>
      </c>
      <c r="B22" s="33">
        <f>($A$21+ROW(B1)-1)*(MONTH($A$21+1)=MONTH($A$21))</f>
        <v>44805</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-116.99999999999984</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Freitag</v>
      </c>
      <c r="B23" s="37">
        <f t="shared" ref="B23:B52" si="2">($A$21+ROW(B2)-1)*(MONTH(B22+1)=MONTH($A$21))</f>
        <v>44806</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-118.79999999999984</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Samstag</v>
      </c>
      <c r="B24" s="37">
        <f t="shared" si="2"/>
        <v>44807</v>
      </c>
      <c r="C24" s="174" t="str">
        <f>IF(OR(A24="Samstag",A24="Sonntag"),"",IF(COUNTIF(Übersicht!C$16:C$30,B24)&gt;0,"BA",""))</f>
        <v/>
      </c>
      <c r="D24" s="34" t="str">
        <f>IF(OR(A24="Samstag",A24="Sonntag"),"",IF(COUNTIF(Übersicht!C$16:C$30,B24)&gt;0,"F",""))</f>
        <v/>
      </c>
      <c r="E24" s="161" t="str">
        <f t="shared" si="3"/>
        <v/>
      </c>
      <c r="F24" s="165"/>
      <c r="G24" s="166"/>
      <c r="H24" s="167"/>
      <c r="I24" s="38">
        <f t="shared" si="1"/>
        <v>0</v>
      </c>
      <c r="J24" s="35">
        <f t="shared" si="4"/>
        <v>0</v>
      </c>
      <c r="K24" s="36">
        <f t="shared" ref="K24:K52" si="8">SUM(K23,J24)</f>
        <v>-118.79999999999984</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t="str">
        <f t="shared" si="7"/>
        <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Sonntag</v>
      </c>
      <c r="B25" s="37">
        <f t="shared" si="2"/>
        <v>44808</v>
      </c>
      <c r="C25" s="174" t="str">
        <f>IF(OR(A25="Samstag",A25="Sonntag"),"",IF(COUNTIF(Übersicht!C$16:C$30,B25)&gt;0,"BA",""))</f>
        <v/>
      </c>
      <c r="D25" s="34" t="str">
        <f>IF(OR(A25="Samstag",A25="Sonntag"),"",IF(COUNTIF(Übersicht!C$16:C$30,B25)&gt;0,"F",""))</f>
        <v/>
      </c>
      <c r="E25" s="161" t="str">
        <f t="shared" si="3"/>
        <v/>
      </c>
      <c r="F25" s="165"/>
      <c r="G25" s="166"/>
      <c r="H25" s="167"/>
      <c r="I25" s="38">
        <f t="shared" si="1"/>
        <v>0</v>
      </c>
      <c r="J25" s="35">
        <f t="shared" si="4"/>
        <v>0</v>
      </c>
      <c r="K25" s="36">
        <f t="shared" si="8"/>
        <v>-118.79999999999984</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t="str">
        <f t="shared" si="7"/>
        <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Montag</v>
      </c>
      <c r="B26" s="37">
        <f t="shared" si="2"/>
        <v>44809</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-120.59999999999984</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Dienstag</v>
      </c>
      <c r="B27" s="37">
        <f t="shared" si="2"/>
        <v>44810</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-122.39999999999984</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Mittwoch</v>
      </c>
      <c r="B28" s="37">
        <f t="shared" si="2"/>
        <v>44811</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-124.19999999999983</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Donnerstag</v>
      </c>
      <c r="B29" s="37">
        <f t="shared" si="2"/>
        <v>44812</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-125.99999999999983</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Freitag</v>
      </c>
      <c r="B30" s="37">
        <f t="shared" si="2"/>
        <v>44813</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-127.79999999999983</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Samstag</v>
      </c>
      <c r="B31" s="37">
        <f t="shared" si="2"/>
        <v>44814</v>
      </c>
      <c r="C31" s="174" t="str">
        <f>IF(OR(A31="Samstag",A31="Sonntag"),"",IF(COUNTIF(Übersicht!C$16:C$30,B31)&gt;0,"BA",""))</f>
        <v/>
      </c>
      <c r="D31" s="34" t="str">
        <f>IF(OR(A31="Samstag",A31="Sonntag"),"",IF(COUNTIF(Übersicht!C$16:C$30,B31)&gt;0,"F",""))</f>
        <v/>
      </c>
      <c r="E31" s="161" t="str">
        <f t="shared" si="3"/>
        <v/>
      </c>
      <c r="F31" s="165"/>
      <c r="G31" s="166"/>
      <c r="H31" s="167"/>
      <c r="I31" s="38">
        <f t="shared" si="1"/>
        <v>0</v>
      </c>
      <c r="J31" s="35">
        <f t="shared" si="4"/>
        <v>0</v>
      </c>
      <c r="K31" s="36">
        <f t="shared" si="8"/>
        <v>-127.79999999999983</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t="str">
        <f t="shared" si="7"/>
        <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Sonntag</v>
      </c>
      <c r="B32" s="37">
        <f t="shared" si="2"/>
        <v>44815</v>
      </c>
      <c r="C32" s="174" t="str">
        <f>IF(OR(A32="Samstag",A32="Sonntag"),"",IF(COUNTIF(Übersicht!C$16:C$30,B32)&gt;0,"BA",""))</f>
        <v/>
      </c>
      <c r="D32" s="34" t="str">
        <f>IF(OR(A32="Samstag",A32="Sonntag"),"",IF(COUNTIF(Übersicht!C$16:C$30,B32)&gt;0,"F",""))</f>
        <v/>
      </c>
      <c r="E32" s="161" t="str">
        <f t="shared" si="3"/>
        <v/>
      </c>
      <c r="F32" s="165"/>
      <c r="G32" s="166"/>
      <c r="H32" s="167"/>
      <c r="I32" s="38">
        <f t="shared" si="1"/>
        <v>0</v>
      </c>
      <c r="J32" s="35">
        <f t="shared" si="4"/>
        <v>0</v>
      </c>
      <c r="K32" s="36">
        <f t="shared" si="8"/>
        <v>-127.79999999999983</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t="str">
        <f t="shared" si="7"/>
        <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Montag</v>
      </c>
      <c r="B33" s="37">
        <f t="shared" si="2"/>
        <v>44816</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-129.59999999999982</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Dienstag</v>
      </c>
      <c r="B34" s="37">
        <f t="shared" si="2"/>
        <v>44817</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-131.39999999999984</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Mittwoch</v>
      </c>
      <c r="B35" s="37">
        <f t="shared" si="2"/>
        <v>44818</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-133.19999999999985</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Donnerstag</v>
      </c>
      <c r="B36" s="37">
        <f t="shared" si="2"/>
        <v>44819</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-134.99999999999986</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Freitag</v>
      </c>
      <c r="B37" s="37">
        <f t="shared" si="2"/>
        <v>44820</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-136.79999999999987</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Samstag</v>
      </c>
      <c r="B38" s="37">
        <f t="shared" si="2"/>
        <v>44821</v>
      </c>
      <c r="C38" s="174" t="str">
        <f>IF(OR(A38="Samstag",A38="Sonntag"),"",IF(COUNTIF(Übersicht!C$16:C$30,B38)&gt;0,"BA",""))</f>
        <v/>
      </c>
      <c r="D38" s="34" t="str">
        <f>IF(OR(A38="Samstag",A38="Sonntag"),"",IF(COUNTIF(Übersicht!C$16:C$30,B38)&gt;0,"F",""))</f>
        <v/>
      </c>
      <c r="E38" s="161" t="str">
        <f t="shared" si="3"/>
        <v/>
      </c>
      <c r="F38" s="165"/>
      <c r="G38" s="166"/>
      <c r="H38" s="167"/>
      <c r="I38" s="38">
        <f t="shared" si="1"/>
        <v>0</v>
      </c>
      <c r="J38" s="35">
        <f t="shared" si="4"/>
        <v>0</v>
      </c>
      <c r="K38" s="36">
        <f t="shared" si="8"/>
        <v>-136.79999999999987</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t="str">
        <f t="shared" si="7"/>
        <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Sonntag</v>
      </c>
      <c r="B39" s="37">
        <f t="shared" si="2"/>
        <v>44822</v>
      </c>
      <c r="C39" s="174" t="str">
        <f>IF(OR(A39="Samstag",A39="Sonntag"),"",IF(COUNTIF(Übersicht!C$16:C$30,B39)&gt;0,"BA",""))</f>
        <v/>
      </c>
      <c r="D39" s="34" t="str">
        <f>IF(OR(A39="Samstag",A39="Sonntag"),"",IF(COUNTIF(Übersicht!C$16:C$30,B39)&gt;0,"F",""))</f>
        <v/>
      </c>
      <c r="E39" s="161" t="str">
        <f t="shared" si="3"/>
        <v/>
      </c>
      <c r="F39" s="165"/>
      <c r="G39" s="166"/>
      <c r="H39" s="167"/>
      <c r="I39" s="38">
        <f t="shared" si="1"/>
        <v>0</v>
      </c>
      <c r="J39" s="35">
        <f t="shared" si="4"/>
        <v>0</v>
      </c>
      <c r="K39" s="36">
        <f t="shared" si="8"/>
        <v>-136.79999999999987</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t="str">
        <f t="shared" si="7"/>
        <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Montag</v>
      </c>
      <c r="B40" s="37">
        <f t="shared" si="2"/>
        <v>44823</v>
      </c>
      <c r="C40" s="174" t="str">
        <f>IF(OR(A40="Samstag",A40="Sonntag"),"",IF(COUNTIF(Übersicht!C$16:C$30,B40)&gt;0,"BA",""))</f>
        <v/>
      </c>
      <c r="D40" s="34" t="str">
        <f>IF(OR(A40="Samstag",A40="Sonntag"),"",IF(COUNTIF(Übersicht!C$16:C$30,B40)&gt;0,"F",""))</f>
        <v/>
      </c>
      <c r="E40" s="161">
        <f t="shared" si="3"/>
        <v>1.8</v>
      </c>
      <c r="F40" s="165"/>
      <c r="G40" s="166"/>
      <c r="H40" s="167"/>
      <c r="I40" s="38">
        <f t="shared" si="1"/>
        <v>0</v>
      </c>
      <c r="J40" s="35">
        <f t="shared" si="4"/>
        <v>-1.8</v>
      </c>
      <c r="K40" s="36">
        <f t="shared" si="8"/>
        <v>-138.59999999999988</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Dienstag</v>
      </c>
      <c r="B41" s="37">
        <f t="shared" si="2"/>
        <v>44824</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-140.39999999999989</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Mittwoch</v>
      </c>
      <c r="B42" s="37">
        <f t="shared" si="2"/>
        <v>44825</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-142.1999999999999</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Donnerstag</v>
      </c>
      <c r="B43" s="37">
        <f t="shared" si="2"/>
        <v>44826</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-143.99999999999991</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Freitag</v>
      </c>
      <c r="B44" s="37">
        <f t="shared" si="2"/>
        <v>44827</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-145.79999999999993</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Samstag</v>
      </c>
      <c r="B45" s="37">
        <f t="shared" si="2"/>
        <v>44828</v>
      </c>
      <c r="C45" s="174" t="str">
        <f>IF(OR(A45="Samstag",A45="Sonntag"),"",IF(COUNTIF(Übersicht!C$16:C$30,B45)&gt;0,"BA",""))</f>
        <v/>
      </c>
      <c r="D45" s="34" t="str">
        <f>IF(OR(A45="Samstag",A45="Sonntag"),"",IF(COUNTIF(Übersicht!C$16:C$30,B45)&gt;0,"F",""))</f>
        <v/>
      </c>
      <c r="E45" s="161" t="str">
        <f t="shared" si="3"/>
        <v/>
      </c>
      <c r="F45" s="165"/>
      <c r="G45" s="166"/>
      <c r="H45" s="167"/>
      <c r="I45" s="38">
        <f t="shared" si="1"/>
        <v>0</v>
      </c>
      <c r="J45" s="35">
        <f t="shared" si="4"/>
        <v>0</v>
      </c>
      <c r="K45" s="36">
        <f t="shared" si="8"/>
        <v>-145.79999999999993</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t="str">
        <f t="shared" si="7"/>
        <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Sonntag</v>
      </c>
      <c r="B46" s="37">
        <f t="shared" si="2"/>
        <v>44829</v>
      </c>
      <c r="C46" s="174" t="str">
        <f>IF(OR(A46="Samstag",A46="Sonntag"),"",IF(COUNTIF(Übersicht!C$16:C$30,B46)&gt;0,"BA",""))</f>
        <v/>
      </c>
      <c r="D46" s="34" t="str">
        <f>IF(OR(A46="Samstag",A46="Sonntag"),"",IF(COUNTIF(Übersicht!C$16:C$30,B46)&gt;0,"F",""))</f>
        <v/>
      </c>
      <c r="E46" s="161" t="str">
        <f t="shared" si="3"/>
        <v/>
      </c>
      <c r="F46" s="165"/>
      <c r="G46" s="166"/>
      <c r="H46" s="167"/>
      <c r="I46" s="38">
        <f t="shared" si="1"/>
        <v>0</v>
      </c>
      <c r="J46" s="35">
        <f t="shared" si="4"/>
        <v>0</v>
      </c>
      <c r="K46" s="36">
        <f t="shared" si="8"/>
        <v>-145.79999999999993</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t="str">
        <f t="shared" si="7"/>
        <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Montag</v>
      </c>
      <c r="B47" s="37">
        <f t="shared" si="2"/>
        <v>44830</v>
      </c>
      <c r="C47" s="174" t="str">
        <f>IF(OR(A47="Samstag",A47="Sonntag"),"",IF(COUNTIF(Übersicht!C$16:C$30,B47)&gt;0,"BA",""))</f>
        <v/>
      </c>
      <c r="D47" s="34" t="str">
        <f>IF(OR(A47="Samstag",A47="Sonntag"),"",IF(COUNTIF(Übersicht!C$16:C$30,B47)&gt;0,"F",""))</f>
        <v/>
      </c>
      <c r="E47" s="161">
        <f t="shared" si="3"/>
        <v>1.8</v>
      </c>
      <c r="F47" s="165"/>
      <c r="G47" s="166"/>
      <c r="H47" s="167"/>
      <c r="I47" s="38">
        <f t="shared" si="1"/>
        <v>0</v>
      </c>
      <c r="J47" s="35">
        <f t="shared" si="4"/>
        <v>-1.8</v>
      </c>
      <c r="K47" s="36">
        <f t="shared" si="8"/>
        <v>-147.59999999999994</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Dienstag</v>
      </c>
      <c r="B48" s="37">
        <f t="shared" si="2"/>
        <v>44831</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-149.39999999999995</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Mittwoch</v>
      </c>
      <c r="B49" s="37">
        <f t="shared" si="2"/>
        <v>44832</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-151.19999999999996</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Donnerstag</v>
      </c>
      <c r="B50" s="37">
        <f t="shared" si="2"/>
        <v>44833</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-152.99999999999997</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Freitag</v>
      </c>
      <c r="B51" s="37">
        <f t="shared" si="2"/>
        <v>44834</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-154.79999999999998</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0</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-154.79999999999998</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39.599999999999994</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39.599999999999994</v>
      </c>
      <c r="F54" s="50"/>
      <c r="G54" s="51"/>
      <c r="H54" s="48"/>
      <c r="I54" s="49">
        <f>SUM(I22:I52)</f>
        <v>0</v>
      </c>
      <c r="J54" s="49">
        <f>SUM(J22:J52)</f>
        <v>-39.599999999999994</v>
      </c>
      <c r="K54" s="49">
        <f>K52</f>
        <v>-154.79999999999998</v>
      </c>
      <c r="L54" s="86"/>
      <c r="M54" s="190" t="str">
        <f>CONCATENATE(DEC2HEX(R54),"-",DEC2HEX(S54),"-",DEC2HEX(ROUND(I54*100,0)))</f>
        <v>0-0-0</v>
      </c>
      <c r="N54" s="190"/>
      <c r="O54" s="190"/>
      <c r="P54" s="192"/>
      <c r="Q54" s="79"/>
      <c r="R54" s="79">
        <f>SUM(R22:R52)</f>
        <v>0</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7JGJOv12tMT+JPwN+cL+Lz56+B+TSmyNmf+UXV4DrHAnw1XtVeyWOGhsyWd/RNhvGKzEHVFwIhUSZIzD0dReFQ==" saltValue="NZxSgZ8d4kUPWos1G6Vfbw=="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983" priority="239" stopIfTrue="1">
      <formula>OR(($A23="Samstag"),($A23="Sonntag"),($AA23=TRUE()))</formula>
    </cfRule>
  </conditionalFormatting>
  <conditionalFormatting sqref="B23:B52">
    <cfRule type="expression" dxfId="982" priority="145" stopIfTrue="1">
      <formula>$AA23=TRUE()</formula>
    </cfRule>
    <cfRule type="expression" dxfId="981" priority="149" stopIfTrue="1">
      <formula>OR(($A23="Samstag"),($A23="Sonntag"))</formula>
    </cfRule>
    <cfRule type="expression" dxfId="980" priority="150" stopIfTrue="1">
      <formula>AND($E$17&lt;&gt;"",$B23&gt;=$E$17)</formula>
    </cfRule>
  </conditionalFormatting>
  <conditionalFormatting sqref="F32:H32 L23:L39">
    <cfRule type="expression" dxfId="979" priority="238" stopIfTrue="1">
      <formula>OR(($A23="Samstag"),($A23="Sonntag"))</formula>
    </cfRule>
  </conditionalFormatting>
  <conditionalFormatting sqref="F32:H32">
    <cfRule type="expression" dxfId="978" priority="237" stopIfTrue="1">
      <formula>OR(($A32="Samstag"),($A32="Sonntag"))</formula>
    </cfRule>
  </conditionalFormatting>
  <conditionalFormatting sqref="F52:H52">
    <cfRule type="expression" dxfId="977" priority="226" stopIfTrue="1">
      <formula>OR(($A52="Samstag"),($A52="Sonntag"))</formula>
    </cfRule>
  </conditionalFormatting>
  <conditionalFormatting sqref="F52:H52">
    <cfRule type="expression" dxfId="976" priority="225" stopIfTrue="1">
      <formula>OR(($A52="Samstag"),($A52="Sonntag"))</formula>
    </cfRule>
  </conditionalFormatting>
  <conditionalFormatting sqref="F46:H46">
    <cfRule type="expression" dxfId="975" priority="229" stopIfTrue="1">
      <formula>OR(($A46="Samstag"),($A46="Sonntag"))</formula>
    </cfRule>
  </conditionalFormatting>
  <conditionalFormatting sqref="F32:H32">
    <cfRule type="expression" dxfId="974" priority="233" stopIfTrue="1">
      <formula>OR(($A32="Samstag"),($A32="Sonntag"))</formula>
    </cfRule>
  </conditionalFormatting>
  <conditionalFormatting sqref="F24:H25">
    <cfRule type="expression" dxfId="973" priority="236" stopIfTrue="1">
      <formula>OR(($A24="Samstag"),($A24="Sonntag"))</formula>
    </cfRule>
  </conditionalFormatting>
  <conditionalFormatting sqref="F24:H24">
    <cfRule type="expression" dxfId="972" priority="235" stopIfTrue="1">
      <formula>OR(($A24="Samstag"),($A24="Sonntag"))</formula>
    </cfRule>
  </conditionalFormatting>
  <conditionalFormatting sqref="F25:H25">
    <cfRule type="expression" dxfId="971" priority="234" stopIfTrue="1">
      <formula>OR(($A25="Samstag"),($A25="Sonntag"))</formula>
    </cfRule>
  </conditionalFormatting>
  <conditionalFormatting sqref="F39:H39">
    <cfRule type="expression" dxfId="970" priority="231" stopIfTrue="1">
      <formula>OR(($A39="Samstag"),($A39="Sonntag"))</formula>
    </cfRule>
  </conditionalFormatting>
  <conditionalFormatting sqref="F39:H39">
    <cfRule type="expression" dxfId="969" priority="232" stopIfTrue="1">
      <formula>OR(($A39="Samstag"),($A39="Sonntag"))</formula>
    </cfRule>
  </conditionalFormatting>
  <conditionalFormatting sqref="F39:H39">
    <cfRule type="expression" dxfId="968" priority="230" stopIfTrue="1">
      <formula>OR(($A39="Samstag"),($A39="Sonntag"))</formula>
    </cfRule>
  </conditionalFormatting>
  <conditionalFormatting sqref="F46:H46">
    <cfRule type="expression" dxfId="967" priority="228" stopIfTrue="1">
      <formula>OR(($A46="Samstag"),($A46="Sonntag"))</formula>
    </cfRule>
  </conditionalFormatting>
  <conditionalFormatting sqref="F46:H46">
    <cfRule type="expression" dxfId="966" priority="227" stopIfTrue="1">
      <formula>OR(($A46="Samstag"),($A46="Sonntag"))</formula>
    </cfRule>
  </conditionalFormatting>
  <conditionalFormatting sqref="F22:H52">
    <cfRule type="expression" dxfId="965" priority="224" stopIfTrue="1">
      <formula>OR(($A22="Samstag"),($A22="Sonntag"))</formula>
    </cfRule>
  </conditionalFormatting>
  <conditionalFormatting sqref="F22:H52">
    <cfRule type="expression" dxfId="964" priority="223" stopIfTrue="1">
      <formula>OR(($A22="Samstag"),($A22="Sonntag"))</formula>
    </cfRule>
  </conditionalFormatting>
  <conditionalFormatting sqref="G22:G52">
    <cfRule type="expression" dxfId="963" priority="222" stopIfTrue="1">
      <formula>OR(($A22="Samstag"),($A22="Sonntag"))</formula>
    </cfRule>
  </conditionalFormatting>
  <conditionalFormatting sqref="G22:G52">
    <cfRule type="expression" dxfId="962" priority="221" stopIfTrue="1">
      <formula>OR(($A22="Samstag"),($A22="Sonntag"))</formula>
    </cfRule>
  </conditionalFormatting>
  <conditionalFormatting sqref="F31:H31">
    <cfRule type="expression" dxfId="961" priority="220" stopIfTrue="1">
      <formula>OR(($A31="Samstag"),($A31="Sonntag"))</formula>
    </cfRule>
  </conditionalFormatting>
  <conditionalFormatting sqref="F31:H31">
    <cfRule type="expression" dxfId="960" priority="219" stopIfTrue="1">
      <formula>OR(($A31="Samstag"),($A31="Sonntag"))</formula>
    </cfRule>
  </conditionalFormatting>
  <conditionalFormatting sqref="F38:H38">
    <cfRule type="expression" dxfId="959" priority="218" stopIfTrue="1">
      <formula>OR(($A38="Samstag"),($A38="Sonntag"))</formula>
    </cfRule>
  </conditionalFormatting>
  <conditionalFormatting sqref="F38:H38">
    <cfRule type="expression" dxfId="958" priority="217" stopIfTrue="1">
      <formula>OR(($A38="Samstag"),($A38="Sonntag"))</formula>
    </cfRule>
  </conditionalFormatting>
  <conditionalFormatting sqref="F45:H45">
    <cfRule type="expression" dxfId="957" priority="216" stopIfTrue="1">
      <formula>OR(($A45="Samstag"),($A45="Sonntag"))</formula>
    </cfRule>
  </conditionalFormatting>
  <conditionalFormatting sqref="F45:H45">
    <cfRule type="expression" dxfId="956" priority="215" stopIfTrue="1">
      <formula>OR(($A45="Samstag"),($A45="Sonntag"))</formula>
    </cfRule>
  </conditionalFormatting>
  <conditionalFormatting sqref="G26:G52">
    <cfRule type="expression" dxfId="955" priority="214" stopIfTrue="1">
      <formula>OR(($A26="Samstag"),($A26="Sonntag"))</formula>
    </cfRule>
  </conditionalFormatting>
  <conditionalFormatting sqref="G26:G52">
    <cfRule type="expression" dxfId="954" priority="213" stopIfTrue="1">
      <formula>OR(($A26="Samstag"),($A26="Sonntag"))</formula>
    </cfRule>
  </conditionalFormatting>
  <conditionalFormatting sqref="G33:G37">
    <cfRule type="expression" dxfId="953" priority="212" stopIfTrue="1">
      <formula>OR(($A33="Samstag"),($A33="Sonntag"))</formula>
    </cfRule>
  </conditionalFormatting>
  <conditionalFormatting sqref="G33:G37">
    <cfRule type="expression" dxfId="952" priority="211" stopIfTrue="1">
      <formula>OR(($A33="Samstag"),($A33="Sonntag"))</formula>
    </cfRule>
  </conditionalFormatting>
  <conditionalFormatting sqref="G40:G44">
    <cfRule type="expression" dxfId="951" priority="210" stopIfTrue="1">
      <formula>OR(($A40="Samstag"),($A40="Sonntag"))</formula>
    </cfRule>
  </conditionalFormatting>
  <conditionalFormatting sqref="G40:G44">
    <cfRule type="expression" dxfId="950" priority="209" stopIfTrue="1">
      <formula>OR(($A40="Samstag"),($A40="Sonntag"))</formula>
    </cfRule>
  </conditionalFormatting>
  <conditionalFormatting sqref="G47:G51">
    <cfRule type="expression" dxfId="949" priority="208" stopIfTrue="1">
      <formula>OR(($A47="Samstag"),($A47="Sonntag"))</formula>
    </cfRule>
  </conditionalFormatting>
  <conditionalFormatting sqref="G47:G51">
    <cfRule type="expression" dxfId="948" priority="207" stopIfTrue="1">
      <formula>OR(($A47="Samstag"),($A47="Sonntag"))</formula>
    </cfRule>
  </conditionalFormatting>
  <conditionalFormatting sqref="F22:H52">
    <cfRule type="expression" dxfId="947" priority="206" stopIfTrue="1">
      <formula>OR(($A22="Samstag"),($A22="Sonntag"))</formula>
    </cfRule>
  </conditionalFormatting>
  <conditionalFormatting sqref="F22:H52">
    <cfRule type="expression" dxfId="946" priority="205" stopIfTrue="1">
      <formula>OR(($A22="Samstag"),($A22="Sonntag"))</formula>
    </cfRule>
  </conditionalFormatting>
  <conditionalFormatting sqref="F26:H52">
    <cfRule type="expression" dxfId="945" priority="204" stopIfTrue="1">
      <formula>OR(($A26="Samstag"),($A26="Sonntag"))</formula>
    </cfRule>
  </conditionalFormatting>
  <conditionalFormatting sqref="F26:H52">
    <cfRule type="expression" dxfId="944" priority="203" stopIfTrue="1">
      <formula>OR(($A26="Samstag"),($A26="Sonntag"))</formula>
    </cfRule>
  </conditionalFormatting>
  <conditionalFormatting sqref="F33:H37">
    <cfRule type="expression" dxfId="943" priority="202" stopIfTrue="1">
      <formula>OR(($A33="Samstag"),($A33="Sonntag"))</formula>
    </cfRule>
  </conditionalFormatting>
  <conditionalFormatting sqref="F33:H37">
    <cfRule type="expression" dxfId="942" priority="201" stopIfTrue="1">
      <formula>OR(($A33="Samstag"),($A33="Sonntag"))</formula>
    </cfRule>
  </conditionalFormatting>
  <conditionalFormatting sqref="F40:H44">
    <cfRule type="expression" dxfId="941" priority="200" stopIfTrue="1">
      <formula>OR(($A40="Samstag"),($A40="Sonntag"))</formula>
    </cfRule>
  </conditionalFormatting>
  <conditionalFormatting sqref="F40:H44">
    <cfRule type="expression" dxfId="940" priority="199" stopIfTrue="1">
      <formula>OR(($A40="Samstag"),($A40="Sonntag"))</formula>
    </cfRule>
  </conditionalFormatting>
  <conditionalFormatting sqref="H40:H44">
    <cfRule type="expression" dxfId="939" priority="190" stopIfTrue="1">
      <formula>OR(($A40="Samstag"),($A40="Sonntag"))</formula>
    </cfRule>
  </conditionalFormatting>
  <conditionalFormatting sqref="H40:H44">
    <cfRule type="expression" dxfId="938" priority="189" stopIfTrue="1">
      <formula>OR(($A40="Samstag"),($A40="Sonntag"))</formula>
    </cfRule>
  </conditionalFormatting>
  <conditionalFormatting sqref="F47:H51">
    <cfRule type="expression" dxfId="937" priority="198" stopIfTrue="1">
      <formula>OR(($A47="Samstag"),($A47="Sonntag"))</formula>
    </cfRule>
  </conditionalFormatting>
  <conditionalFormatting sqref="F47:H51">
    <cfRule type="expression" dxfId="936" priority="197" stopIfTrue="1">
      <formula>OR(($A47="Samstag"),($A47="Sonntag"))</formula>
    </cfRule>
  </conditionalFormatting>
  <conditionalFormatting sqref="H22:H52">
    <cfRule type="expression" dxfId="935" priority="196" stopIfTrue="1">
      <formula>OR(($A22="Samstag"),($A22="Sonntag"))</formula>
    </cfRule>
  </conditionalFormatting>
  <conditionalFormatting sqref="H22:H52">
    <cfRule type="expression" dxfId="934" priority="195" stopIfTrue="1">
      <formula>OR(($A22="Samstag"),($A22="Sonntag"))</formula>
    </cfRule>
  </conditionalFormatting>
  <conditionalFormatting sqref="H26:H52">
    <cfRule type="expression" dxfId="933" priority="194" stopIfTrue="1">
      <formula>OR(($A26="Samstag"),($A26="Sonntag"))</formula>
    </cfRule>
  </conditionalFormatting>
  <conditionalFormatting sqref="H26:H52">
    <cfRule type="expression" dxfId="932" priority="193" stopIfTrue="1">
      <formula>OR(($A26="Samstag"),($A26="Sonntag"))</formula>
    </cfRule>
  </conditionalFormatting>
  <conditionalFormatting sqref="H33:H37">
    <cfRule type="expression" dxfId="931" priority="192" stopIfTrue="1">
      <formula>OR(($A33="Samstag"),($A33="Sonntag"))</formula>
    </cfRule>
  </conditionalFormatting>
  <conditionalFormatting sqref="H33:H37">
    <cfRule type="expression" dxfId="930" priority="191" stopIfTrue="1">
      <formula>OR(($A33="Samstag"),($A33="Sonntag"))</formula>
    </cfRule>
  </conditionalFormatting>
  <conditionalFormatting sqref="H47:H51">
    <cfRule type="expression" dxfId="929" priority="188" stopIfTrue="1">
      <formula>OR(($A47="Samstag"),($A47="Sonntag"))</formula>
    </cfRule>
  </conditionalFormatting>
  <conditionalFormatting sqref="H47:H51">
    <cfRule type="expression" dxfId="928" priority="187" stopIfTrue="1">
      <formula>OR(($A47="Samstag"),($A47="Sonntag"))</formula>
    </cfRule>
  </conditionalFormatting>
  <conditionalFormatting sqref="I22:J52">
    <cfRule type="expression" dxfId="927" priority="186" stopIfTrue="1">
      <formula>OR(($A22="Samstag"),($A22="Sonntag"))</formula>
    </cfRule>
  </conditionalFormatting>
  <conditionalFormatting sqref="I22:J52">
    <cfRule type="expression" dxfId="926" priority="185" stopIfTrue="1">
      <formula>OR(($A22="Samstag"),($A22="Sonntag"))</formula>
    </cfRule>
  </conditionalFormatting>
  <conditionalFormatting sqref="K32">
    <cfRule type="expression" dxfId="925" priority="184" stopIfTrue="1">
      <formula>OR(($A32="Samstag"),($A32="Sonntag"))</formula>
    </cfRule>
  </conditionalFormatting>
  <conditionalFormatting sqref="K32">
    <cfRule type="expression" dxfId="924" priority="183" stopIfTrue="1">
      <formula>OR(($A32="Samstag"),($A32="Sonntag"))</formula>
    </cfRule>
  </conditionalFormatting>
  <conditionalFormatting sqref="K52">
    <cfRule type="expression" dxfId="923" priority="172" stopIfTrue="1">
      <formula>OR(($A52="Samstag"),($A52="Sonntag"))</formula>
    </cfRule>
  </conditionalFormatting>
  <conditionalFormatting sqref="K52">
    <cfRule type="expression" dxfId="922" priority="171" stopIfTrue="1">
      <formula>OR(($A52="Samstag"),($A52="Sonntag"))</formula>
    </cfRule>
  </conditionalFormatting>
  <conditionalFormatting sqref="K46">
    <cfRule type="expression" dxfId="921" priority="175" stopIfTrue="1">
      <formula>OR(($A46="Samstag"),($A46="Sonntag"))</formula>
    </cfRule>
  </conditionalFormatting>
  <conditionalFormatting sqref="K32">
    <cfRule type="expression" dxfId="920" priority="179" stopIfTrue="1">
      <formula>OR(($A32="Samstag"),($A32="Sonntag"))</formula>
    </cfRule>
  </conditionalFormatting>
  <conditionalFormatting sqref="K24:K25">
    <cfRule type="expression" dxfId="919" priority="182" stopIfTrue="1">
      <formula>OR(($A24="Samstag"),($A24="Sonntag"))</formula>
    </cfRule>
  </conditionalFormatting>
  <conditionalFormatting sqref="K24">
    <cfRule type="expression" dxfId="918" priority="181" stopIfTrue="1">
      <formula>OR(($A24="Samstag"),($A24="Sonntag"))</formula>
    </cfRule>
  </conditionalFormatting>
  <conditionalFormatting sqref="K25">
    <cfRule type="expression" dxfId="917" priority="180" stopIfTrue="1">
      <formula>OR(($A25="Samstag"),($A25="Sonntag"))</formula>
    </cfRule>
  </conditionalFormatting>
  <conditionalFormatting sqref="K39">
    <cfRule type="expression" dxfId="916" priority="177" stopIfTrue="1">
      <formula>OR(($A39="Samstag"),($A39="Sonntag"))</formula>
    </cfRule>
  </conditionalFormatting>
  <conditionalFormatting sqref="K39">
    <cfRule type="expression" dxfId="915" priority="178" stopIfTrue="1">
      <formula>OR(($A39="Samstag"),($A39="Sonntag"))</formula>
    </cfRule>
  </conditionalFormatting>
  <conditionalFormatting sqref="K39">
    <cfRule type="expression" dxfId="914" priority="176" stopIfTrue="1">
      <formula>OR(($A39="Samstag"),($A39="Sonntag"))</formula>
    </cfRule>
  </conditionalFormatting>
  <conditionalFormatting sqref="K46">
    <cfRule type="expression" dxfId="913" priority="174" stopIfTrue="1">
      <formula>OR(($A46="Samstag"),($A46="Sonntag"))</formula>
    </cfRule>
  </conditionalFormatting>
  <conditionalFormatting sqref="K46">
    <cfRule type="expression" dxfId="912" priority="173" stopIfTrue="1">
      <formula>OR(($A46="Samstag"),($A46="Sonntag"))</formula>
    </cfRule>
  </conditionalFormatting>
  <conditionalFormatting sqref="K22:K52">
    <cfRule type="expression" dxfId="911" priority="170" stopIfTrue="1">
      <formula>OR(($A22="Samstag"),($A22="Sonntag"))</formula>
    </cfRule>
  </conditionalFormatting>
  <conditionalFormatting sqref="K22:K52">
    <cfRule type="expression" dxfId="910" priority="169" stopIfTrue="1">
      <formula>OR(($A22="Samstag"),($A22="Sonntag"))</formula>
    </cfRule>
  </conditionalFormatting>
  <conditionalFormatting sqref="K31">
    <cfRule type="expression" dxfId="909" priority="168" stopIfTrue="1">
      <formula>OR(($A31="Samstag"),($A31="Sonntag"))</formula>
    </cfRule>
  </conditionalFormatting>
  <conditionalFormatting sqref="K31">
    <cfRule type="expression" dxfId="908" priority="167" stopIfTrue="1">
      <formula>OR(($A31="Samstag"),($A31="Sonntag"))</formula>
    </cfRule>
  </conditionalFormatting>
  <conditionalFormatting sqref="K38">
    <cfRule type="expression" dxfId="907" priority="166" stopIfTrue="1">
      <formula>OR(($A38="Samstag"),($A38="Sonntag"))</formula>
    </cfRule>
  </conditionalFormatting>
  <conditionalFormatting sqref="K38">
    <cfRule type="expression" dxfId="906" priority="165" stopIfTrue="1">
      <formula>OR(($A38="Samstag"),($A38="Sonntag"))</formula>
    </cfRule>
  </conditionalFormatting>
  <conditionalFormatting sqref="K45">
    <cfRule type="expression" dxfId="905" priority="164" stopIfTrue="1">
      <formula>OR(($A45="Samstag"),($A45="Sonntag"))</formula>
    </cfRule>
  </conditionalFormatting>
  <conditionalFormatting sqref="K45">
    <cfRule type="expression" dxfId="904" priority="163" stopIfTrue="1">
      <formula>OR(($A45="Samstag"),($A45="Sonntag"))</formula>
    </cfRule>
  </conditionalFormatting>
  <conditionalFormatting sqref="K40:K44">
    <cfRule type="expression" dxfId="903" priority="156" stopIfTrue="1">
      <formula>OR(($A40="Samstag"),($A40="Sonntag"))</formula>
    </cfRule>
  </conditionalFormatting>
  <conditionalFormatting sqref="K40:K44">
    <cfRule type="expression" dxfId="902" priority="155" stopIfTrue="1">
      <formula>OR(($A40="Samstag"),($A40="Sonntag"))</formula>
    </cfRule>
  </conditionalFormatting>
  <conditionalFormatting sqref="K23">
    <cfRule type="expression" dxfId="901" priority="162" stopIfTrue="1">
      <formula>OR(($A23="Samstag"),($A23="Sonntag"))</formula>
    </cfRule>
  </conditionalFormatting>
  <conditionalFormatting sqref="K23">
    <cfRule type="expression" dxfId="900" priority="161" stopIfTrue="1">
      <formula>OR(($A23="Samstag"),($A23="Sonntag"))</formula>
    </cfRule>
  </conditionalFormatting>
  <conditionalFormatting sqref="K26:K30">
    <cfRule type="expression" dxfId="899" priority="160" stopIfTrue="1">
      <formula>OR(($A26="Samstag"),($A26="Sonntag"))</formula>
    </cfRule>
  </conditionalFormatting>
  <conditionalFormatting sqref="K26:K30">
    <cfRule type="expression" dxfId="898" priority="159" stopIfTrue="1">
      <formula>OR(($A26="Samstag"),($A26="Sonntag"))</formula>
    </cfRule>
  </conditionalFormatting>
  <conditionalFormatting sqref="K33:K37">
    <cfRule type="expression" dxfId="897" priority="158" stopIfTrue="1">
      <formula>OR(($A33="Samstag"),($A33="Sonntag"))</formula>
    </cfRule>
  </conditionalFormatting>
  <conditionalFormatting sqref="K33:K37">
    <cfRule type="expression" dxfId="896" priority="157" stopIfTrue="1">
      <formula>OR(($A33="Samstag"),($A33="Sonntag"))</formula>
    </cfRule>
  </conditionalFormatting>
  <conditionalFormatting sqref="K47:K51">
    <cfRule type="expression" dxfId="895" priority="154" stopIfTrue="1">
      <formula>OR(($A47="Samstag"),($A47="Sonntag"))</formula>
    </cfRule>
  </conditionalFormatting>
  <conditionalFormatting sqref="K47:K51">
    <cfRule type="expression" dxfId="894" priority="153" stopIfTrue="1">
      <formula>OR(($A47="Samstag"),($A47="Sonntag"))</formula>
    </cfRule>
  </conditionalFormatting>
  <conditionalFormatting sqref="N13 N17">
    <cfRule type="cellIs" dxfId="893" priority="151" stopIfTrue="1" operator="equal">
      <formula>0</formula>
    </cfRule>
  </conditionalFormatting>
  <conditionalFormatting sqref="N13">
    <cfRule type="cellIs" dxfId="892" priority="241" stopIfTrue="1" operator="equal">
      <formula>$F$12</formula>
    </cfRule>
    <cfRule type="cellIs" dxfId="891" priority="242" stopIfTrue="1" operator="notEqual">
      <formula>$F$12</formula>
    </cfRule>
  </conditionalFormatting>
  <conditionalFormatting sqref="N17">
    <cfRule type="cellIs" dxfId="890" priority="152" stopIfTrue="1" operator="notEqual">
      <formula>$F$16</formula>
    </cfRule>
    <cfRule type="cellIs" dxfId="889" priority="240" stopIfTrue="1" operator="equal">
      <formula>$F$16</formula>
    </cfRule>
  </conditionalFormatting>
  <conditionalFormatting sqref="I23:I52">
    <cfRule type="expression" dxfId="888" priority="148" stopIfTrue="1">
      <formula>OR(($A23="Samstag"),($A23="Sonntag"))</formula>
    </cfRule>
  </conditionalFormatting>
  <conditionalFormatting sqref="I23:I52">
    <cfRule type="expression" dxfId="887" priority="147" stopIfTrue="1">
      <formula>OR(($A23="Samstag"),($A23="Sonntag"))</formula>
    </cfRule>
  </conditionalFormatting>
  <conditionalFormatting sqref="K55:N55">
    <cfRule type="expression" dxfId="886" priority="146" stopIfTrue="1">
      <formula>OR(($A55="Samstag"),($A55="Sonntag"))</formula>
    </cfRule>
  </conditionalFormatting>
  <conditionalFormatting sqref="G32">
    <cfRule type="expression" dxfId="885" priority="144" stopIfTrue="1">
      <formula>OR(($A32="Samstag"),($A32="Sonntag"))</formula>
    </cfRule>
  </conditionalFormatting>
  <conditionalFormatting sqref="G32">
    <cfRule type="expression" dxfId="884" priority="143" stopIfTrue="1">
      <formula>OR(($A32="Samstag"),($A32="Sonntag"))</formula>
    </cfRule>
  </conditionalFormatting>
  <conditionalFormatting sqref="G52">
    <cfRule type="expression" dxfId="883" priority="132" stopIfTrue="1">
      <formula>OR(($A52="Samstag"),($A52="Sonntag"))</formula>
    </cfRule>
  </conditionalFormatting>
  <conditionalFormatting sqref="G52">
    <cfRule type="expression" dxfId="882" priority="131" stopIfTrue="1">
      <formula>OR(($A52="Samstag"),($A52="Sonntag"))</formula>
    </cfRule>
  </conditionalFormatting>
  <conditionalFormatting sqref="G46">
    <cfRule type="expression" dxfId="881" priority="135" stopIfTrue="1">
      <formula>OR(($A46="Samstag"),($A46="Sonntag"))</formula>
    </cfRule>
  </conditionalFormatting>
  <conditionalFormatting sqref="G32">
    <cfRule type="expression" dxfId="880" priority="139" stopIfTrue="1">
      <formula>OR(($A32="Samstag"),($A32="Sonntag"))</formula>
    </cfRule>
  </conditionalFormatting>
  <conditionalFormatting sqref="G24:G25">
    <cfRule type="expression" dxfId="879" priority="142" stopIfTrue="1">
      <formula>OR(($A24="Samstag"),($A24="Sonntag"))</formula>
    </cfRule>
  </conditionalFormatting>
  <conditionalFormatting sqref="G24">
    <cfRule type="expression" dxfId="878" priority="141" stopIfTrue="1">
      <formula>OR(($A24="Samstag"),($A24="Sonntag"))</formula>
    </cfRule>
  </conditionalFormatting>
  <conditionalFormatting sqref="G25">
    <cfRule type="expression" dxfId="877" priority="140" stopIfTrue="1">
      <formula>OR(($A25="Samstag"),($A25="Sonntag"))</formula>
    </cfRule>
  </conditionalFormatting>
  <conditionalFormatting sqref="G39">
    <cfRule type="expression" dxfId="876" priority="137" stopIfTrue="1">
      <formula>OR(($A39="Samstag"),($A39="Sonntag"))</formula>
    </cfRule>
  </conditionalFormatting>
  <conditionalFormatting sqref="G39">
    <cfRule type="expression" dxfId="875" priority="138" stopIfTrue="1">
      <formula>OR(($A39="Samstag"),($A39="Sonntag"))</formula>
    </cfRule>
  </conditionalFormatting>
  <conditionalFormatting sqref="G39">
    <cfRule type="expression" dxfId="874" priority="136" stopIfTrue="1">
      <formula>OR(($A39="Samstag"),($A39="Sonntag"))</formula>
    </cfRule>
  </conditionalFormatting>
  <conditionalFormatting sqref="G46">
    <cfRule type="expression" dxfId="873" priority="134" stopIfTrue="1">
      <formula>OR(($A46="Samstag"),($A46="Sonntag"))</formula>
    </cfRule>
  </conditionalFormatting>
  <conditionalFormatting sqref="G46">
    <cfRule type="expression" dxfId="872" priority="133" stopIfTrue="1">
      <formula>OR(($A46="Samstag"),($A46="Sonntag"))</formula>
    </cfRule>
  </conditionalFormatting>
  <conditionalFormatting sqref="F22:H52">
    <cfRule type="expression" dxfId="871" priority="130" stopIfTrue="1">
      <formula>OR(($A22="Samstag"),($A22="Sonntag"))</formula>
    </cfRule>
  </conditionalFormatting>
  <conditionalFormatting sqref="F22:H52">
    <cfRule type="expression" dxfId="870" priority="129" stopIfTrue="1">
      <formula>OR(($A22="Samstag"),($A22="Sonntag"))</formula>
    </cfRule>
  </conditionalFormatting>
  <conditionalFormatting sqref="G31">
    <cfRule type="expression" dxfId="869" priority="128" stopIfTrue="1">
      <formula>OR(($A31="Samstag"),($A31="Sonntag"))</formula>
    </cfRule>
  </conditionalFormatting>
  <conditionalFormatting sqref="G31">
    <cfRule type="expression" dxfId="868" priority="127" stopIfTrue="1">
      <formula>OR(($A31="Samstag"),($A31="Sonntag"))</formula>
    </cfRule>
  </conditionalFormatting>
  <conditionalFormatting sqref="G38">
    <cfRule type="expression" dxfId="867" priority="126" stopIfTrue="1">
      <formula>OR(($A38="Samstag"),($A38="Sonntag"))</formula>
    </cfRule>
  </conditionalFormatting>
  <conditionalFormatting sqref="G38">
    <cfRule type="expression" dxfId="866" priority="125" stopIfTrue="1">
      <formula>OR(($A38="Samstag"),($A38="Sonntag"))</formula>
    </cfRule>
  </conditionalFormatting>
  <conditionalFormatting sqref="G45">
    <cfRule type="expression" dxfId="865" priority="124" stopIfTrue="1">
      <formula>OR(($A45="Samstag"),($A45="Sonntag"))</formula>
    </cfRule>
  </conditionalFormatting>
  <conditionalFormatting sqref="G45">
    <cfRule type="expression" dxfId="864" priority="123" stopIfTrue="1">
      <formula>OR(($A45="Samstag"),($A45="Sonntag"))</formula>
    </cfRule>
  </conditionalFormatting>
  <conditionalFormatting sqref="G40:G44">
    <cfRule type="expression" dxfId="863" priority="116" stopIfTrue="1">
      <formula>OR(($A40="Samstag"),($A40="Sonntag"))</formula>
    </cfRule>
  </conditionalFormatting>
  <conditionalFormatting sqref="G40:G44">
    <cfRule type="expression" dxfId="862" priority="115" stopIfTrue="1">
      <formula>OR(($A40="Samstag"),($A40="Sonntag"))</formula>
    </cfRule>
  </conditionalFormatting>
  <conditionalFormatting sqref="G22:G52">
    <cfRule type="expression" dxfId="861" priority="122" stopIfTrue="1">
      <formula>OR(($A22="Samstag"),($A22="Sonntag"))</formula>
    </cfRule>
  </conditionalFormatting>
  <conditionalFormatting sqref="G22:G52">
    <cfRule type="expression" dxfId="860" priority="121" stopIfTrue="1">
      <formula>OR(($A22="Samstag"),($A22="Sonntag"))</formula>
    </cfRule>
  </conditionalFormatting>
  <conditionalFormatting sqref="G26:G52">
    <cfRule type="expression" dxfId="859" priority="120" stopIfTrue="1">
      <formula>OR(($A26="Samstag"),($A26="Sonntag"))</formula>
    </cfRule>
  </conditionalFormatting>
  <conditionalFormatting sqref="G26:G52">
    <cfRule type="expression" dxfId="858" priority="119" stopIfTrue="1">
      <formula>OR(($A26="Samstag"),($A26="Sonntag"))</formula>
    </cfRule>
  </conditionalFormatting>
  <conditionalFormatting sqref="G33:G37">
    <cfRule type="expression" dxfId="857" priority="118" stopIfTrue="1">
      <formula>OR(($A33="Samstag"),($A33="Sonntag"))</formula>
    </cfRule>
  </conditionalFormatting>
  <conditionalFormatting sqref="G33:G37">
    <cfRule type="expression" dxfId="856" priority="117" stopIfTrue="1">
      <formula>OR(($A33="Samstag"),($A33="Sonntag"))</formula>
    </cfRule>
  </conditionalFormatting>
  <conditionalFormatting sqref="G47:G51">
    <cfRule type="expression" dxfId="855" priority="114" stopIfTrue="1">
      <formula>OR(($A47="Samstag"),($A47="Sonntag"))</formula>
    </cfRule>
  </conditionalFormatting>
  <conditionalFormatting sqref="G47:G51">
    <cfRule type="expression" dxfId="854" priority="113" stopIfTrue="1">
      <formula>OR(($A47="Samstag"),($A47="Sonntag"))</formula>
    </cfRule>
  </conditionalFormatting>
  <conditionalFormatting sqref="H32">
    <cfRule type="expression" dxfId="853" priority="112" stopIfTrue="1">
      <formula>OR(($A32="Samstag"),($A32="Sonntag"))</formula>
    </cfRule>
  </conditionalFormatting>
  <conditionalFormatting sqref="H32">
    <cfRule type="expression" dxfId="852" priority="111" stopIfTrue="1">
      <formula>OR(($A32="Samstag"),($A32="Sonntag"))</formula>
    </cfRule>
  </conditionalFormatting>
  <conditionalFormatting sqref="H52">
    <cfRule type="expression" dxfId="851" priority="100" stopIfTrue="1">
      <formula>OR(($A52="Samstag"),($A52="Sonntag"))</formula>
    </cfRule>
  </conditionalFormatting>
  <conditionalFormatting sqref="H52">
    <cfRule type="expression" dxfId="850" priority="99" stopIfTrue="1">
      <formula>OR(($A52="Samstag"),($A52="Sonntag"))</formula>
    </cfRule>
  </conditionalFormatting>
  <conditionalFormatting sqref="H46">
    <cfRule type="expression" dxfId="849" priority="103" stopIfTrue="1">
      <formula>OR(($A46="Samstag"),($A46="Sonntag"))</formula>
    </cfRule>
  </conditionalFormatting>
  <conditionalFormatting sqref="H32">
    <cfRule type="expression" dxfId="848" priority="107" stopIfTrue="1">
      <formula>OR(($A32="Samstag"),($A32="Sonntag"))</formula>
    </cfRule>
  </conditionalFormatting>
  <conditionalFormatting sqref="H24:H25">
    <cfRule type="expression" dxfId="847" priority="110" stopIfTrue="1">
      <formula>OR(($A24="Samstag"),($A24="Sonntag"))</formula>
    </cfRule>
  </conditionalFormatting>
  <conditionalFormatting sqref="H24">
    <cfRule type="expression" dxfId="846" priority="109" stopIfTrue="1">
      <formula>OR(($A24="Samstag"),($A24="Sonntag"))</formula>
    </cfRule>
  </conditionalFormatting>
  <conditionalFormatting sqref="H25">
    <cfRule type="expression" dxfId="845" priority="108" stopIfTrue="1">
      <formula>OR(($A25="Samstag"),($A25="Sonntag"))</formula>
    </cfRule>
  </conditionalFormatting>
  <conditionalFormatting sqref="H39">
    <cfRule type="expression" dxfId="844" priority="105" stopIfTrue="1">
      <formula>OR(($A39="Samstag"),($A39="Sonntag"))</formula>
    </cfRule>
  </conditionalFormatting>
  <conditionalFormatting sqref="H39">
    <cfRule type="expression" dxfId="843" priority="106" stopIfTrue="1">
      <formula>OR(($A39="Samstag"),($A39="Sonntag"))</formula>
    </cfRule>
  </conditionalFormatting>
  <conditionalFormatting sqref="H39">
    <cfRule type="expression" dxfId="842" priority="104" stopIfTrue="1">
      <formula>OR(($A39="Samstag"),($A39="Sonntag"))</formula>
    </cfRule>
  </conditionalFormatting>
  <conditionalFormatting sqref="H46">
    <cfRule type="expression" dxfId="841" priority="102" stopIfTrue="1">
      <formula>OR(($A46="Samstag"),($A46="Sonntag"))</formula>
    </cfRule>
  </conditionalFormatting>
  <conditionalFormatting sqref="H46">
    <cfRule type="expression" dxfId="840" priority="101" stopIfTrue="1">
      <formula>OR(($A46="Samstag"),($A46="Sonntag"))</formula>
    </cfRule>
  </conditionalFormatting>
  <conditionalFormatting sqref="H22:H52">
    <cfRule type="expression" dxfId="839" priority="98" stopIfTrue="1">
      <formula>OR(($A22="Samstag"),($A22="Sonntag"))</formula>
    </cfRule>
  </conditionalFormatting>
  <conditionalFormatting sqref="H22:H52">
    <cfRule type="expression" dxfId="838" priority="97" stopIfTrue="1">
      <formula>OR(($A22="Samstag"),($A22="Sonntag"))</formula>
    </cfRule>
  </conditionalFormatting>
  <conditionalFormatting sqref="H31">
    <cfRule type="expression" dxfId="837" priority="96" stopIfTrue="1">
      <formula>OR(($A31="Samstag"),($A31="Sonntag"))</formula>
    </cfRule>
  </conditionalFormatting>
  <conditionalFormatting sqref="H31">
    <cfRule type="expression" dxfId="836" priority="95" stopIfTrue="1">
      <formula>OR(($A31="Samstag"),($A31="Sonntag"))</formula>
    </cfRule>
  </conditionalFormatting>
  <conditionalFormatting sqref="H38">
    <cfRule type="expression" dxfId="835" priority="94" stopIfTrue="1">
      <formula>OR(($A38="Samstag"),($A38="Sonntag"))</formula>
    </cfRule>
  </conditionalFormatting>
  <conditionalFormatting sqref="H38">
    <cfRule type="expression" dxfId="834" priority="93" stopIfTrue="1">
      <formula>OR(($A38="Samstag"),($A38="Sonntag"))</formula>
    </cfRule>
  </conditionalFormatting>
  <conditionalFormatting sqref="H45">
    <cfRule type="expression" dxfId="833" priority="92" stopIfTrue="1">
      <formula>OR(($A45="Samstag"),($A45="Sonntag"))</formula>
    </cfRule>
  </conditionalFormatting>
  <conditionalFormatting sqref="H45">
    <cfRule type="expression" dxfId="832" priority="91" stopIfTrue="1">
      <formula>OR(($A45="Samstag"),($A45="Sonntag"))</formula>
    </cfRule>
  </conditionalFormatting>
  <conditionalFormatting sqref="H40:H44">
    <cfRule type="expression" dxfId="831" priority="84" stopIfTrue="1">
      <formula>OR(($A40="Samstag"),($A40="Sonntag"))</formula>
    </cfRule>
  </conditionalFormatting>
  <conditionalFormatting sqref="H40:H44">
    <cfRule type="expression" dxfId="830" priority="83" stopIfTrue="1">
      <formula>OR(($A40="Samstag"),($A40="Sonntag"))</formula>
    </cfRule>
  </conditionalFormatting>
  <conditionalFormatting sqref="H22:H52">
    <cfRule type="expression" dxfId="829" priority="90" stopIfTrue="1">
      <formula>OR(($A22="Samstag"),($A22="Sonntag"))</formula>
    </cfRule>
  </conditionalFormatting>
  <conditionalFormatting sqref="H22:H52">
    <cfRule type="expression" dxfId="828" priority="89" stopIfTrue="1">
      <formula>OR(($A22="Samstag"),($A22="Sonntag"))</formula>
    </cfRule>
  </conditionalFormatting>
  <conditionalFormatting sqref="H26:H52">
    <cfRule type="expression" dxfId="827" priority="88" stopIfTrue="1">
      <formula>OR(($A26="Samstag"),($A26="Sonntag"))</formula>
    </cfRule>
  </conditionalFormatting>
  <conditionalFormatting sqref="H26:H52">
    <cfRule type="expression" dxfId="826" priority="87" stopIfTrue="1">
      <formula>OR(($A26="Samstag"),($A26="Sonntag"))</formula>
    </cfRule>
  </conditionalFormatting>
  <conditionalFormatting sqref="H33:H37">
    <cfRule type="expression" dxfId="825" priority="86" stopIfTrue="1">
      <formula>OR(($A33="Samstag"),($A33="Sonntag"))</formula>
    </cfRule>
  </conditionalFormatting>
  <conditionalFormatting sqref="H33:H37">
    <cfRule type="expression" dxfId="824" priority="85" stopIfTrue="1">
      <formula>OR(($A33="Samstag"),($A33="Sonntag"))</formula>
    </cfRule>
  </conditionalFormatting>
  <conditionalFormatting sqref="H47:H51">
    <cfRule type="expression" dxfId="823" priority="82" stopIfTrue="1">
      <formula>OR(($A47="Samstag"),($A47="Sonntag"))</formula>
    </cfRule>
  </conditionalFormatting>
  <conditionalFormatting sqref="H47:H51">
    <cfRule type="expression" dxfId="822" priority="81" stopIfTrue="1">
      <formula>OR(($A47="Samstag"),($A47="Sonntag"))</formula>
    </cfRule>
  </conditionalFormatting>
  <conditionalFormatting sqref="F22:H52">
    <cfRule type="expression" dxfId="821" priority="80" stopIfTrue="1">
      <formula>OR(($A22="Samstag"),($A22="Sonntag"))</formula>
    </cfRule>
  </conditionalFormatting>
  <conditionalFormatting sqref="F22:H52">
    <cfRule type="expression" dxfId="820" priority="79" stopIfTrue="1">
      <formula>OR(($A22="Samstag"),($A22="Sonntag"))</formula>
    </cfRule>
  </conditionalFormatting>
  <conditionalFormatting sqref="I22:I52">
    <cfRule type="expression" dxfId="819" priority="65">
      <formula>(I22&gt;10)</formula>
    </cfRule>
    <cfRule type="expression" dxfId="818" priority="75" stopIfTrue="1">
      <formula>OR(($A22="Samstag"),($A22="Sonntag"))</formula>
    </cfRule>
    <cfRule type="expression" dxfId="817" priority="76" stopIfTrue="1">
      <formula>OR(($A22="Samstag"),($A22="Sonntag"))</formula>
    </cfRule>
    <cfRule type="expression" dxfId="816" priority="78" stopIfTrue="1">
      <formula>OR(($A22="Samstag"),($A22="Sonntag"))</formula>
    </cfRule>
  </conditionalFormatting>
  <conditionalFormatting sqref="I22:I52">
    <cfRule type="expression" dxfId="815" priority="77" stopIfTrue="1">
      <formula>OR(($A22="Samstag"),($A22="Sonntag"))</formula>
    </cfRule>
  </conditionalFormatting>
  <conditionalFormatting sqref="K56:P59">
    <cfRule type="expression" dxfId="814" priority="74">
      <formula>OR(ISERROR($K$55),($K$55&gt;""),ISERROR($K$56),($K$56&gt;""))</formula>
    </cfRule>
  </conditionalFormatting>
  <conditionalFormatting sqref="L44:L52">
    <cfRule type="expression" dxfId="813" priority="70" stopIfTrue="1">
      <formula>OR(($A44="Samstag"),($A44="Sonntag"))</formula>
    </cfRule>
  </conditionalFormatting>
  <conditionalFormatting sqref="L44:L52">
    <cfRule type="expression" dxfId="812" priority="73" stopIfTrue="1">
      <formula>OR(($A44="Samstag"),($A44="Sonntag"))</formula>
    </cfRule>
  </conditionalFormatting>
  <conditionalFormatting sqref="L44:L52">
    <cfRule type="expression" dxfId="811" priority="72" stopIfTrue="1">
      <formula>OR(($A44="Samstag"),($A44="Sonntag"))</formula>
    </cfRule>
  </conditionalFormatting>
  <conditionalFormatting sqref="L44:L52">
    <cfRule type="expression" dxfId="810" priority="71" stopIfTrue="1">
      <formula>OR(($A44="Samstag"),($A44="Sonntag"))</formula>
    </cfRule>
  </conditionalFormatting>
  <conditionalFormatting sqref="L22">
    <cfRule type="expression" dxfId="809" priority="69" stopIfTrue="1">
      <formula>OR(($A22="Samstag"),($A22="Sonntag"))</formula>
    </cfRule>
  </conditionalFormatting>
  <conditionalFormatting sqref="L40:L43">
    <cfRule type="expression" dxfId="808" priority="68" stopIfTrue="1">
      <formula>OR(($A40="Samstag"),($A40="Sonntag"),($AA40=TRUE()))</formula>
    </cfRule>
  </conditionalFormatting>
  <conditionalFormatting sqref="L40:L43">
    <cfRule type="expression" dxfId="807" priority="67" stopIfTrue="1">
      <formula>OR(($A40="Samstag"),($A40="Sonntag"))</formula>
    </cfRule>
  </conditionalFormatting>
  <conditionalFormatting sqref="G22:G52">
    <cfRule type="expression" dxfId="806" priority="66">
      <formula>OR(AND(I22&gt;6,G22&lt;TIME(0,30,0)),AND(I22&gt;9,G22&lt;TIME(0,45,0)))</formula>
    </cfRule>
  </conditionalFormatting>
  <conditionalFormatting sqref="J22:J52">
    <cfRule type="expression" dxfId="805" priority="64" stopIfTrue="1">
      <formula>OR(($A22="Samstag"),($A22="Sonntag"))</formula>
    </cfRule>
  </conditionalFormatting>
  <conditionalFormatting sqref="J22:J52">
    <cfRule type="expression" dxfId="804" priority="63" stopIfTrue="1">
      <formula>OR(($A22="Samstag"),($A22="Sonntag"))</formula>
    </cfRule>
  </conditionalFormatting>
  <conditionalFormatting sqref="D22:L22 D23:H52">
    <cfRule type="expression" dxfId="803" priority="243" stopIfTrue="1">
      <formula>OR(($A22="Samstag"),($A22="Sonntag"),($AD22=TRUE()))</formula>
    </cfRule>
  </conditionalFormatting>
  <conditionalFormatting sqref="B22">
    <cfRule type="expression" dxfId="802" priority="244" stopIfTrue="1">
      <formula>$AD22=TRUE()</formula>
    </cfRule>
    <cfRule type="expression" dxfId="801" priority="245" stopIfTrue="1">
      <formula>OR(($A22="Samstag"),($A22="Sonntag"))</formula>
    </cfRule>
    <cfRule type="expression" dxfId="800" priority="246" stopIfTrue="1">
      <formula>AND($E$17&lt;&gt;"",$B22&gt;=$E$17)</formula>
    </cfRule>
  </conditionalFormatting>
  <conditionalFormatting sqref="C22:C52">
    <cfRule type="expression" dxfId="799" priority="62" stopIfTrue="1">
      <formula>OR(($A22="Samstag"),($A22="Sonntag"),($AA22=TRUE()))</formula>
    </cfRule>
  </conditionalFormatting>
  <conditionalFormatting sqref="D22:D52">
    <cfRule type="expression" dxfId="798" priority="61">
      <formula>IF(AND(D22="F",C22&lt;&gt;"BA"),TRUE,FALSE)</formula>
    </cfRule>
  </conditionalFormatting>
  <conditionalFormatting sqref="P22:P52">
    <cfRule type="expression" dxfId="797" priority="60">
      <formula>IF($K$55&gt;"""",FALSE,TRUE)</formula>
    </cfRule>
  </conditionalFormatting>
  <conditionalFormatting sqref="F22">
    <cfRule type="expression" dxfId="796" priority="59" stopIfTrue="1">
      <formula>OR(($A22="Samstag"),($A22="Sonntag"),($AA22=TRUE()))</formula>
    </cfRule>
  </conditionalFormatting>
  <conditionalFormatting sqref="F22">
    <cfRule type="expression" dxfId="795" priority="58" stopIfTrue="1">
      <formula>OR(($A22="Samstag"),($A22="Sonntag"))</formula>
    </cfRule>
  </conditionalFormatting>
  <conditionalFormatting sqref="F22">
    <cfRule type="expression" dxfId="794" priority="57" stopIfTrue="1">
      <formula>OR(($A22="Samstag"),($A22="Sonntag"))</formula>
    </cfRule>
  </conditionalFormatting>
  <conditionalFormatting sqref="F22:H22">
    <cfRule type="expression" dxfId="793" priority="56" stopIfTrue="1">
      <formula>OR(($A22="Samstag"),($A22="Sonntag"),($AA22=TRUE()))</formula>
    </cfRule>
  </conditionalFormatting>
  <conditionalFormatting sqref="F22:H22">
    <cfRule type="expression" dxfId="792" priority="55" stopIfTrue="1">
      <formula>OR(($A22="Samstag"),($A22="Sonntag"))</formula>
    </cfRule>
  </conditionalFormatting>
  <conditionalFormatting sqref="F22:H22">
    <cfRule type="expression" dxfId="791" priority="54" stopIfTrue="1">
      <formula>OR(($A22="Samstag"),($A22="Sonntag"))</formula>
    </cfRule>
  </conditionalFormatting>
  <conditionalFormatting sqref="G22">
    <cfRule type="expression" dxfId="790" priority="53" stopIfTrue="1">
      <formula>OR(($A22="Samstag"),($A22="Sonntag"))</formula>
    </cfRule>
  </conditionalFormatting>
  <conditionalFormatting sqref="G22">
    <cfRule type="expression" dxfId="789" priority="52" stopIfTrue="1">
      <formula>OR(($A22="Samstag"),($A22="Sonntag"))</formula>
    </cfRule>
  </conditionalFormatting>
  <conditionalFormatting sqref="H22">
    <cfRule type="expression" dxfId="788" priority="51" stopIfTrue="1">
      <formula>OR(($A22="Samstag"),($A22="Sonntag"))</formula>
    </cfRule>
  </conditionalFormatting>
  <conditionalFormatting sqref="H22">
    <cfRule type="expression" dxfId="787" priority="50" stopIfTrue="1">
      <formula>OR(($A22="Samstag"),($A22="Sonntag"))</formula>
    </cfRule>
  </conditionalFormatting>
  <conditionalFormatting sqref="F27">
    <cfRule type="expression" dxfId="786" priority="49" stopIfTrue="1">
      <formula>OR(($A27="Samstag"),($A27="Sonntag"),($AA27=TRUE()))</formula>
    </cfRule>
  </conditionalFormatting>
  <conditionalFormatting sqref="F27">
    <cfRule type="expression" dxfId="785" priority="48" stopIfTrue="1">
      <formula>OR(($A27="Samstag"),($A27="Sonntag"))</formula>
    </cfRule>
  </conditionalFormatting>
  <conditionalFormatting sqref="F27">
    <cfRule type="expression" dxfId="784" priority="47" stopIfTrue="1">
      <formula>OR(($A27="Samstag"),($A27="Sonntag"))</formula>
    </cfRule>
  </conditionalFormatting>
  <conditionalFormatting sqref="F27:H27">
    <cfRule type="expression" dxfId="783" priority="46" stopIfTrue="1">
      <formula>OR(($A27="Samstag"),($A27="Sonntag"),($AA27=TRUE()))</formula>
    </cfRule>
  </conditionalFormatting>
  <conditionalFormatting sqref="F27:H27">
    <cfRule type="expression" dxfId="782" priority="45" stopIfTrue="1">
      <formula>OR(($A27="Samstag"),($A27="Sonntag"))</formula>
    </cfRule>
  </conditionalFormatting>
  <conditionalFormatting sqref="F27:H27">
    <cfRule type="expression" dxfId="781" priority="44" stopIfTrue="1">
      <formula>OR(($A27="Samstag"),($A27="Sonntag"))</formula>
    </cfRule>
  </conditionalFormatting>
  <conditionalFormatting sqref="G27">
    <cfRule type="expression" dxfId="780" priority="43" stopIfTrue="1">
      <formula>OR(($A27="Samstag"),($A27="Sonntag"))</formula>
    </cfRule>
  </conditionalFormatting>
  <conditionalFormatting sqref="G27">
    <cfRule type="expression" dxfId="779" priority="42" stopIfTrue="1">
      <formula>OR(($A27="Samstag"),($A27="Sonntag"))</formula>
    </cfRule>
  </conditionalFormatting>
  <conditionalFormatting sqref="H27">
    <cfRule type="expression" dxfId="778" priority="41" stopIfTrue="1">
      <formula>OR(($A27="Samstag"),($A27="Sonntag"))</formula>
    </cfRule>
  </conditionalFormatting>
  <conditionalFormatting sqref="H27">
    <cfRule type="expression" dxfId="777" priority="40" stopIfTrue="1">
      <formula>OR(($A27="Samstag"),($A27="Sonntag"))</formula>
    </cfRule>
  </conditionalFormatting>
  <conditionalFormatting sqref="F25:H25">
    <cfRule type="expression" dxfId="776" priority="39" stopIfTrue="1">
      <formula>OR(($A25="Samstag"),($A25="Sonntag"))</formula>
    </cfRule>
  </conditionalFormatting>
  <conditionalFormatting sqref="G25">
    <cfRule type="expression" dxfId="775" priority="38" stopIfTrue="1">
      <formula>OR(($A25="Samstag"),($A25="Sonntag"))</formula>
    </cfRule>
  </conditionalFormatting>
  <conditionalFormatting sqref="H25">
    <cfRule type="expression" dxfId="774" priority="37" stopIfTrue="1">
      <formula>OR(($A25="Samstag"),($A25="Sonntag"))</formula>
    </cfRule>
  </conditionalFormatting>
  <conditionalFormatting sqref="F26:H26">
    <cfRule type="expression" dxfId="773" priority="36" stopIfTrue="1">
      <formula>OR(($A26="Samstag"),($A26="Sonntag"))</formula>
    </cfRule>
  </conditionalFormatting>
  <conditionalFormatting sqref="F26:H26">
    <cfRule type="expression" dxfId="772" priority="35" stopIfTrue="1">
      <formula>OR(($A26="Samstag"),($A26="Sonntag"))</formula>
    </cfRule>
  </conditionalFormatting>
  <conditionalFormatting sqref="G26">
    <cfRule type="expression" dxfId="771" priority="34" stopIfTrue="1">
      <formula>OR(($A26="Samstag"),($A26="Sonntag"))</formula>
    </cfRule>
  </conditionalFormatting>
  <conditionalFormatting sqref="G26">
    <cfRule type="expression" dxfId="770" priority="33" stopIfTrue="1">
      <formula>OR(($A26="Samstag"),($A26="Sonntag"))</formula>
    </cfRule>
  </conditionalFormatting>
  <conditionalFormatting sqref="H26">
    <cfRule type="expression" dxfId="769" priority="32" stopIfTrue="1">
      <formula>OR(($A26="Samstag"),($A26="Sonntag"))</formula>
    </cfRule>
  </conditionalFormatting>
  <conditionalFormatting sqref="H26">
    <cfRule type="expression" dxfId="768" priority="31" stopIfTrue="1">
      <formula>OR(($A26="Samstag"),($A26="Sonntag"))</formula>
    </cfRule>
  </conditionalFormatting>
  <conditionalFormatting sqref="F29:H29">
    <cfRule type="expression" dxfId="767" priority="30" stopIfTrue="1">
      <formula>OR(($A29="Samstag"),($A29="Sonntag"))</formula>
    </cfRule>
  </conditionalFormatting>
  <conditionalFormatting sqref="F29:H29">
    <cfRule type="expression" dxfId="766" priority="29" stopIfTrue="1">
      <formula>OR(($A29="Samstag"),($A29="Sonntag"))</formula>
    </cfRule>
  </conditionalFormatting>
  <conditionalFormatting sqref="G29">
    <cfRule type="expression" dxfId="765" priority="28" stopIfTrue="1">
      <formula>OR(($A29="Samstag"),($A29="Sonntag"))</formula>
    </cfRule>
  </conditionalFormatting>
  <conditionalFormatting sqref="G29">
    <cfRule type="expression" dxfId="764" priority="27" stopIfTrue="1">
      <formula>OR(($A29="Samstag"),($A29="Sonntag"))</formula>
    </cfRule>
  </conditionalFormatting>
  <conditionalFormatting sqref="H29">
    <cfRule type="expression" dxfId="763" priority="26" stopIfTrue="1">
      <formula>OR(($A29="Samstag"),($A29="Sonntag"))</formula>
    </cfRule>
  </conditionalFormatting>
  <conditionalFormatting sqref="H29">
    <cfRule type="expression" dxfId="762" priority="25" stopIfTrue="1">
      <formula>OR(($A29="Samstag"),($A29="Sonntag"))</formula>
    </cfRule>
  </conditionalFormatting>
  <conditionalFormatting sqref="F30:H30">
    <cfRule type="expression" dxfId="761" priority="24" stopIfTrue="1">
      <formula>OR(($A30="Samstag"),($A30="Sonntag"))</formula>
    </cfRule>
  </conditionalFormatting>
  <conditionalFormatting sqref="F30:H30">
    <cfRule type="expression" dxfId="760" priority="23" stopIfTrue="1">
      <formula>OR(($A30="Samstag"),($A30="Sonntag"))</formula>
    </cfRule>
  </conditionalFormatting>
  <conditionalFormatting sqref="G30">
    <cfRule type="expression" dxfId="759" priority="22" stopIfTrue="1">
      <formula>OR(($A30="Samstag"),($A30="Sonntag"))</formula>
    </cfRule>
  </conditionalFormatting>
  <conditionalFormatting sqref="G30">
    <cfRule type="expression" dxfId="758" priority="21" stopIfTrue="1">
      <formula>OR(($A30="Samstag"),($A30="Sonntag"))</formula>
    </cfRule>
  </conditionalFormatting>
  <conditionalFormatting sqref="H30">
    <cfRule type="expression" dxfId="757" priority="20" stopIfTrue="1">
      <formula>OR(($A30="Samstag"),($A30="Sonntag"))</formula>
    </cfRule>
  </conditionalFormatting>
  <conditionalFormatting sqref="H30">
    <cfRule type="expression" dxfId="756" priority="19" stopIfTrue="1">
      <formula>OR(($A30="Samstag"),($A30="Sonntag"))</formula>
    </cfRule>
  </conditionalFormatting>
  <conditionalFormatting sqref="F31:H31">
    <cfRule type="expression" dxfId="755" priority="18" stopIfTrue="1">
      <formula>OR(($A31="Samstag"),($A31="Sonntag"))</formula>
    </cfRule>
  </conditionalFormatting>
  <conditionalFormatting sqref="F31:H31">
    <cfRule type="expression" dxfId="754" priority="17" stopIfTrue="1">
      <formula>OR(($A31="Samstag"),($A31="Sonntag"))</formula>
    </cfRule>
  </conditionalFormatting>
  <conditionalFormatting sqref="G31">
    <cfRule type="expression" dxfId="753" priority="16" stopIfTrue="1">
      <formula>OR(($A31="Samstag"),($A31="Sonntag"))</formula>
    </cfRule>
  </conditionalFormatting>
  <conditionalFormatting sqref="G31">
    <cfRule type="expression" dxfId="752" priority="15" stopIfTrue="1">
      <formula>OR(($A31="Samstag"),($A31="Sonntag"))</formula>
    </cfRule>
  </conditionalFormatting>
  <conditionalFormatting sqref="H31">
    <cfRule type="expression" dxfId="751" priority="14" stopIfTrue="1">
      <formula>OR(($A31="Samstag"),($A31="Sonntag"))</formula>
    </cfRule>
  </conditionalFormatting>
  <conditionalFormatting sqref="H31">
    <cfRule type="expression" dxfId="750" priority="13" stopIfTrue="1">
      <formula>OR(($A31="Samstag"),($A31="Sonntag"))</formula>
    </cfRule>
  </conditionalFormatting>
  <conditionalFormatting sqref="F32:H32">
    <cfRule type="expression" dxfId="749" priority="12" stopIfTrue="1">
      <formula>OR(($A32="Samstag"),($A32="Sonntag"))</formula>
    </cfRule>
  </conditionalFormatting>
  <conditionalFormatting sqref="F32:H32">
    <cfRule type="expression" dxfId="748" priority="11" stopIfTrue="1">
      <formula>OR(($A32="Samstag"),($A32="Sonntag"))</formula>
    </cfRule>
  </conditionalFormatting>
  <conditionalFormatting sqref="G32">
    <cfRule type="expression" dxfId="747" priority="10" stopIfTrue="1">
      <formula>OR(($A32="Samstag"),($A32="Sonntag"))</formula>
    </cfRule>
  </conditionalFormatting>
  <conditionalFormatting sqref="G32">
    <cfRule type="expression" dxfId="746" priority="9" stopIfTrue="1">
      <formula>OR(($A32="Samstag"),($A32="Sonntag"))</formula>
    </cfRule>
  </conditionalFormatting>
  <conditionalFormatting sqref="H32">
    <cfRule type="expression" dxfId="745" priority="8" stopIfTrue="1">
      <formula>OR(($A32="Samstag"),($A32="Sonntag"))</formula>
    </cfRule>
  </conditionalFormatting>
  <conditionalFormatting sqref="H32">
    <cfRule type="expression" dxfId="744" priority="7" stopIfTrue="1">
      <formula>OR(($A32="Samstag"),($A32="Sonntag"))</formula>
    </cfRule>
  </conditionalFormatting>
  <conditionalFormatting sqref="F32:H33">
    <cfRule type="expression" dxfId="743" priority="6" stopIfTrue="1">
      <formula>OR(($A32="Samstag"),($A32="Sonntag"))</formula>
    </cfRule>
  </conditionalFormatting>
  <conditionalFormatting sqref="F32:H33">
    <cfRule type="expression" dxfId="742" priority="5" stopIfTrue="1">
      <formula>OR(($A32="Samstag"),($A32="Sonntag"))</formula>
    </cfRule>
  </conditionalFormatting>
  <conditionalFormatting sqref="G32:G33">
    <cfRule type="expression" dxfId="741" priority="4" stopIfTrue="1">
      <formula>OR(($A32="Samstag"),($A32="Sonntag"))</formula>
    </cfRule>
  </conditionalFormatting>
  <conditionalFormatting sqref="G32:G33">
    <cfRule type="expression" dxfId="740" priority="3" stopIfTrue="1">
      <formula>OR(($A32="Samstag"),($A32="Sonntag"))</formula>
    </cfRule>
  </conditionalFormatting>
  <conditionalFormatting sqref="H32:H33">
    <cfRule type="expression" dxfId="739" priority="2" stopIfTrue="1">
      <formula>OR(($A32="Samstag"),($A32="Sonntag"))</formula>
    </cfRule>
  </conditionalFormatting>
  <conditionalFormatting sqref="H32:H33">
    <cfRule type="expression" dxfId="738" priority="1" stopIfTrue="1">
      <formula>OR(($A32="Samstag"),($A32="Sonntag"))</formula>
    </cfRule>
  </conditionalFormatting>
  <dataValidations count="8">
    <dataValidation type="decimal" allowBlank="1" showInputMessage="1" showErrorMessage="1" sqref="I16:M16 I12:M12" xr:uid="{00000000-0002-0000-0A00-000000000000}">
      <formula1>$AA$35</formula1>
      <formula2>$AA$36</formula2>
    </dataValidation>
    <dataValidation showInputMessage="1" showErrorMessage="1" sqref="G10:I10" xr:uid="{00000000-0002-0000-0A00-000001000000}"/>
    <dataValidation type="list" allowBlank="1" showInputMessage="1" showErrorMessage="1" sqref="E17:F17" xr:uid="{00000000-0002-0000-0A00-000002000000}">
      <formula1>$B$22:$B$52</formula1>
    </dataValidation>
    <dataValidation type="list" showInputMessage="1" showErrorMessage="1" sqref="C22:C52" xr:uid="{00000000-0002-0000-0A00-000003000000}">
      <formula1>Auswahlart</formula1>
    </dataValidation>
    <dataValidation type="decimal" allowBlank="1" showInputMessage="1" showErrorMessage="1" sqref="F12 F16 I13:M13 I17:M17" xr:uid="{00000000-0002-0000-0A00-000004000000}">
      <formula1>0</formula1>
      <formula2>45</formula2>
    </dataValidation>
    <dataValidation allowBlank="1" showInputMessage="1" showErrorMessage="1" errorTitle="Eingabefehler" error="Bitte geben Sie eine positive Dezimalzahl ein." sqref="D22:D52" xr:uid="{00000000-0002-0000-0A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A00-000006000000}">
      <formula1>AND(ISNUMBER(F22),DAY($B22)&gt;0,NOT(AND(OR($D22="F",$C22="BA"),NOT($S$8))),NOT(AND(OR($A22="Sonntag",$A22="Samstag"),NOT($S$7))),F22&gt;=TIME(0,0,0),F22&lt;=TIME(23,59,59))</formula1>
    </dataValidation>
    <dataValidation type="decimal" allowBlank="1" showInputMessage="1" showErrorMessage="1" sqref="M7:O7" xr:uid="{00000000-0002-0000-0A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pageSetUpPr fitToPage="1"/>
  </sheetPr>
  <dimension ref="A1:IR80"/>
  <sheetViews>
    <sheetView showGridLines="0" showRowColHeaders="0" zoomScaleNormal="100" zoomScaleSheetLayoutView="55" workbookViewId="0">
      <selection activeCell="C23" sqref="C23"/>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37</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September!K54</f>
        <v>-154.79999999999998</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IF(September!F16&gt;0,September!F16,September!F12)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44835</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Samstag</v>
      </c>
      <c r="B22" s="33">
        <f>($A$21+ROW(B1)-1)*(MONTH($A$21+1)=MONTH($A$21))</f>
        <v>44835</v>
      </c>
      <c r="C22" s="174" t="str">
        <f>IF(OR(A22="Samstag",A22="Sonntag"),"",IF(COUNTIF(Übersicht!C$16:C$30,B22)&gt;0,"BA",""))</f>
        <v/>
      </c>
      <c r="D22" s="34" t="str">
        <f>IF(OR(A22="Samstag",A22="Sonntag"),"",IF(COUNTIF(Übersicht!C$16:C$30,B22)&gt;0,"F",""))</f>
        <v/>
      </c>
      <c r="E22" s="161" t="str">
        <f>IF(OR(A22="Samstag",A22="Sonntag",OR(C22="BA",D22="F")),"",
IF(C22="SV",D22,
IF(OR($E$17="",B22&lt;$E$17),IF($N$13=0,HLOOKUP($A22,$I$11:$M$12,2,FALSE),IF($N$13=$F$12,HLOOKUP($A22,$I$11:$M$13,3,FALSE),"FEHLER")),
IF($N$17=0,HLOOKUP($A22,$I$15:$M$16,2,FALSE),IF($N$17=$F$16,HLOOKUP($A22,$I$15:$M$17,3,FALSE),"FEHLER")))))</f>
        <v/>
      </c>
      <c r="F22" s="165"/>
      <c r="G22" s="166"/>
      <c r="H22" s="167"/>
      <c r="I22" s="38">
        <f t="shared" ref="I22:I52" si="1">IF(OR(C22="K",C22="U",C22="F"),E22,IF(C22="SU",IF(H22="",D22,((H22-F22)-G22)+D22),IF(AND(H22="",E22=""),0,((H22-F22)-G22)*24)))</f>
        <v>0</v>
      </c>
      <c r="J22" s="35">
        <f>IF(E22="Fehler",0,IF(E22="",I22,I22-E22))</f>
        <v>0</v>
      </c>
      <c r="K22" s="36">
        <f>M7+J22</f>
        <v>-154.79999999999998</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t="str">
        <f>IF(OR(A22="Samstag",A22="Sonntag",D22="F"),"",
IF(C22="SV",D22,
IF(OR($E$17="",B22&lt;$E$17),IF($N$13=0,HLOOKUP($A22,$I$11:$M$12,2,FALSE),IF($N$13=$F$12,HLOOKUP($A22,$I$11:$M$13,3,FALSE),"FEHLER")),
IF($N$17=0,HLOOKUP($A22,$I$15:$M$16,2,FALSE),IF($N$17=$F$16,HLOOKUP($A22,$I$15:$M$17,3,FALSE),"FEHLER")))))</f>
        <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Sonntag</v>
      </c>
      <c r="B23" s="37">
        <f t="shared" ref="B23:B52" si="2">($A$21+ROW(B2)-1)*(MONTH(B22+1)=MONTH($A$21))</f>
        <v>44836</v>
      </c>
      <c r="C23" s="174" t="str">
        <f>IF(OR(A23="Samstag",A23="Sonntag"),"",IF(COUNTIF(Übersicht!C$16:C$30,B23)&gt;0,"BA",""))</f>
        <v/>
      </c>
      <c r="D23" s="34" t="str">
        <f>IF(OR(A23="Samstag",A23="Sonntag"),"",IF(COUNTIF(Übersicht!C$16:C$30,B23)&gt;0,"F",""))</f>
        <v/>
      </c>
      <c r="E23" s="161" t="str">
        <f t="shared" ref="E23:E52" si="3">IF(OR(A23="Samstag",A23="Sonntag",OR(C23="BA",D23="F")),"",
IF(C23="SV",D23,
IF(OR($E$17="",B23&lt;$E$17),IF($N$13=0,HLOOKUP($A23,$I$11:$M$12,2,FALSE),IF($N$13=$F$12,HLOOKUP($A23,$I$11:$M$13,3,FALSE),"FEHLER")),
IF($N$17=0,HLOOKUP($A23,$I$15:$M$16,2,FALSE),IF($N$17=$F$16,HLOOKUP($A23,$I$15:$M$17,3,FALSE),"FEHLER")))))</f>
        <v/>
      </c>
      <c r="F23" s="165"/>
      <c r="G23" s="166"/>
      <c r="H23" s="167"/>
      <c r="I23" s="38">
        <f t="shared" si="1"/>
        <v>0</v>
      </c>
      <c r="J23" s="35">
        <f t="shared" ref="J23:J52" si="4">IF(E23="Fehler",0,IF(E23="",I23,I23-E23))</f>
        <v>0</v>
      </c>
      <c r="K23" s="36">
        <f>SUM(K22,J23)</f>
        <v>-154.79999999999998</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t="str">
        <f t="shared" ref="V23:V52" si="7">IF(OR(A23="Samstag",A23="Sonntag",D23="F"),"",
IF(C23="SV",D23,
IF(OR($E$17="",B23&lt;$E$17),IF($N$13=0,HLOOKUP($A23,$I$11:$M$12,2,FALSE),IF($N$13=$F$12,HLOOKUP($A23,$I$11:$M$13,3,FALSE),"FEHLER")),
IF($N$17=0,HLOOKUP($A23,$I$15:$M$16,2,FALSE),IF($N$17=$F$16,HLOOKUP($A23,$I$15:$M$17,3,FALSE),"FEHLER")))))</f>
        <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Montag</v>
      </c>
      <c r="B24" s="37">
        <f t="shared" si="2"/>
        <v>44837</v>
      </c>
      <c r="C24" s="174" t="str">
        <f>IF(OR(A24="Samstag",A24="Sonntag"),"",IF(COUNTIF(Übersicht!C$16:C$30,B24)&gt;0,"BA",""))</f>
        <v>BA</v>
      </c>
      <c r="D24" s="34" t="str">
        <f>IF(OR(A24="Samstag",A24="Sonntag"),"",IF(COUNTIF(Übersicht!C$16:C$30,B24)&gt;0,"F",""))</f>
        <v>F</v>
      </c>
      <c r="E24" s="161" t="str">
        <f t="shared" si="3"/>
        <v/>
      </c>
      <c r="F24" s="165"/>
      <c r="G24" s="166"/>
      <c r="H24" s="167"/>
      <c r="I24" s="38">
        <f t="shared" si="1"/>
        <v>0</v>
      </c>
      <c r="J24" s="35">
        <f t="shared" si="4"/>
        <v>0</v>
      </c>
      <c r="K24" s="36">
        <f t="shared" ref="K24:K52" si="8">SUM(K23,J24)</f>
        <v>-154.79999999999998</v>
      </c>
      <c r="L24" s="275"/>
      <c r="M24" s="276"/>
      <c r="N24" s="276"/>
      <c r="O24" s="276"/>
      <c r="P24" s="298"/>
      <c r="Q24" s="195">
        <v>3</v>
      </c>
      <c r="R24" s="226">
        <f t="shared" si="5"/>
        <v>8</v>
      </c>
      <c r="S24" s="226">
        <f t="shared" si="6"/>
        <v>0</v>
      </c>
      <c r="T24" s="213" t="str">
        <f>IF(OR(A24="Samstag",A24="Sonntag"),"",IF(AND(COUNTIF(Übersicht!C$16:C$30,B24)&gt;0,C24&lt;&gt;"BA"),"Achtung: Feiertag gelöscht!",""))</f>
        <v/>
      </c>
      <c r="U24" s="73"/>
      <c r="V24" s="73" t="str">
        <f t="shared" si="7"/>
        <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Dienstag</v>
      </c>
      <c r="B25" s="37">
        <f t="shared" si="2"/>
        <v>44838</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-156.6</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Mittwoch</v>
      </c>
      <c r="B26" s="37">
        <f t="shared" si="2"/>
        <v>44839</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-158.4</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Donnerstag</v>
      </c>
      <c r="B27" s="37">
        <f t="shared" si="2"/>
        <v>44840</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-160.20000000000002</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Freitag</v>
      </c>
      <c r="B28" s="37">
        <f t="shared" si="2"/>
        <v>44841</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-162.00000000000003</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Samstag</v>
      </c>
      <c r="B29" s="37">
        <f t="shared" si="2"/>
        <v>44842</v>
      </c>
      <c r="C29" s="174" t="str">
        <f>IF(OR(A29="Samstag",A29="Sonntag"),"",IF(COUNTIF(Übersicht!C$16:C$30,B29)&gt;0,"BA",""))</f>
        <v/>
      </c>
      <c r="D29" s="34" t="str">
        <f>IF(OR(A29="Samstag",A29="Sonntag"),"",IF(COUNTIF(Übersicht!C$16:C$30,B29)&gt;0,"F",""))</f>
        <v/>
      </c>
      <c r="E29" s="161" t="str">
        <f t="shared" si="3"/>
        <v/>
      </c>
      <c r="F29" s="165"/>
      <c r="G29" s="166"/>
      <c r="H29" s="167"/>
      <c r="I29" s="38">
        <f t="shared" si="1"/>
        <v>0</v>
      </c>
      <c r="J29" s="35">
        <f t="shared" si="4"/>
        <v>0</v>
      </c>
      <c r="K29" s="36">
        <f t="shared" si="8"/>
        <v>-162.00000000000003</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t="str">
        <f t="shared" si="7"/>
        <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Sonntag</v>
      </c>
      <c r="B30" s="37">
        <f t="shared" si="2"/>
        <v>44843</v>
      </c>
      <c r="C30" s="174" t="str">
        <f>IF(OR(A30="Samstag",A30="Sonntag"),"",IF(COUNTIF(Übersicht!C$16:C$30,B30)&gt;0,"BA",""))</f>
        <v/>
      </c>
      <c r="D30" s="34" t="str">
        <f>IF(OR(A30="Samstag",A30="Sonntag"),"",IF(COUNTIF(Übersicht!C$16:C$30,B30)&gt;0,"F",""))</f>
        <v/>
      </c>
      <c r="E30" s="161" t="str">
        <f t="shared" si="3"/>
        <v/>
      </c>
      <c r="F30" s="165"/>
      <c r="G30" s="166"/>
      <c r="H30" s="167"/>
      <c r="I30" s="38">
        <f t="shared" si="1"/>
        <v>0</v>
      </c>
      <c r="J30" s="35">
        <f t="shared" si="4"/>
        <v>0</v>
      </c>
      <c r="K30" s="36">
        <f t="shared" si="8"/>
        <v>-162.00000000000003</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t="str">
        <f t="shared" si="7"/>
        <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Montag</v>
      </c>
      <c r="B31" s="37">
        <f t="shared" si="2"/>
        <v>44844</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-163.80000000000004</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Dienstag</v>
      </c>
      <c r="B32" s="37">
        <f t="shared" si="2"/>
        <v>44845</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-165.60000000000005</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Mittwoch</v>
      </c>
      <c r="B33" s="37">
        <f t="shared" si="2"/>
        <v>44846</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-167.40000000000006</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Donnerstag</v>
      </c>
      <c r="B34" s="37">
        <f t="shared" si="2"/>
        <v>44847</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-169.20000000000007</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Freitag</v>
      </c>
      <c r="B35" s="37">
        <f t="shared" si="2"/>
        <v>44848</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-171.00000000000009</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Samstag</v>
      </c>
      <c r="B36" s="37">
        <f t="shared" si="2"/>
        <v>44849</v>
      </c>
      <c r="C36" s="174" t="str">
        <f>IF(OR(A36="Samstag",A36="Sonntag"),"",IF(COUNTIF(Übersicht!C$16:C$30,B36)&gt;0,"BA",""))</f>
        <v/>
      </c>
      <c r="D36" s="34" t="str">
        <f>IF(OR(A36="Samstag",A36="Sonntag"),"",IF(COUNTIF(Übersicht!C$16:C$30,B36)&gt;0,"F",""))</f>
        <v/>
      </c>
      <c r="E36" s="161" t="str">
        <f t="shared" si="3"/>
        <v/>
      </c>
      <c r="F36" s="165"/>
      <c r="G36" s="166"/>
      <c r="H36" s="167"/>
      <c r="I36" s="38">
        <f t="shared" si="1"/>
        <v>0</v>
      </c>
      <c r="J36" s="35">
        <f t="shared" si="4"/>
        <v>0</v>
      </c>
      <c r="K36" s="36">
        <f t="shared" si="8"/>
        <v>-171.00000000000009</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t="str">
        <f t="shared" si="7"/>
        <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Sonntag</v>
      </c>
      <c r="B37" s="37">
        <f t="shared" si="2"/>
        <v>44850</v>
      </c>
      <c r="C37" s="174" t="str">
        <f>IF(OR(A37="Samstag",A37="Sonntag"),"",IF(COUNTIF(Übersicht!C$16:C$30,B37)&gt;0,"BA",""))</f>
        <v/>
      </c>
      <c r="D37" s="34" t="str">
        <f>IF(OR(A37="Samstag",A37="Sonntag"),"",IF(COUNTIF(Übersicht!C$16:C$30,B37)&gt;0,"F",""))</f>
        <v/>
      </c>
      <c r="E37" s="161" t="str">
        <f t="shared" si="3"/>
        <v/>
      </c>
      <c r="F37" s="165"/>
      <c r="G37" s="166"/>
      <c r="H37" s="167"/>
      <c r="I37" s="38">
        <f t="shared" si="1"/>
        <v>0</v>
      </c>
      <c r="J37" s="35">
        <f t="shared" si="4"/>
        <v>0</v>
      </c>
      <c r="K37" s="36">
        <f t="shared" si="8"/>
        <v>-171.00000000000009</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t="str">
        <f t="shared" si="7"/>
        <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Montag</v>
      </c>
      <c r="B38" s="37">
        <f t="shared" si="2"/>
        <v>44851</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-172.8000000000001</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Dienstag</v>
      </c>
      <c r="B39" s="37">
        <f t="shared" si="2"/>
        <v>44852</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-174.60000000000011</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Mittwoch</v>
      </c>
      <c r="B40" s="37">
        <f t="shared" si="2"/>
        <v>44853</v>
      </c>
      <c r="C40" s="174" t="str">
        <f>IF(OR(A40="Samstag",A40="Sonntag"),"",IF(COUNTIF(Übersicht!C$16:C$30,B40)&gt;0,"BA",""))</f>
        <v/>
      </c>
      <c r="D40" s="34" t="str">
        <f>IF(OR(A40="Samstag",A40="Sonntag"),"",IF(COUNTIF(Übersicht!C$16:C$30,B40)&gt;0,"F",""))</f>
        <v/>
      </c>
      <c r="E40" s="161">
        <f t="shared" si="3"/>
        <v>1.8</v>
      </c>
      <c r="F40" s="165"/>
      <c r="G40" s="166"/>
      <c r="H40" s="167"/>
      <c r="I40" s="38">
        <f t="shared" si="1"/>
        <v>0</v>
      </c>
      <c r="J40" s="35">
        <f t="shared" si="4"/>
        <v>-1.8</v>
      </c>
      <c r="K40" s="36">
        <f t="shared" si="8"/>
        <v>-176.40000000000012</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Donnerstag</v>
      </c>
      <c r="B41" s="37">
        <f t="shared" si="2"/>
        <v>44854</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-178.20000000000013</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Freitag</v>
      </c>
      <c r="B42" s="37">
        <f t="shared" si="2"/>
        <v>44855</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-180.00000000000014</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Samstag</v>
      </c>
      <c r="B43" s="37">
        <f t="shared" si="2"/>
        <v>44856</v>
      </c>
      <c r="C43" s="174" t="str">
        <f>IF(OR(A43="Samstag",A43="Sonntag"),"",IF(COUNTIF(Übersicht!C$16:C$30,B43)&gt;0,"BA",""))</f>
        <v/>
      </c>
      <c r="D43" s="34" t="str">
        <f>IF(OR(A43="Samstag",A43="Sonntag"),"",IF(COUNTIF(Übersicht!C$16:C$30,B43)&gt;0,"F",""))</f>
        <v/>
      </c>
      <c r="E43" s="161" t="str">
        <f t="shared" si="3"/>
        <v/>
      </c>
      <c r="F43" s="165"/>
      <c r="G43" s="166"/>
      <c r="H43" s="167"/>
      <c r="I43" s="38">
        <f t="shared" si="1"/>
        <v>0</v>
      </c>
      <c r="J43" s="35">
        <f t="shared" si="4"/>
        <v>0</v>
      </c>
      <c r="K43" s="36">
        <f t="shared" si="8"/>
        <v>-180.00000000000014</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t="str">
        <f t="shared" si="7"/>
        <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Sonntag</v>
      </c>
      <c r="B44" s="37">
        <f t="shared" si="2"/>
        <v>44857</v>
      </c>
      <c r="C44" s="174" t="str">
        <f>IF(OR(A44="Samstag",A44="Sonntag"),"",IF(COUNTIF(Übersicht!C$16:C$30,B44)&gt;0,"BA",""))</f>
        <v/>
      </c>
      <c r="D44" s="34" t="str">
        <f>IF(OR(A44="Samstag",A44="Sonntag"),"",IF(COUNTIF(Übersicht!C$16:C$30,B44)&gt;0,"F",""))</f>
        <v/>
      </c>
      <c r="E44" s="161" t="str">
        <f t="shared" si="3"/>
        <v/>
      </c>
      <c r="F44" s="165"/>
      <c r="G44" s="166"/>
      <c r="H44" s="167"/>
      <c r="I44" s="38">
        <f t="shared" si="1"/>
        <v>0</v>
      </c>
      <c r="J44" s="35">
        <f t="shared" si="4"/>
        <v>0</v>
      </c>
      <c r="K44" s="36">
        <f t="shared" si="8"/>
        <v>-180.00000000000014</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t="str">
        <f t="shared" si="7"/>
        <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Montag</v>
      </c>
      <c r="B45" s="37">
        <f t="shared" si="2"/>
        <v>44858</v>
      </c>
      <c r="C45" s="174" t="str">
        <f>IF(OR(A45="Samstag",A45="Sonntag"),"",IF(COUNTIF(Übersicht!C$16:C$30,B45)&gt;0,"BA",""))</f>
        <v/>
      </c>
      <c r="D45" s="34" t="str">
        <f>IF(OR(A45="Samstag",A45="Sonntag"),"",IF(COUNTIF(Übersicht!C$16:C$30,B45)&gt;0,"F",""))</f>
        <v/>
      </c>
      <c r="E45" s="161">
        <f t="shared" si="3"/>
        <v>1.8</v>
      </c>
      <c r="F45" s="165"/>
      <c r="G45" s="166"/>
      <c r="H45" s="167"/>
      <c r="I45" s="38">
        <f t="shared" si="1"/>
        <v>0</v>
      </c>
      <c r="J45" s="35">
        <f t="shared" si="4"/>
        <v>-1.8</v>
      </c>
      <c r="K45" s="36">
        <f t="shared" si="8"/>
        <v>-181.80000000000015</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Dienstag</v>
      </c>
      <c r="B46" s="37">
        <f t="shared" si="2"/>
        <v>44859</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-183.60000000000016</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Mittwoch</v>
      </c>
      <c r="B47" s="37">
        <f t="shared" si="2"/>
        <v>44860</v>
      </c>
      <c r="C47" s="174" t="str">
        <f>IF(OR(A47="Samstag",A47="Sonntag"),"",IF(COUNTIF(Übersicht!C$16:C$30,B47)&gt;0,"BA",""))</f>
        <v/>
      </c>
      <c r="D47" s="34" t="str">
        <f>IF(OR(A47="Samstag",A47="Sonntag"),"",IF(COUNTIF(Übersicht!C$16:C$30,B47)&gt;0,"F",""))</f>
        <v/>
      </c>
      <c r="E47" s="161">
        <f t="shared" si="3"/>
        <v>1.8</v>
      </c>
      <c r="F47" s="165"/>
      <c r="G47" s="166"/>
      <c r="H47" s="167"/>
      <c r="I47" s="38">
        <f t="shared" si="1"/>
        <v>0</v>
      </c>
      <c r="J47" s="35">
        <f t="shared" si="4"/>
        <v>-1.8</v>
      </c>
      <c r="K47" s="36">
        <f t="shared" si="8"/>
        <v>-185.40000000000018</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Donnerstag</v>
      </c>
      <c r="B48" s="37">
        <f t="shared" si="2"/>
        <v>44861</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-187.20000000000019</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Freitag</v>
      </c>
      <c r="B49" s="37">
        <f t="shared" si="2"/>
        <v>44862</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-189.0000000000002</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Samstag</v>
      </c>
      <c r="B50" s="37">
        <f t="shared" si="2"/>
        <v>44863</v>
      </c>
      <c r="C50" s="174" t="str">
        <f>IF(OR(A50="Samstag",A50="Sonntag"),"",IF(COUNTIF(Übersicht!C$16:C$30,B50)&gt;0,"BA",""))</f>
        <v/>
      </c>
      <c r="D50" s="34" t="str">
        <f>IF(OR(A50="Samstag",A50="Sonntag"),"",IF(COUNTIF(Übersicht!C$16:C$30,B50)&gt;0,"F",""))</f>
        <v/>
      </c>
      <c r="E50" s="161" t="str">
        <f t="shared" si="3"/>
        <v/>
      </c>
      <c r="F50" s="165"/>
      <c r="G50" s="166"/>
      <c r="H50" s="167"/>
      <c r="I50" s="38">
        <f t="shared" si="1"/>
        <v>0</v>
      </c>
      <c r="J50" s="35">
        <f t="shared" si="4"/>
        <v>0</v>
      </c>
      <c r="K50" s="36">
        <f t="shared" si="8"/>
        <v>-189.0000000000002</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t="str">
        <f t="shared" si="7"/>
        <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Sonntag</v>
      </c>
      <c r="B51" s="37">
        <f t="shared" si="2"/>
        <v>44864</v>
      </c>
      <c r="C51" s="174" t="str">
        <f>IF(OR(A51="Samstag",A51="Sonntag"),"",IF(COUNTIF(Übersicht!C$16:C$30,B51)&gt;0,"BA",""))</f>
        <v/>
      </c>
      <c r="D51" s="34" t="str">
        <f>IF(OR(A51="Samstag",A51="Sonntag"),"",IF(COUNTIF(Übersicht!C$16:C$30,B51)&gt;0,"F",""))</f>
        <v/>
      </c>
      <c r="E51" s="161" t="str">
        <f t="shared" si="3"/>
        <v/>
      </c>
      <c r="F51" s="165"/>
      <c r="G51" s="166"/>
      <c r="H51" s="167"/>
      <c r="I51" s="38">
        <f t="shared" si="1"/>
        <v>0</v>
      </c>
      <c r="J51" s="35">
        <f t="shared" si="4"/>
        <v>0</v>
      </c>
      <c r="K51" s="36">
        <f t="shared" si="8"/>
        <v>-189.0000000000002</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t="str">
        <f t="shared" si="7"/>
        <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Montag</v>
      </c>
      <c r="B52" s="37">
        <f t="shared" si="2"/>
        <v>44865</v>
      </c>
      <c r="C52" s="174" t="str">
        <f>IF(OR(A52="Samstag",A52="Sonntag"),"",IF(COUNTIF(Übersicht!C$16:C$30,B52)&gt;0,"BA",""))</f>
        <v/>
      </c>
      <c r="D52" s="34" t="str">
        <f>IF(OR(A52="Samstag",A52="Sonntag"),"",IF(COUNTIF(Übersicht!C$16:C$30,B52)&gt;0,"F",""))</f>
        <v/>
      </c>
      <c r="E52" s="161">
        <f t="shared" si="3"/>
        <v>1.8</v>
      </c>
      <c r="F52" s="165"/>
      <c r="G52" s="166"/>
      <c r="H52" s="167"/>
      <c r="I52" s="38">
        <f t="shared" si="1"/>
        <v>0</v>
      </c>
      <c r="J52" s="35">
        <f t="shared" si="4"/>
        <v>-1.8</v>
      </c>
      <c r="K52" s="39">
        <f t="shared" si="8"/>
        <v>-190.80000000000021</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f t="shared" si="7"/>
        <v>1.8</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36</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36</v>
      </c>
      <c r="F54" s="50"/>
      <c r="G54" s="51"/>
      <c r="H54" s="48"/>
      <c r="I54" s="49">
        <f>SUM(I22:I52)</f>
        <v>0</v>
      </c>
      <c r="J54" s="49">
        <f>SUM(J22:J52)</f>
        <v>-36</v>
      </c>
      <c r="K54" s="49">
        <f>K52</f>
        <v>-190.80000000000021</v>
      </c>
      <c r="L54" s="86"/>
      <c r="M54" s="190" t="str">
        <f>CONCATENATE(DEC2HEX(R54),"-",DEC2HEX(S54),"-",DEC2HEX(ROUND(I54*100,0)))</f>
        <v>8-0-0</v>
      </c>
      <c r="N54" s="190"/>
      <c r="O54" s="190"/>
      <c r="P54" s="192"/>
      <c r="Q54" s="79"/>
      <c r="R54" s="79">
        <f>SUM(R22:R52)</f>
        <v>8</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eegie+fmgdXqrkA7gh33f+Cc1WQda2GXakXRIw/M/NGL10YrX3F/YByI/gbt2EGYSL5Cs4uw9KwdjRFKShaTBQ==" saltValue="CzUGtxYRYmwoeBmuMDjlPA=="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737" priority="239" stopIfTrue="1">
      <formula>OR(($A23="Samstag"),($A23="Sonntag"),($AA23=TRUE()))</formula>
    </cfRule>
  </conditionalFormatting>
  <conditionalFormatting sqref="B23:B52">
    <cfRule type="expression" dxfId="736" priority="145" stopIfTrue="1">
      <formula>$AA23=TRUE()</formula>
    </cfRule>
    <cfRule type="expression" dxfId="735" priority="149" stopIfTrue="1">
      <formula>OR(($A23="Samstag"),($A23="Sonntag"))</formula>
    </cfRule>
    <cfRule type="expression" dxfId="734" priority="150" stopIfTrue="1">
      <formula>AND($E$17&lt;&gt;"",$B23&gt;=$E$17)</formula>
    </cfRule>
  </conditionalFormatting>
  <conditionalFormatting sqref="F32:H32 L23:L39">
    <cfRule type="expression" dxfId="733" priority="238" stopIfTrue="1">
      <formula>OR(($A23="Samstag"),($A23="Sonntag"))</formula>
    </cfRule>
  </conditionalFormatting>
  <conditionalFormatting sqref="F32:H32">
    <cfRule type="expression" dxfId="732" priority="237" stopIfTrue="1">
      <formula>OR(($A32="Samstag"),($A32="Sonntag"))</formula>
    </cfRule>
  </conditionalFormatting>
  <conditionalFormatting sqref="F52:H52">
    <cfRule type="expression" dxfId="731" priority="226" stopIfTrue="1">
      <formula>OR(($A52="Samstag"),($A52="Sonntag"))</formula>
    </cfRule>
  </conditionalFormatting>
  <conditionalFormatting sqref="F52:H52">
    <cfRule type="expression" dxfId="730" priority="225" stopIfTrue="1">
      <formula>OR(($A52="Samstag"),($A52="Sonntag"))</formula>
    </cfRule>
  </conditionalFormatting>
  <conditionalFormatting sqref="F46:H46">
    <cfRule type="expression" dxfId="729" priority="229" stopIfTrue="1">
      <formula>OR(($A46="Samstag"),($A46="Sonntag"))</formula>
    </cfRule>
  </conditionalFormatting>
  <conditionalFormatting sqref="F32:H32">
    <cfRule type="expression" dxfId="728" priority="233" stopIfTrue="1">
      <formula>OR(($A32="Samstag"),($A32="Sonntag"))</formula>
    </cfRule>
  </conditionalFormatting>
  <conditionalFormatting sqref="F24:H25">
    <cfRule type="expression" dxfId="727" priority="236" stopIfTrue="1">
      <formula>OR(($A24="Samstag"),($A24="Sonntag"))</formula>
    </cfRule>
  </conditionalFormatting>
  <conditionalFormatting sqref="F24:H24">
    <cfRule type="expression" dxfId="726" priority="235" stopIfTrue="1">
      <formula>OR(($A24="Samstag"),($A24="Sonntag"))</formula>
    </cfRule>
  </conditionalFormatting>
  <conditionalFormatting sqref="F25:H25">
    <cfRule type="expression" dxfId="725" priority="234" stopIfTrue="1">
      <formula>OR(($A25="Samstag"),($A25="Sonntag"))</formula>
    </cfRule>
  </conditionalFormatting>
  <conditionalFormatting sqref="F39:H39">
    <cfRule type="expression" dxfId="724" priority="231" stopIfTrue="1">
      <formula>OR(($A39="Samstag"),($A39="Sonntag"))</formula>
    </cfRule>
  </conditionalFormatting>
  <conditionalFormatting sqref="F39:H39">
    <cfRule type="expression" dxfId="723" priority="232" stopIfTrue="1">
      <formula>OR(($A39="Samstag"),($A39="Sonntag"))</formula>
    </cfRule>
  </conditionalFormatting>
  <conditionalFormatting sqref="F39:H39">
    <cfRule type="expression" dxfId="722" priority="230" stopIfTrue="1">
      <formula>OR(($A39="Samstag"),($A39="Sonntag"))</formula>
    </cfRule>
  </conditionalFormatting>
  <conditionalFormatting sqref="F46:H46">
    <cfRule type="expression" dxfId="721" priority="228" stopIfTrue="1">
      <formula>OR(($A46="Samstag"),($A46="Sonntag"))</formula>
    </cfRule>
  </conditionalFormatting>
  <conditionalFormatting sqref="F46:H46">
    <cfRule type="expression" dxfId="720" priority="227" stopIfTrue="1">
      <formula>OR(($A46="Samstag"),($A46="Sonntag"))</formula>
    </cfRule>
  </conditionalFormatting>
  <conditionalFormatting sqref="F22:H52">
    <cfRule type="expression" dxfId="719" priority="224" stopIfTrue="1">
      <formula>OR(($A22="Samstag"),($A22="Sonntag"))</formula>
    </cfRule>
  </conditionalFormatting>
  <conditionalFormatting sqref="F22:H52">
    <cfRule type="expression" dxfId="718" priority="223" stopIfTrue="1">
      <formula>OR(($A22="Samstag"),($A22="Sonntag"))</formula>
    </cfRule>
  </conditionalFormatting>
  <conditionalFormatting sqref="G22:G52">
    <cfRule type="expression" dxfId="717" priority="222" stopIfTrue="1">
      <formula>OR(($A22="Samstag"),($A22="Sonntag"))</formula>
    </cfRule>
  </conditionalFormatting>
  <conditionalFormatting sqref="G22:G52">
    <cfRule type="expression" dxfId="716" priority="221" stopIfTrue="1">
      <formula>OR(($A22="Samstag"),($A22="Sonntag"))</formula>
    </cfRule>
  </conditionalFormatting>
  <conditionalFormatting sqref="F31:H31">
    <cfRule type="expression" dxfId="715" priority="220" stopIfTrue="1">
      <formula>OR(($A31="Samstag"),($A31="Sonntag"))</formula>
    </cfRule>
  </conditionalFormatting>
  <conditionalFormatting sqref="F31:H31">
    <cfRule type="expression" dxfId="714" priority="219" stopIfTrue="1">
      <formula>OR(($A31="Samstag"),($A31="Sonntag"))</formula>
    </cfRule>
  </conditionalFormatting>
  <conditionalFormatting sqref="F38:H38">
    <cfRule type="expression" dxfId="713" priority="218" stopIfTrue="1">
      <formula>OR(($A38="Samstag"),($A38="Sonntag"))</formula>
    </cfRule>
  </conditionalFormatting>
  <conditionalFormatting sqref="F38:H38">
    <cfRule type="expression" dxfId="712" priority="217" stopIfTrue="1">
      <formula>OR(($A38="Samstag"),($A38="Sonntag"))</formula>
    </cfRule>
  </conditionalFormatting>
  <conditionalFormatting sqref="F45:H45">
    <cfRule type="expression" dxfId="711" priority="216" stopIfTrue="1">
      <formula>OR(($A45="Samstag"),($A45="Sonntag"))</formula>
    </cfRule>
  </conditionalFormatting>
  <conditionalFormatting sqref="F45:H45">
    <cfRule type="expression" dxfId="710" priority="215" stopIfTrue="1">
      <formula>OR(($A45="Samstag"),($A45="Sonntag"))</formula>
    </cfRule>
  </conditionalFormatting>
  <conditionalFormatting sqref="G26:G52">
    <cfRule type="expression" dxfId="709" priority="214" stopIfTrue="1">
      <formula>OR(($A26="Samstag"),($A26="Sonntag"))</formula>
    </cfRule>
  </conditionalFormatting>
  <conditionalFormatting sqref="G26:G52">
    <cfRule type="expression" dxfId="708" priority="213" stopIfTrue="1">
      <formula>OR(($A26="Samstag"),($A26="Sonntag"))</formula>
    </cfRule>
  </conditionalFormatting>
  <conditionalFormatting sqref="G33:G37">
    <cfRule type="expression" dxfId="707" priority="212" stopIfTrue="1">
      <formula>OR(($A33="Samstag"),($A33="Sonntag"))</formula>
    </cfRule>
  </conditionalFormatting>
  <conditionalFormatting sqref="G33:G37">
    <cfRule type="expression" dxfId="706" priority="211" stopIfTrue="1">
      <formula>OR(($A33="Samstag"),($A33="Sonntag"))</formula>
    </cfRule>
  </conditionalFormatting>
  <conditionalFormatting sqref="G40:G44">
    <cfRule type="expression" dxfId="705" priority="210" stopIfTrue="1">
      <formula>OR(($A40="Samstag"),($A40="Sonntag"))</formula>
    </cfRule>
  </conditionalFormatting>
  <conditionalFormatting sqref="G40:G44">
    <cfRule type="expression" dxfId="704" priority="209" stopIfTrue="1">
      <formula>OR(($A40="Samstag"),($A40="Sonntag"))</formula>
    </cfRule>
  </conditionalFormatting>
  <conditionalFormatting sqref="G47:G51">
    <cfRule type="expression" dxfId="703" priority="208" stopIfTrue="1">
      <formula>OR(($A47="Samstag"),($A47="Sonntag"))</formula>
    </cfRule>
  </conditionalFormatting>
  <conditionalFormatting sqref="G47:G51">
    <cfRule type="expression" dxfId="702" priority="207" stopIfTrue="1">
      <formula>OR(($A47="Samstag"),($A47="Sonntag"))</formula>
    </cfRule>
  </conditionalFormatting>
  <conditionalFormatting sqref="F22:H52">
    <cfRule type="expression" dxfId="701" priority="206" stopIfTrue="1">
      <formula>OR(($A22="Samstag"),($A22="Sonntag"))</formula>
    </cfRule>
  </conditionalFormatting>
  <conditionalFormatting sqref="F22:H52">
    <cfRule type="expression" dxfId="700" priority="205" stopIfTrue="1">
      <formula>OR(($A22="Samstag"),($A22="Sonntag"))</formula>
    </cfRule>
  </conditionalFormatting>
  <conditionalFormatting sqref="F26:H52">
    <cfRule type="expression" dxfId="699" priority="204" stopIfTrue="1">
      <formula>OR(($A26="Samstag"),($A26="Sonntag"))</formula>
    </cfRule>
  </conditionalFormatting>
  <conditionalFormatting sqref="F26:H52">
    <cfRule type="expression" dxfId="698" priority="203" stopIfTrue="1">
      <formula>OR(($A26="Samstag"),($A26="Sonntag"))</formula>
    </cfRule>
  </conditionalFormatting>
  <conditionalFormatting sqref="F33:H37">
    <cfRule type="expression" dxfId="697" priority="202" stopIfTrue="1">
      <formula>OR(($A33="Samstag"),($A33="Sonntag"))</formula>
    </cfRule>
  </conditionalFormatting>
  <conditionalFormatting sqref="F33:H37">
    <cfRule type="expression" dxfId="696" priority="201" stopIfTrue="1">
      <formula>OR(($A33="Samstag"),($A33="Sonntag"))</formula>
    </cfRule>
  </conditionalFormatting>
  <conditionalFormatting sqref="F40:H44">
    <cfRule type="expression" dxfId="695" priority="200" stopIfTrue="1">
      <formula>OR(($A40="Samstag"),($A40="Sonntag"))</formula>
    </cfRule>
  </conditionalFormatting>
  <conditionalFormatting sqref="F40:H44">
    <cfRule type="expression" dxfId="694" priority="199" stopIfTrue="1">
      <formula>OR(($A40="Samstag"),($A40="Sonntag"))</formula>
    </cfRule>
  </conditionalFormatting>
  <conditionalFormatting sqref="H40:H44">
    <cfRule type="expression" dxfId="693" priority="190" stopIfTrue="1">
      <formula>OR(($A40="Samstag"),($A40="Sonntag"))</formula>
    </cfRule>
  </conditionalFormatting>
  <conditionalFormatting sqref="H40:H44">
    <cfRule type="expression" dxfId="692" priority="189" stopIfTrue="1">
      <formula>OR(($A40="Samstag"),($A40="Sonntag"))</formula>
    </cfRule>
  </conditionalFormatting>
  <conditionalFormatting sqref="F47:H51">
    <cfRule type="expression" dxfId="691" priority="198" stopIfTrue="1">
      <formula>OR(($A47="Samstag"),($A47="Sonntag"))</formula>
    </cfRule>
  </conditionalFormatting>
  <conditionalFormatting sqref="F47:H51">
    <cfRule type="expression" dxfId="690" priority="197" stopIfTrue="1">
      <formula>OR(($A47="Samstag"),($A47="Sonntag"))</formula>
    </cfRule>
  </conditionalFormatting>
  <conditionalFormatting sqref="H22:H52">
    <cfRule type="expression" dxfId="689" priority="196" stopIfTrue="1">
      <formula>OR(($A22="Samstag"),($A22="Sonntag"))</formula>
    </cfRule>
  </conditionalFormatting>
  <conditionalFormatting sqref="H22:H52">
    <cfRule type="expression" dxfId="688" priority="195" stopIfTrue="1">
      <formula>OR(($A22="Samstag"),($A22="Sonntag"))</formula>
    </cfRule>
  </conditionalFormatting>
  <conditionalFormatting sqref="H26:H52">
    <cfRule type="expression" dxfId="687" priority="194" stopIfTrue="1">
      <formula>OR(($A26="Samstag"),($A26="Sonntag"))</formula>
    </cfRule>
  </conditionalFormatting>
  <conditionalFormatting sqref="H26:H52">
    <cfRule type="expression" dxfId="686" priority="193" stopIfTrue="1">
      <formula>OR(($A26="Samstag"),($A26="Sonntag"))</formula>
    </cfRule>
  </conditionalFormatting>
  <conditionalFormatting sqref="H33:H37">
    <cfRule type="expression" dxfId="685" priority="192" stopIfTrue="1">
      <formula>OR(($A33="Samstag"),($A33="Sonntag"))</formula>
    </cfRule>
  </conditionalFormatting>
  <conditionalFormatting sqref="H33:H37">
    <cfRule type="expression" dxfId="684" priority="191" stopIfTrue="1">
      <formula>OR(($A33="Samstag"),($A33="Sonntag"))</formula>
    </cfRule>
  </conditionalFormatting>
  <conditionalFormatting sqref="H47:H51">
    <cfRule type="expression" dxfId="683" priority="188" stopIfTrue="1">
      <formula>OR(($A47="Samstag"),($A47="Sonntag"))</formula>
    </cfRule>
  </conditionalFormatting>
  <conditionalFormatting sqref="H47:H51">
    <cfRule type="expression" dxfId="682" priority="187" stopIfTrue="1">
      <formula>OR(($A47="Samstag"),($A47="Sonntag"))</formula>
    </cfRule>
  </conditionalFormatting>
  <conditionalFormatting sqref="I22:J52">
    <cfRule type="expression" dxfId="681" priority="186" stopIfTrue="1">
      <formula>OR(($A22="Samstag"),($A22="Sonntag"))</formula>
    </cfRule>
  </conditionalFormatting>
  <conditionalFormatting sqref="I22:J52">
    <cfRule type="expression" dxfId="680" priority="185" stopIfTrue="1">
      <formula>OR(($A22="Samstag"),($A22="Sonntag"))</formula>
    </cfRule>
  </conditionalFormatting>
  <conditionalFormatting sqref="K32">
    <cfRule type="expression" dxfId="679" priority="184" stopIfTrue="1">
      <formula>OR(($A32="Samstag"),($A32="Sonntag"))</formula>
    </cfRule>
  </conditionalFormatting>
  <conditionalFormatting sqref="K32">
    <cfRule type="expression" dxfId="678" priority="183" stopIfTrue="1">
      <formula>OR(($A32="Samstag"),($A32="Sonntag"))</formula>
    </cfRule>
  </conditionalFormatting>
  <conditionalFormatting sqref="K52">
    <cfRule type="expression" dxfId="677" priority="172" stopIfTrue="1">
      <formula>OR(($A52="Samstag"),($A52="Sonntag"))</formula>
    </cfRule>
  </conditionalFormatting>
  <conditionalFormatting sqref="K52">
    <cfRule type="expression" dxfId="676" priority="171" stopIfTrue="1">
      <formula>OR(($A52="Samstag"),($A52="Sonntag"))</formula>
    </cfRule>
  </conditionalFormatting>
  <conditionalFormatting sqref="K46">
    <cfRule type="expression" dxfId="675" priority="175" stopIfTrue="1">
      <formula>OR(($A46="Samstag"),($A46="Sonntag"))</formula>
    </cfRule>
  </conditionalFormatting>
  <conditionalFormatting sqref="K32">
    <cfRule type="expression" dxfId="674" priority="179" stopIfTrue="1">
      <formula>OR(($A32="Samstag"),($A32="Sonntag"))</formula>
    </cfRule>
  </conditionalFormatting>
  <conditionalFormatting sqref="K24:K25">
    <cfRule type="expression" dxfId="673" priority="182" stopIfTrue="1">
      <formula>OR(($A24="Samstag"),($A24="Sonntag"))</formula>
    </cfRule>
  </conditionalFormatting>
  <conditionalFormatting sqref="K24">
    <cfRule type="expression" dxfId="672" priority="181" stopIfTrue="1">
      <formula>OR(($A24="Samstag"),($A24="Sonntag"))</formula>
    </cfRule>
  </conditionalFormatting>
  <conditionalFormatting sqref="K25">
    <cfRule type="expression" dxfId="671" priority="180" stopIfTrue="1">
      <formula>OR(($A25="Samstag"),($A25="Sonntag"))</formula>
    </cfRule>
  </conditionalFormatting>
  <conditionalFormatting sqref="K39">
    <cfRule type="expression" dxfId="670" priority="177" stopIfTrue="1">
      <formula>OR(($A39="Samstag"),($A39="Sonntag"))</formula>
    </cfRule>
  </conditionalFormatting>
  <conditionalFormatting sqref="K39">
    <cfRule type="expression" dxfId="669" priority="178" stopIfTrue="1">
      <formula>OR(($A39="Samstag"),($A39="Sonntag"))</formula>
    </cfRule>
  </conditionalFormatting>
  <conditionalFormatting sqref="K39">
    <cfRule type="expression" dxfId="668" priority="176" stopIfTrue="1">
      <formula>OR(($A39="Samstag"),($A39="Sonntag"))</formula>
    </cfRule>
  </conditionalFormatting>
  <conditionalFormatting sqref="K46">
    <cfRule type="expression" dxfId="667" priority="174" stopIfTrue="1">
      <formula>OR(($A46="Samstag"),($A46="Sonntag"))</formula>
    </cfRule>
  </conditionalFormatting>
  <conditionalFormatting sqref="K46">
    <cfRule type="expression" dxfId="666" priority="173" stopIfTrue="1">
      <formula>OR(($A46="Samstag"),($A46="Sonntag"))</formula>
    </cfRule>
  </conditionalFormatting>
  <conditionalFormatting sqref="K22:K52">
    <cfRule type="expression" dxfId="665" priority="170" stopIfTrue="1">
      <formula>OR(($A22="Samstag"),($A22="Sonntag"))</formula>
    </cfRule>
  </conditionalFormatting>
  <conditionalFormatting sqref="K22:K52">
    <cfRule type="expression" dxfId="664" priority="169" stopIfTrue="1">
      <formula>OR(($A22="Samstag"),($A22="Sonntag"))</formula>
    </cfRule>
  </conditionalFormatting>
  <conditionalFormatting sqref="K31">
    <cfRule type="expression" dxfId="663" priority="168" stopIfTrue="1">
      <formula>OR(($A31="Samstag"),($A31="Sonntag"))</formula>
    </cfRule>
  </conditionalFormatting>
  <conditionalFormatting sqref="K31">
    <cfRule type="expression" dxfId="662" priority="167" stopIfTrue="1">
      <formula>OR(($A31="Samstag"),($A31="Sonntag"))</formula>
    </cfRule>
  </conditionalFormatting>
  <conditionalFormatting sqref="K38">
    <cfRule type="expression" dxfId="661" priority="166" stopIfTrue="1">
      <formula>OR(($A38="Samstag"),($A38="Sonntag"))</formula>
    </cfRule>
  </conditionalFormatting>
  <conditionalFormatting sqref="K38">
    <cfRule type="expression" dxfId="660" priority="165" stopIfTrue="1">
      <formula>OR(($A38="Samstag"),($A38="Sonntag"))</formula>
    </cfRule>
  </conditionalFormatting>
  <conditionalFormatting sqref="K45">
    <cfRule type="expression" dxfId="659" priority="164" stopIfTrue="1">
      <formula>OR(($A45="Samstag"),($A45="Sonntag"))</formula>
    </cfRule>
  </conditionalFormatting>
  <conditionalFormatting sqref="K45">
    <cfRule type="expression" dxfId="658" priority="163" stopIfTrue="1">
      <formula>OR(($A45="Samstag"),($A45="Sonntag"))</formula>
    </cfRule>
  </conditionalFormatting>
  <conditionalFormatting sqref="K40:K44">
    <cfRule type="expression" dxfId="657" priority="156" stopIfTrue="1">
      <formula>OR(($A40="Samstag"),($A40="Sonntag"))</formula>
    </cfRule>
  </conditionalFormatting>
  <conditionalFormatting sqref="K40:K44">
    <cfRule type="expression" dxfId="656" priority="155" stopIfTrue="1">
      <formula>OR(($A40="Samstag"),($A40="Sonntag"))</formula>
    </cfRule>
  </conditionalFormatting>
  <conditionalFormatting sqref="K23">
    <cfRule type="expression" dxfId="655" priority="162" stopIfTrue="1">
      <formula>OR(($A23="Samstag"),($A23="Sonntag"))</formula>
    </cfRule>
  </conditionalFormatting>
  <conditionalFormatting sqref="K23">
    <cfRule type="expression" dxfId="654" priority="161" stopIfTrue="1">
      <formula>OR(($A23="Samstag"),($A23="Sonntag"))</formula>
    </cfRule>
  </conditionalFormatting>
  <conditionalFormatting sqref="K26:K30">
    <cfRule type="expression" dxfId="653" priority="160" stopIfTrue="1">
      <formula>OR(($A26="Samstag"),($A26="Sonntag"))</formula>
    </cfRule>
  </conditionalFormatting>
  <conditionalFormatting sqref="K26:K30">
    <cfRule type="expression" dxfId="652" priority="159" stopIfTrue="1">
      <formula>OR(($A26="Samstag"),($A26="Sonntag"))</formula>
    </cfRule>
  </conditionalFormatting>
  <conditionalFormatting sqref="K33:K37">
    <cfRule type="expression" dxfId="651" priority="158" stopIfTrue="1">
      <formula>OR(($A33="Samstag"),($A33="Sonntag"))</formula>
    </cfRule>
  </conditionalFormatting>
  <conditionalFormatting sqref="K33:K37">
    <cfRule type="expression" dxfId="650" priority="157" stopIfTrue="1">
      <formula>OR(($A33="Samstag"),($A33="Sonntag"))</formula>
    </cfRule>
  </conditionalFormatting>
  <conditionalFormatting sqref="K47:K51">
    <cfRule type="expression" dxfId="649" priority="154" stopIfTrue="1">
      <formula>OR(($A47="Samstag"),($A47="Sonntag"))</formula>
    </cfRule>
  </conditionalFormatting>
  <conditionalFormatting sqref="K47:K51">
    <cfRule type="expression" dxfId="648" priority="153" stopIfTrue="1">
      <formula>OR(($A47="Samstag"),($A47="Sonntag"))</formula>
    </cfRule>
  </conditionalFormatting>
  <conditionalFormatting sqref="N13 N17">
    <cfRule type="cellIs" dxfId="647" priority="151" stopIfTrue="1" operator="equal">
      <formula>0</formula>
    </cfRule>
  </conditionalFormatting>
  <conditionalFormatting sqref="N13">
    <cfRule type="cellIs" dxfId="646" priority="241" stopIfTrue="1" operator="equal">
      <formula>$F$12</formula>
    </cfRule>
    <cfRule type="cellIs" dxfId="645" priority="242" stopIfTrue="1" operator="notEqual">
      <formula>$F$12</formula>
    </cfRule>
  </conditionalFormatting>
  <conditionalFormatting sqref="N17">
    <cfRule type="cellIs" dxfId="644" priority="152" stopIfTrue="1" operator="notEqual">
      <formula>$F$16</formula>
    </cfRule>
    <cfRule type="cellIs" dxfId="643" priority="240" stopIfTrue="1" operator="equal">
      <formula>$F$16</formula>
    </cfRule>
  </conditionalFormatting>
  <conditionalFormatting sqref="I23:I52">
    <cfRule type="expression" dxfId="642" priority="148" stopIfTrue="1">
      <formula>OR(($A23="Samstag"),($A23="Sonntag"))</formula>
    </cfRule>
  </conditionalFormatting>
  <conditionalFormatting sqref="I23:I52">
    <cfRule type="expression" dxfId="641" priority="147" stopIfTrue="1">
      <formula>OR(($A23="Samstag"),($A23="Sonntag"))</formula>
    </cfRule>
  </conditionalFormatting>
  <conditionalFormatting sqref="K55:N55">
    <cfRule type="expression" dxfId="640" priority="146" stopIfTrue="1">
      <formula>OR(($A55="Samstag"),($A55="Sonntag"))</formula>
    </cfRule>
  </conditionalFormatting>
  <conditionalFormatting sqref="G32">
    <cfRule type="expression" dxfId="639" priority="144" stopIfTrue="1">
      <formula>OR(($A32="Samstag"),($A32="Sonntag"))</formula>
    </cfRule>
  </conditionalFormatting>
  <conditionalFormatting sqref="G32">
    <cfRule type="expression" dxfId="638" priority="143" stopIfTrue="1">
      <formula>OR(($A32="Samstag"),($A32="Sonntag"))</formula>
    </cfRule>
  </conditionalFormatting>
  <conditionalFormatting sqref="G52">
    <cfRule type="expression" dxfId="637" priority="132" stopIfTrue="1">
      <formula>OR(($A52="Samstag"),($A52="Sonntag"))</formula>
    </cfRule>
  </conditionalFormatting>
  <conditionalFormatting sqref="G52">
    <cfRule type="expression" dxfId="636" priority="131" stopIfTrue="1">
      <formula>OR(($A52="Samstag"),($A52="Sonntag"))</formula>
    </cfRule>
  </conditionalFormatting>
  <conditionalFormatting sqref="G46">
    <cfRule type="expression" dxfId="635" priority="135" stopIfTrue="1">
      <formula>OR(($A46="Samstag"),($A46="Sonntag"))</formula>
    </cfRule>
  </conditionalFormatting>
  <conditionalFormatting sqref="G32">
    <cfRule type="expression" dxfId="634" priority="139" stopIfTrue="1">
      <formula>OR(($A32="Samstag"),($A32="Sonntag"))</formula>
    </cfRule>
  </conditionalFormatting>
  <conditionalFormatting sqref="G24:G25">
    <cfRule type="expression" dxfId="633" priority="142" stopIfTrue="1">
      <formula>OR(($A24="Samstag"),($A24="Sonntag"))</formula>
    </cfRule>
  </conditionalFormatting>
  <conditionalFormatting sqref="G24">
    <cfRule type="expression" dxfId="632" priority="141" stopIfTrue="1">
      <formula>OR(($A24="Samstag"),($A24="Sonntag"))</formula>
    </cfRule>
  </conditionalFormatting>
  <conditionalFormatting sqref="G25">
    <cfRule type="expression" dxfId="631" priority="140" stopIfTrue="1">
      <formula>OR(($A25="Samstag"),($A25="Sonntag"))</formula>
    </cfRule>
  </conditionalFormatting>
  <conditionalFormatting sqref="G39">
    <cfRule type="expression" dxfId="630" priority="137" stopIfTrue="1">
      <formula>OR(($A39="Samstag"),($A39="Sonntag"))</formula>
    </cfRule>
  </conditionalFormatting>
  <conditionalFormatting sqref="G39">
    <cfRule type="expression" dxfId="629" priority="138" stopIfTrue="1">
      <formula>OR(($A39="Samstag"),($A39="Sonntag"))</formula>
    </cfRule>
  </conditionalFormatting>
  <conditionalFormatting sqref="G39">
    <cfRule type="expression" dxfId="628" priority="136" stopIfTrue="1">
      <formula>OR(($A39="Samstag"),($A39="Sonntag"))</formula>
    </cfRule>
  </conditionalFormatting>
  <conditionalFormatting sqref="G46">
    <cfRule type="expression" dxfId="627" priority="134" stopIfTrue="1">
      <formula>OR(($A46="Samstag"),($A46="Sonntag"))</formula>
    </cfRule>
  </conditionalFormatting>
  <conditionalFormatting sqref="G46">
    <cfRule type="expression" dxfId="626" priority="133" stopIfTrue="1">
      <formula>OR(($A46="Samstag"),($A46="Sonntag"))</formula>
    </cfRule>
  </conditionalFormatting>
  <conditionalFormatting sqref="F22:H52">
    <cfRule type="expression" dxfId="625" priority="130" stopIfTrue="1">
      <formula>OR(($A22="Samstag"),($A22="Sonntag"))</formula>
    </cfRule>
  </conditionalFormatting>
  <conditionalFormatting sqref="F22:H52">
    <cfRule type="expression" dxfId="624" priority="129" stopIfTrue="1">
      <formula>OR(($A22="Samstag"),($A22="Sonntag"))</formula>
    </cfRule>
  </conditionalFormatting>
  <conditionalFormatting sqref="G31">
    <cfRule type="expression" dxfId="623" priority="128" stopIfTrue="1">
      <formula>OR(($A31="Samstag"),($A31="Sonntag"))</formula>
    </cfRule>
  </conditionalFormatting>
  <conditionalFormatting sqref="G31">
    <cfRule type="expression" dxfId="622" priority="127" stopIfTrue="1">
      <formula>OR(($A31="Samstag"),($A31="Sonntag"))</formula>
    </cfRule>
  </conditionalFormatting>
  <conditionalFormatting sqref="G38">
    <cfRule type="expression" dxfId="621" priority="126" stopIfTrue="1">
      <formula>OR(($A38="Samstag"),($A38="Sonntag"))</formula>
    </cfRule>
  </conditionalFormatting>
  <conditionalFormatting sqref="G38">
    <cfRule type="expression" dxfId="620" priority="125" stopIfTrue="1">
      <formula>OR(($A38="Samstag"),($A38="Sonntag"))</formula>
    </cfRule>
  </conditionalFormatting>
  <conditionalFormatting sqref="G45">
    <cfRule type="expression" dxfId="619" priority="124" stopIfTrue="1">
      <formula>OR(($A45="Samstag"),($A45="Sonntag"))</formula>
    </cfRule>
  </conditionalFormatting>
  <conditionalFormatting sqref="G45">
    <cfRule type="expression" dxfId="618" priority="123" stopIfTrue="1">
      <formula>OR(($A45="Samstag"),($A45="Sonntag"))</formula>
    </cfRule>
  </conditionalFormatting>
  <conditionalFormatting sqref="G40:G44">
    <cfRule type="expression" dxfId="617" priority="116" stopIfTrue="1">
      <formula>OR(($A40="Samstag"),($A40="Sonntag"))</formula>
    </cfRule>
  </conditionalFormatting>
  <conditionalFormatting sqref="G40:G44">
    <cfRule type="expression" dxfId="616" priority="115" stopIfTrue="1">
      <formula>OR(($A40="Samstag"),($A40="Sonntag"))</formula>
    </cfRule>
  </conditionalFormatting>
  <conditionalFormatting sqref="G22:G52">
    <cfRule type="expression" dxfId="615" priority="122" stopIfTrue="1">
      <formula>OR(($A22="Samstag"),($A22="Sonntag"))</formula>
    </cfRule>
  </conditionalFormatting>
  <conditionalFormatting sqref="G22:G52">
    <cfRule type="expression" dxfId="614" priority="121" stopIfTrue="1">
      <formula>OR(($A22="Samstag"),($A22="Sonntag"))</formula>
    </cfRule>
  </conditionalFormatting>
  <conditionalFormatting sqref="G26:G52">
    <cfRule type="expression" dxfId="613" priority="120" stopIfTrue="1">
      <formula>OR(($A26="Samstag"),($A26="Sonntag"))</formula>
    </cfRule>
  </conditionalFormatting>
  <conditionalFormatting sqref="G26:G52">
    <cfRule type="expression" dxfId="612" priority="119" stopIfTrue="1">
      <formula>OR(($A26="Samstag"),($A26="Sonntag"))</formula>
    </cfRule>
  </conditionalFormatting>
  <conditionalFormatting sqref="G33:G37">
    <cfRule type="expression" dxfId="611" priority="118" stopIfTrue="1">
      <formula>OR(($A33="Samstag"),($A33="Sonntag"))</formula>
    </cfRule>
  </conditionalFormatting>
  <conditionalFormatting sqref="G33:G37">
    <cfRule type="expression" dxfId="610" priority="117" stopIfTrue="1">
      <formula>OR(($A33="Samstag"),($A33="Sonntag"))</formula>
    </cfRule>
  </conditionalFormatting>
  <conditionalFormatting sqref="G47:G51">
    <cfRule type="expression" dxfId="609" priority="114" stopIfTrue="1">
      <formula>OR(($A47="Samstag"),($A47="Sonntag"))</formula>
    </cfRule>
  </conditionalFormatting>
  <conditionalFormatting sqref="G47:G51">
    <cfRule type="expression" dxfId="608" priority="113" stopIfTrue="1">
      <formula>OR(($A47="Samstag"),($A47="Sonntag"))</formula>
    </cfRule>
  </conditionalFormatting>
  <conditionalFormatting sqref="H32">
    <cfRule type="expression" dxfId="607" priority="112" stopIfTrue="1">
      <formula>OR(($A32="Samstag"),($A32="Sonntag"))</formula>
    </cfRule>
  </conditionalFormatting>
  <conditionalFormatting sqref="H32">
    <cfRule type="expression" dxfId="606" priority="111" stopIfTrue="1">
      <formula>OR(($A32="Samstag"),($A32="Sonntag"))</formula>
    </cfRule>
  </conditionalFormatting>
  <conditionalFormatting sqref="H52">
    <cfRule type="expression" dxfId="605" priority="100" stopIfTrue="1">
      <formula>OR(($A52="Samstag"),($A52="Sonntag"))</formula>
    </cfRule>
  </conditionalFormatting>
  <conditionalFormatting sqref="H52">
    <cfRule type="expression" dxfId="604" priority="99" stopIfTrue="1">
      <formula>OR(($A52="Samstag"),($A52="Sonntag"))</formula>
    </cfRule>
  </conditionalFormatting>
  <conditionalFormatting sqref="H46">
    <cfRule type="expression" dxfId="603" priority="103" stopIfTrue="1">
      <formula>OR(($A46="Samstag"),($A46="Sonntag"))</formula>
    </cfRule>
  </conditionalFormatting>
  <conditionalFormatting sqref="H32">
    <cfRule type="expression" dxfId="602" priority="107" stopIfTrue="1">
      <formula>OR(($A32="Samstag"),($A32="Sonntag"))</formula>
    </cfRule>
  </conditionalFormatting>
  <conditionalFormatting sqref="H24:H25">
    <cfRule type="expression" dxfId="601" priority="110" stopIfTrue="1">
      <formula>OR(($A24="Samstag"),($A24="Sonntag"))</formula>
    </cfRule>
  </conditionalFormatting>
  <conditionalFormatting sqref="H24">
    <cfRule type="expression" dxfId="600" priority="109" stopIfTrue="1">
      <formula>OR(($A24="Samstag"),($A24="Sonntag"))</formula>
    </cfRule>
  </conditionalFormatting>
  <conditionalFormatting sqref="H25">
    <cfRule type="expression" dxfId="599" priority="108" stopIfTrue="1">
      <formula>OR(($A25="Samstag"),($A25="Sonntag"))</formula>
    </cfRule>
  </conditionalFormatting>
  <conditionalFormatting sqref="H39">
    <cfRule type="expression" dxfId="598" priority="105" stopIfTrue="1">
      <formula>OR(($A39="Samstag"),($A39="Sonntag"))</formula>
    </cfRule>
  </conditionalFormatting>
  <conditionalFormatting sqref="H39">
    <cfRule type="expression" dxfId="597" priority="106" stopIfTrue="1">
      <formula>OR(($A39="Samstag"),($A39="Sonntag"))</formula>
    </cfRule>
  </conditionalFormatting>
  <conditionalFormatting sqref="H39">
    <cfRule type="expression" dxfId="596" priority="104" stopIfTrue="1">
      <formula>OR(($A39="Samstag"),($A39="Sonntag"))</formula>
    </cfRule>
  </conditionalFormatting>
  <conditionalFormatting sqref="H46">
    <cfRule type="expression" dxfId="595" priority="102" stopIfTrue="1">
      <formula>OR(($A46="Samstag"),($A46="Sonntag"))</formula>
    </cfRule>
  </conditionalFormatting>
  <conditionalFormatting sqref="H46">
    <cfRule type="expression" dxfId="594" priority="101" stopIfTrue="1">
      <formula>OR(($A46="Samstag"),($A46="Sonntag"))</formula>
    </cfRule>
  </conditionalFormatting>
  <conditionalFormatting sqref="H22:H52">
    <cfRule type="expression" dxfId="593" priority="98" stopIfTrue="1">
      <formula>OR(($A22="Samstag"),($A22="Sonntag"))</formula>
    </cfRule>
  </conditionalFormatting>
  <conditionalFormatting sqref="H22:H52">
    <cfRule type="expression" dxfId="592" priority="97" stopIfTrue="1">
      <formula>OR(($A22="Samstag"),($A22="Sonntag"))</formula>
    </cfRule>
  </conditionalFormatting>
  <conditionalFormatting sqref="H31">
    <cfRule type="expression" dxfId="591" priority="96" stopIfTrue="1">
      <formula>OR(($A31="Samstag"),($A31="Sonntag"))</formula>
    </cfRule>
  </conditionalFormatting>
  <conditionalFormatting sqref="H31">
    <cfRule type="expression" dxfId="590" priority="95" stopIfTrue="1">
      <formula>OR(($A31="Samstag"),($A31="Sonntag"))</formula>
    </cfRule>
  </conditionalFormatting>
  <conditionalFormatting sqref="H38">
    <cfRule type="expression" dxfId="589" priority="94" stopIfTrue="1">
      <formula>OR(($A38="Samstag"),($A38="Sonntag"))</formula>
    </cfRule>
  </conditionalFormatting>
  <conditionalFormatting sqref="H38">
    <cfRule type="expression" dxfId="588" priority="93" stopIfTrue="1">
      <formula>OR(($A38="Samstag"),($A38="Sonntag"))</formula>
    </cfRule>
  </conditionalFormatting>
  <conditionalFormatting sqref="H45">
    <cfRule type="expression" dxfId="587" priority="92" stopIfTrue="1">
      <formula>OR(($A45="Samstag"),($A45="Sonntag"))</formula>
    </cfRule>
  </conditionalFormatting>
  <conditionalFormatting sqref="H45">
    <cfRule type="expression" dxfId="586" priority="91" stopIfTrue="1">
      <formula>OR(($A45="Samstag"),($A45="Sonntag"))</formula>
    </cfRule>
  </conditionalFormatting>
  <conditionalFormatting sqref="H40:H44">
    <cfRule type="expression" dxfId="585" priority="84" stopIfTrue="1">
      <formula>OR(($A40="Samstag"),($A40="Sonntag"))</formula>
    </cfRule>
  </conditionalFormatting>
  <conditionalFormatting sqref="H40:H44">
    <cfRule type="expression" dxfId="584" priority="83" stopIfTrue="1">
      <formula>OR(($A40="Samstag"),($A40="Sonntag"))</formula>
    </cfRule>
  </conditionalFormatting>
  <conditionalFormatting sqref="H22:H52">
    <cfRule type="expression" dxfId="583" priority="90" stopIfTrue="1">
      <formula>OR(($A22="Samstag"),($A22="Sonntag"))</formula>
    </cfRule>
  </conditionalFormatting>
  <conditionalFormatting sqref="H22:H52">
    <cfRule type="expression" dxfId="582" priority="89" stopIfTrue="1">
      <formula>OR(($A22="Samstag"),($A22="Sonntag"))</formula>
    </cfRule>
  </conditionalFormatting>
  <conditionalFormatting sqref="H26:H52">
    <cfRule type="expression" dxfId="581" priority="88" stopIfTrue="1">
      <formula>OR(($A26="Samstag"),($A26="Sonntag"))</formula>
    </cfRule>
  </conditionalFormatting>
  <conditionalFormatting sqref="H26:H52">
    <cfRule type="expression" dxfId="580" priority="87" stopIfTrue="1">
      <formula>OR(($A26="Samstag"),($A26="Sonntag"))</formula>
    </cfRule>
  </conditionalFormatting>
  <conditionalFormatting sqref="H33:H37">
    <cfRule type="expression" dxfId="579" priority="86" stopIfTrue="1">
      <formula>OR(($A33="Samstag"),($A33="Sonntag"))</formula>
    </cfRule>
  </conditionalFormatting>
  <conditionalFormatting sqref="H33:H37">
    <cfRule type="expression" dxfId="578" priority="85" stopIfTrue="1">
      <formula>OR(($A33="Samstag"),($A33="Sonntag"))</formula>
    </cfRule>
  </conditionalFormatting>
  <conditionalFormatting sqref="H47:H51">
    <cfRule type="expression" dxfId="577" priority="82" stopIfTrue="1">
      <formula>OR(($A47="Samstag"),($A47="Sonntag"))</formula>
    </cfRule>
  </conditionalFormatting>
  <conditionalFormatting sqref="H47:H51">
    <cfRule type="expression" dxfId="576" priority="81" stopIfTrue="1">
      <formula>OR(($A47="Samstag"),($A47="Sonntag"))</formula>
    </cfRule>
  </conditionalFormatting>
  <conditionalFormatting sqref="F22:H52">
    <cfRule type="expression" dxfId="575" priority="80" stopIfTrue="1">
      <formula>OR(($A22="Samstag"),($A22="Sonntag"))</formula>
    </cfRule>
  </conditionalFormatting>
  <conditionalFormatting sqref="F22:H52">
    <cfRule type="expression" dxfId="574" priority="79" stopIfTrue="1">
      <formula>OR(($A22="Samstag"),($A22="Sonntag"))</formula>
    </cfRule>
  </conditionalFormatting>
  <conditionalFormatting sqref="I22:I52">
    <cfRule type="expression" dxfId="573" priority="65">
      <formula>(I22&gt;10)</formula>
    </cfRule>
    <cfRule type="expression" dxfId="572" priority="75" stopIfTrue="1">
      <formula>OR(($A22="Samstag"),($A22="Sonntag"))</formula>
    </cfRule>
    <cfRule type="expression" dxfId="571" priority="76" stopIfTrue="1">
      <formula>OR(($A22="Samstag"),($A22="Sonntag"))</formula>
    </cfRule>
    <cfRule type="expression" dxfId="570" priority="78" stopIfTrue="1">
      <formula>OR(($A22="Samstag"),($A22="Sonntag"))</formula>
    </cfRule>
  </conditionalFormatting>
  <conditionalFormatting sqref="I22:I52">
    <cfRule type="expression" dxfId="569" priority="77" stopIfTrue="1">
      <formula>OR(($A22="Samstag"),($A22="Sonntag"))</formula>
    </cfRule>
  </conditionalFormatting>
  <conditionalFormatting sqref="K56:P59">
    <cfRule type="expression" dxfId="568" priority="74">
      <formula>OR(ISERROR($K$55),($K$55&gt;""),ISERROR($K$56),($K$56&gt;""))</formula>
    </cfRule>
  </conditionalFormatting>
  <conditionalFormatting sqref="L44:L52">
    <cfRule type="expression" dxfId="567" priority="70" stopIfTrue="1">
      <formula>OR(($A44="Samstag"),($A44="Sonntag"))</formula>
    </cfRule>
  </conditionalFormatting>
  <conditionalFormatting sqref="L44:L52">
    <cfRule type="expression" dxfId="566" priority="73" stopIfTrue="1">
      <formula>OR(($A44="Samstag"),($A44="Sonntag"))</formula>
    </cfRule>
  </conditionalFormatting>
  <conditionalFormatting sqref="L44:L52">
    <cfRule type="expression" dxfId="565" priority="72" stopIfTrue="1">
      <formula>OR(($A44="Samstag"),($A44="Sonntag"))</formula>
    </cfRule>
  </conditionalFormatting>
  <conditionalFormatting sqref="L44:L52">
    <cfRule type="expression" dxfId="564" priority="71" stopIfTrue="1">
      <formula>OR(($A44="Samstag"),($A44="Sonntag"))</formula>
    </cfRule>
  </conditionalFormatting>
  <conditionalFormatting sqref="L22">
    <cfRule type="expression" dxfId="563" priority="69" stopIfTrue="1">
      <formula>OR(($A22="Samstag"),($A22="Sonntag"))</formula>
    </cfRule>
  </conditionalFormatting>
  <conditionalFormatting sqref="L40:L43">
    <cfRule type="expression" dxfId="562" priority="68" stopIfTrue="1">
      <formula>OR(($A40="Samstag"),($A40="Sonntag"),($AA40=TRUE()))</formula>
    </cfRule>
  </conditionalFormatting>
  <conditionalFormatting sqref="L40:L43">
    <cfRule type="expression" dxfId="561" priority="67" stopIfTrue="1">
      <formula>OR(($A40="Samstag"),($A40="Sonntag"))</formula>
    </cfRule>
  </conditionalFormatting>
  <conditionalFormatting sqref="G22:G52">
    <cfRule type="expression" dxfId="560" priority="66">
      <formula>OR(AND(I22&gt;6,G22&lt;TIME(0,30,0)),AND(I22&gt;9,G22&lt;TIME(0,45,0)))</formula>
    </cfRule>
  </conditionalFormatting>
  <conditionalFormatting sqref="J22:J52">
    <cfRule type="expression" dxfId="559" priority="64" stopIfTrue="1">
      <formula>OR(($A22="Samstag"),($A22="Sonntag"))</formula>
    </cfRule>
  </conditionalFormatting>
  <conditionalFormatting sqref="J22:J52">
    <cfRule type="expression" dxfId="558" priority="63" stopIfTrue="1">
      <formula>OR(($A22="Samstag"),($A22="Sonntag"))</formula>
    </cfRule>
  </conditionalFormatting>
  <conditionalFormatting sqref="D22:L22 D23:H52">
    <cfRule type="expression" dxfId="557" priority="243" stopIfTrue="1">
      <formula>OR(($A22="Samstag"),($A22="Sonntag"),($AD22=TRUE()))</formula>
    </cfRule>
  </conditionalFormatting>
  <conditionalFormatting sqref="B22">
    <cfRule type="expression" dxfId="556" priority="244" stopIfTrue="1">
      <formula>$AD22=TRUE()</formula>
    </cfRule>
    <cfRule type="expression" dxfId="555" priority="245" stopIfTrue="1">
      <formula>OR(($A22="Samstag"),($A22="Sonntag"))</formula>
    </cfRule>
    <cfRule type="expression" dxfId="554" priority="246" stopIfTrue="1">
      <formula>AND($E$17&lt;&gt;"",$B22&gt;=$E$17)</formula>
    </cfRule>
  </conditionalFormatting>
  <conditionalFormatting sqref="C22:C52">
    <cfRule type="expression" dxfId="553" priority="62" stopIfTrue="1">
      <formula>OR(($A22="Samstag"),($A22="Sonntag"),($AA22=TRUE()))</formula>
    </cfRule>
  </conditionalFormatting>
  <conditionalFormatting sqref="D22:D52">
    <cfRule type="expression" dxfId="552" priority="61">
      <formula>IF(AND(D22="F",C22&lt;&gt;"BA"),TRUE,FALSE)</formula>
    </cfRule>
  </conditionalFormatting>
  <conditionalFormatting sqref="P22:P52">
    <cfRule type="expression" dxfId="551" priority="60">
      <formula>IF($K$55&gt;"""",FALSE,TRUE)</formula>
    </cfRule>
  </conditionalFormatting>
  <conditionalFormatting sqref="F22">
    <cfRule type="expression" dxfId="550" priority="59" stopIfTrue="1">
      <formula>OR(($A22="Samstag"),($A22="Sonntag"),($AA22=TRUE()))</formula>
    </cfRule>
  </conditionalFormatting>
  <conditionalFormatting sqref="F22">
    <cfRule type="expression" dxfId="549" priority="58" stopIfTrue="1">
      <formula>OR(($A22="Samstag"),($A22="Sonntag"))</formula>
    </cfRule>
  </conditionalFormatting>
  <conditionalFormatting sqref="F22">
    <cfRule type="expression" dxfId="548" priority="57" stopIfTrue="1">
      <formula>OR(($A22="Samstag"),($A22="Sonntag"))</formula>
    </cfRule>
  </conditionalFormatting>
  <conditionalFormatting sqref="F22:H22">
    <cfRule type="expression" dxfId="547" priority="56" stopIfTrue="1">
      <formula>OR(($A22="Samstag"),($A22="Sonntag"),($AA22=TRUE()))</formula>
    </cfRule>
  </conditionalFormatting>
  <conditionalFormatting sqref="F22:H22">
    <cfRule type="expression" dxfId="546" priority="55" stopIfTrue="1">
      <formula>OR(($A22="Samstag"),($A22="Sonntag"))</formula>
    </cfRule>
  </conditionalFormatting>
  <conditionalFormatting sqref="F22:H22">
    <cfRule type="expression" dxfId="545" priority="54" stopIfTrue="1">
      <formula>OR(($A22="Samstag"),($A22="Sonntag"))</formula>
    </cfRule>
  </conditionalFormatting>
  <conditionalFormatting sqref="G22">
    <cfRule type="expression" dxfId="544" priority="53" stopIfTrue="1">
      <formula>OR(($A22="Samstag"),($A22="Sonntag"))</formula>
    </cfRule>
  </conditionalFormatting>
  <conditionalFormatting sqref="G22">
    <cfRule type="expression" dxfId="543" priority="52" stopIfTrue="1">
      <formula>OR(($A22="Samstag"),($A22="Sonntag"))</formula>
    </cfRule>
  </conditionalFormatting>
  <conditionalFormatting sqref="H22">
    <cfRule type="expression" dxfId="542" priority="51" stopIfTrue="1">
      <formula>OR(($A22="Samstag"),($A22="Sonntag"))</formula>
    </cfRule>
  </conditionalFormatting>
  <conditionalFormatting sqref="H22">
    <cfRule type="expression" dxfId="541" priority="50" stopIfTrue="1">
      <formula>OR(($A22="Samstag"),($A22="Sonntag"))</formula>
    </cfRule>
  </conditionalFormatting>
  <conditionalFormatting sqref="F27">
    <cfRule type="expression" dxfId="540" priority="49" stopIfTrue="1">
      <formula>OR(($A27="Samstag"),($A27="Sonntag"),($AA27=TRUE()))</formula>
    </cfRule>
  </conditionalFormatting>
  <conditionalFormatting sqref="F27">
    <cfRule type="expression" dxfId="539" priority="48" stopIfTrue="1">
      <formula>OR(($A27="Samstag"),($A27="Sonntag"))</formula>
    </cfRule>
  </conditionalFormatting>
  <conditionalFormatting sqref="F27">
    <cfRule type="expression" dxfId="538" priority="47" stopIfTrue="1">
      <formula>OR(($A27="Samstag"),($A27="Sonntag"))</formula>
    </cfRule>
  </conditionalFormatting>
  <conditionalFormatting sqref="F27:H27">
    <cfRule type="expression" dxfId="537" priority="46" stopIfTrue="1">
      <formula>OR(($A27="Samstag"),($A27="Sonntag"),($AA27=TRUE()))</formula>
    </cfRule>
  </conditionalFormatting>
  <conditionalFormatting sqref="F27:H27">
    <cfRule type="expression" dxfId="536" priority="45" stopIfTrue="1">
      <formula>OR(($A27="Samstag"),($A27="Sonntag"))</formula>
    </cfRule>
  </conditionalFormatting>
  <conditionalFormatting sqref="F27:H27">
    <cfRule type="expression" dxfId="535" priority="44" stopIfTrue="1">
      <formula>OR(($A27="Samstag"),($A27="Sonntag"))</formula>
    </cfRule>
  </conditionalFormatting>
  <conditionalFormatting sqref="G27">
    <cfRule type="expression" dxfId="534" priority="43" stopIfTrue="1">
      <formula>OR(($A27="Samstag"),($A27="Sonntag"))</formula>
    </cfRule>
  </conditionalFormatting>
  <conditionalFormatting sqref="G27">
    <cfRule type="expression" dxfId="533" priority="42" stopIfTrue="1">
      <formula>OR(($A27="Samstag"),($A27="Sonntag"))</formula>
    </cfRule>
  </conditionalFormatting>
  <conditionalFormatting sqref="H27">
    <cfRule type="expression" dxfId="532" priority="41" stopIfTrue="1">
      <formula>OR(($A27="Samstag"),($A27="Sonntag"))</formula>
    </cfRule>
  </conditionalFormatting>
  <conditionalFormatting sqref="H27">
    <cfRule type="expression" dxfId="531" priority="40" stopIfTrue="1">
      <formula>OR(($A27="Samstag"),($A27="Sonntag"))</formula>
    </cfRule>
  </conditionalFormatting>
  <conditionalFormatting sqref="F25:H25">
    <cfRule type="expression" dxfId="530" priority="39" stopIfTrue="1">
      <formula>OR(($A25="Samstag"),($A25="Sonntag"))</formula>
    </cfRule>
  </conditionalFormatting>
  <conditionalFormatting sqref="G25">
    <cfRule type="expression" dxfId="529" priority="38" stopIfTrue="1">
      <formula>OR(($A25="Samstag"),($A25="Sonntag"))</formula>
    </cfRule>
  </conditionalFormatting>
  <conditionalFormatting sqref="H25">
    <cfRule type="expression" dxfId="528" priority="37" stopIfTrue="1">
      <formula>OR(($A25="Samstag"),($A25="Sonntag"))</formula>
    </cfRule>
  </conditionalFormatting>
  <conditionalFormatting sqref="F26:H26">
    <cfRule type="expression" dxfId="527" priority="36" stopIfTrue="1">
      <formula>OR(($A26="Samstag"),($A26="Sonntag"))</formula>
    </cfRule>
  </conditionalFormatting>
  <conditionalFormatting sqref="F26:H26">
    <cfRule type="expression" dxfId="526" priority="35" stopIfTrue="1">
      <formula>OR(($A26="Samstag"),($A26="Sonntag"))</formula>
    </cfRule>
  </conditionalFormatting>
  <conditionalFormatting sqref="G26">
    <cfRule type="expression" dxfId="525" priority="34" stopIfTrue="1">
      <formula>OR(($A26="Samstag"),($A26="Sonntag"))</formula>
    </cfRule>
  </conditionalFormatting>
  <conditionalFormatting sqref="G26">
    <cfRule type="expression" dxfId="524" priority="33" stopIfTrue="1">
      <formula>OR(($A26="Samstag"),($A26="Sonntag"))</formula>
    </cfRule>
  </conditionalFormatting>
  <conditionalFormatting sqref="H26">
    <cfRule type="expression" dxfId="523" priority="32" stopIfTrue="1">
      <formula>OR(($A26="Samstag"),($A26="Sonntag"))</formula>
    </cfRule>
  </conditionalFormatting>
  <conditionalFormatting sqref="H26">
    <cfRule type="expression" dxfId="522" priority="31" stopIfTrue="1">
      <formula>OR(($A26="Samstag"),($A26="Sonntag"))</formula>
    </cfRule>
  </conditionalFormatting>
  <conditionalFormatting sqref="F29:H29">
    <cfRule type="expression" dxfId="521" priority="30" stopIfTrue="1">
      <formula>OR(($A29="Samstag"),($A29="Sonntag"))</formula>
    </cfRule>
  </conditionalFormatting>
  <conditionalFormatting sqref="F29:H29">
    <cfRule type="expression" dxfId="520" priority="29" stopIfTrue="1">
      <formula>OR(($A29="Samstag"),($A29="Sonntag"))</formula>
    </cfRule>
  </conditionalFormatting>
  <conditionalFormatting sqref="G29">
    <cfRule type="expression" dxfId="519" priority="28" stopIfTrue="1">
      <formula>OR(($A29="Samstag"),($A29="Sonntag"))</formula>
    </cfRule>
  </conditionalFormatting>
  <conditionalFormatting sqref="G29">
    <cfRule type="expression" dxfId="518" priority="27" stopIfTrue="1">
      <formula>OR(($A29="Samstag"),($A29="Sonntag"))</formula>
    </cfRule>
  </conditionalFormatting>
  <conditionalFormatting sqref="H29">
    <cfRule type="expression" dxfId="517" priority="26" stopIfTrue="1">
      <formula>OR(($A29="Samstag"),($A29="Sonntag"))</formula>
    </cfRule>
  </conditionalFormatting>
  <conditionalFormatting sqref="H29">
    <cfRule type="expression" dxfId="516" priority="25" stopIfTrue="1">
      <formula>OR(($A29="Samstag"),($A29="Sonntag"))</formula>
    </cfRule>
  </conditionalFormatting>
  <conditionalFormatting sqref="F30:H30">
    <cfRule type="expression" dxfId="515" priority="24" stopIfTrue="1">
      <formula>OR(($A30="Samstag"),($A30="Sonntag"))</formula>
    </cfRule>
  </conditionalFormatting>
  <conditionalFormatting sqref="F30:H30">
    <cfRule type="expression" dxfId="514" priority="23" stopIfTrue="1">
      <formula>OR(($A30="Samstag"),($A30="Sonntag"))</formula>
    </cfRule>
  </conditionalFormatting>
  <conditionalFormatting sqref="G30">
    <cfRule type="expression" dxfId="513" priority="22" stopIfTrue="1">
      <formula>OR(($A30="Samstag"),($A30="Sonntag"))</formula>
    </cfRule>
  </conditionalFormatting>
  <conditionalFormatting sqref="G30">
    <cfRule type="expression" dxfId="512" priority="21" stopIfTrue="1">
      <formula>OR(($A30="Samstag"),($A30="Sonntag"))</formula>
    </cfRule>
  </conditionalFormatting>
  <conditionalFormatting sqref="H30">
    <cfRule type="expression" dxfId="511" priority="20" stopIfTrue="1">
      <formula>OR(($A30="Samstag"),($A30="Sonntag"))</formula>
    </cfRule>
  </conditionalFormatting>
  <conditionalFormatting sqref="H30">
    <cfRule type="expression" dxfId="510" priority="19" stopIfTrue="1">
      <formula>OR(($A30="Samstag"),($A30="Sonntag"))</formula>
    </cfRule>
  </conditionalFormatting>
  <conditionalFormatting sqref="F31:H31">
    <cfRule type="expression" dxfId="509" priority="18" stopIfTrue="1">
      <formula>OR(($A31="Samstag"),($A31="Sonntag"))</formula>
    </cfRule>
  </conditionalFormatting>
  <conditionalFormatting sqref="F31:H31">
    <cfRule type="expression" dxfId="508" priority="17" stopIfTrue="1">
      <formula>OR(($A31="Samstag"),($A31="Sonntag"))</formula>
    </cfRule>
  </conditionalFormatting>
  <conditionalFormatting sqref="G31">
    <cfRule type="expression" dxfId="507" priority="16" stopIfTrue="1">
      <formula>OR(($A31="Samstag"),($A31="Sonntag"))</formula>
    </cfRule>
  </conditionalFormatting>
  <conditionalFormatting sqref="G31">
    <cfRule type="expression" dxfId="506" priority="15" stopIfTrue="1">
      <formula>OR(($A31="Samstag"),($A31="Sonntag"))</formula>
    </cfRule>
  </conditionalFormatting>
  <conditionalFormatting sqref="H31">
    <cfRule type="expression" dxfId="505" priority="14" stopIfTrue="1">
      <formula>OR(($A31="Samstag"),($A31="Sonntag"))</formula>
    </cfRule>
  </conditionalFormatting>
  <conditionalFormatting sqref="H31">
    <cfRule type="expression" dxfId="504" priority="13" stopIfTrue="1">
      <formula>OR(($A31="Samstag"),($A31="Sonntag"))</formula>
    </cfRule>
  </conditionalFormatting>
  <conditionalFormatting sqref="F32:H32">
    <cfRule type="expression" dxfId="503" priority="12" stopIfTrue="1">
      <formula>OR(($A32="Samstag"),($A32="Sonntag"))</formula>
    </cfRule>
  </conditionalFormatting>
  <conditionalFormatting sqref="F32:H32">
    <cfRule type="expression" dxfId="502" priority="11" stopIfTrue="1">
      <formula>OR(($A32="Samstag"),($A32="Sonntag"))</formula>
    </cfRule>
  </conditionalFormatting>
  <conditionalFormatting sqref="G32">
    <cfRule type="expression" dxfId="501" priority="10" stopIfTrue="1">
      <formula>OR(($A32="Samstag"),($A32="Sonntag"))</formula>
    </cfRule>
  </conditionalFormatting>
  <conditionalFormatting sqref="G32">
    <cfRule type="expression" dxfId="500" priority="9" stopIfTrue="1">
      <formula>OR(($A32="Samstag"),($A32="Sonntag"))</formula>
    </cfRule>
  </conditionalFormatting>
  <conditionalFormatting sqref="H32">
    <cfRule type="expression" dxfId="499" priority="8" stopIfTrue="1">
      <formula>OR(($A32="Samstag"),($A32="Sonntag"))</formula>
    </cfRule>
  </conditionalFormatting>
  <conditionalFormatting sqref="H32">
    <cfRule type="expression" dxfId="498" priority="7" stopIfTrue="1">
      <formula>OR(($A32="Samstag"),($A32="Sonntag"))</formula>
    </cfRule>
  </conditionalFormatting>
  <conditionalFormatting sqref="F32:H33">
    <cfRule type="expression" dxfId="497" priority="6" stopIfTrue="1">
      <formula>OR(($A32="Samstag"),($A32="Sonntag"))</formula>
    </cfRule>
  </conditionalFormatting>
  <conditionalFormatting sqref="F32:H33">
    <cfRule type="expression" dxfId="496" priority="5" stopIfTrue="1">
      <formula>OR(($A32="Samstag"),($A32="Sonntag"))</formula>
    </cfRule>
  </conditionalFormatting>
  <conditionalFormatting sqref="G32:G33">
    <cfRule type="expression" dxfId="495" priority="4" stopIfTrue="1">
      <formula>OR(($A32="Samstag"),($A32="Sonntag"))</formula>
    </cfRule>
  </conditionalFormatting>
  <conditionalFormatting sqref="G32:G33">
    <cfRule type="expression" dxfId="494" priority="3" stopIfTrue="1">
      <formula>OR(($A32="Samstag"),($A32="Sonntag"))</formula>
    </cfRule>
  </conditionalFormatting>
  <conditionalFormatting sqref="H32:H33">
    <cfRule type="expression" dxfId="493" priority="2" stopIfTrue="1">
      <formula>OR(($A32="Samstag"),($A32="Sonntag"))</formula>
    </cfRule>
  </conditionalFormatting>
  <conditionalFormatting sqref="H32:H33">
    <cfRule type="expression" dxfId="492" priority="1" stopIfTrue="1">
      <formula>OR(($A32="Samstag"),($A32="Sonntag"))</formula>
    </cfRule>
  </conditionalFormatting>
  <dataValidations count="8">
    <dataValidation type="list" showInputMessage="1" showErrorMessage="1" sqref="C22:C52" xr:uid="{00000000-0002-0000-0B00-000000000000}">
      <formula1>Auswahlart</formula1>
    </dataValidation>
    <dataValidation type="list" allowBlank="1" showInputMessage="1" showErrorMessage="1" sqref="E17:F17" xr:uid="{00000000-0002-0000-0B00-000001000000}">
      <formula1>$B$22:$B$52</formula1>
    </dataValidation>
    <dataValidation showInputMessage="1" showErrorMessage="1" sqref="G10:I10" xr:uid="{00000000-0002-0000-0B00-000002000000}"/>
    <dataValidation type="decimal" allowBlank="1" showInputMessage="1" showErrorMessage="1" sqref="I16:M16 I12:M12" xr:uid="{00000000-0002-0000-0B00-000003000000}">
      <formula1>$AA$35</formula1>
      <formula2>$AA$36</formula2>
    </dataValidation>
    <dataValidation type="decimal" allowBlank="1" showInputMessage="1" showErrorMessage="1" sqref="F12 F16 I13:M13 I17:M17" xr:uid="{00000000-0002-0000-0B00-000004000000}">
      <formula1>0</formula1>
      <formula2>45</formula2>
    </dataValidation>
    <dataValidation allowBlank="1" showInputMessage="1" showErrorMessage="1" errorTitle="Eingabefehler" error="Bitte geben Sie eine positive Dezimalzahl ein." sqref="D22:D52" xr:uid="{00000000-0002-0000-0B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B00-000006000000}">
      <formula1>AND(ISNUMBER(F22),DAY($B22)&gt;0,NOT(AND(OR($D22="F",$C22="BA"),NOT($S$8))),NOT(AND(OR($A22="Sonntag",$A22="Samstag"),NOT($S$7))),F22&gt;=TIME(0,0,0),F22&lt;=TIME(23,59,59))</formula1>
    </dataValidation>
    <dataValidation type="decimal" allowBlank="1" showInputMessage="1" showErrorMessage="1" sqref="M7:O7" xr:uid="{00000000-0002-0000-0B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IR80"/>
  <sheetViews>
    <sheetView showGridLines="0" showRowColHeaders="0" zoomScaleNormal="100" zoomScaleSheetLayoutView="55" workbookViewId="0">
      <selection activeCell="L36" sqref="L36:O36"/>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38</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Oktober!K54</f>
        <v>-190.80000000000021</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IF(Oktober!F16&gt;0,Oktober!F16,Oktober!F12)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44866</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Dienstag</v>
      </c>
      <c r="B22" s="33">
        <f>($A$21+ROW(B1)-1)*(MONTH($A$21+1)=MONTH($A$21))</f>
        <v>44866</v>
      </c>
      <c r="C22" s="174" t="str">
        <f>IF(OR(A22="Samstag",A22="Sonntag"),"",IF(COUNTIF(Übersicht!C$16:C$30,B22)&gt;0,"BA",""))</f>
        <v>BA</v>
      </c>
      <c r="D22" s="34" t="str">
        <f>IF(OR(A22="Samstag",A22="Sonntag"),"",IF(COUNTIF(Übersicht!C$16:C$30,B22)&gt;0,"F",""))</f>
        <v>F</v>
      </c>
      <c r="E22" s="161" t="str">
        <f>IF(OR(A22="Samstag",A22="Sonntag",OR(C22="BA",D22="F")),"",
IF(C22="SV",D22,
IF(OR($E$17="",B22&lt;$E$17),IF($N$13=0,HLOOKUP($A22,$I$11:$M$12,2,FALSE),IF($N$13=$F$12,HLOOKUP($A22,$I$11:$M$13,3,FALSE),"FEHLER")),
IF($N$17=0,HLOOKUP($A22,$I$15:$M$16,2,FALSE),IF($N$17=$F$16,HLOOKUP($A22,$I$15:$M$17,3,FALSE),"FEHLER")))))</f>
        <v/>
      </c>
      <c r="F22" s="165"/>
      <c r="G22" s="166"/>
      <c r="H22" s="167"/>
      <c r="I22" s="38">
        <f t="shared" ref="I22:I52" si="1">IF(OR(C22="K",C22="U",C22="F"),E22,IF(C22="SU",IF(H22="",D22,((H22-F22)-G22)+D22),IF(AND(H22="",E22=""),0,((H22-F22)-G22)*24)))</f>
        <v>0</v>
      </c>
      <c r="J22" s="35">
        <f>IF(E22="Fehler",0,IF(E22="",I22,I22-E22))</f>
        <v>0</v>
      </c>
      <c r="K22" s="36">
        <f>M7+J22</f>
        <v>-190.80000000000021</v>
      </c>
      <c r="L22" s="281"/>
      <c r="M22" s="282"/>
      <c r="N22" s="282"/>
      <c r="O22" s="282"/>
      <c r="P22" s="297" t="s">
        <v>73</v>
      </c>
      <c r="Q22" s="225">
        <v>1</v>
      </c>
      <c r="R22" s="226">
        <f>IF(OR(C22="BA",D22="F"),POWER(2,Q22),0)</f>
        <v>2</v>
      </c>
      <c r="S22" s="226">
        <f>(I22*60+F22*24*4200+G22*24*3600)*Q22</f>
        <v>0</v>
      </c>
      <c r="T22" s="213" t="str">
        <f>IF(OR(A22="Samstag",A22="Sonntag"),"",IF(AND(COUNTIF(Übersicht!C$16:C$30,B22)&gt;0,C22&lt;&gt;"BA"),"Achtung: Feiertag gelöscht!",""))</f>
        <v/>
      </c>
      <c r="U22" s="214"/>
      <c r="V22" s="73" t="str">
        <f>IF(OR(A22="Samstag",A22="Sonntag",D22="F"),"",
IF(C22="SV",D22,
IF(OR($E$17="",B22&lt;$E$17),IF($N$13=0,HLOOKUP($A22,$I$11:$M$12,2,FALSE),IF($N$13=$F$12,HLOOKUP($A22,$I$11:$M$13,3,FALSE),"FEHLER")),
IF($N$17=0,HLOOKUP($A22,$I$15:$M$16,2,FALSE),IF($N$17=$F$16,HLOOKUP($A22,$I$15:$M$17,3,FALSE),"FEHLER")))))</f>
        <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Mittwoch</v>
      </c>
      <c r="B23" s="37">
        <f t="shared" ref="B23:B52" si="2">($A$21+ROW(B2)-1)*(MONTH(B22+1)=MONTH($A$21))</f>
        <v>44867</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-192.60000000000022</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Donnerstag</v>
      </c>
      <c r="B24" s="37">
        <f t="shared" si="2"/>
        <v>44868</v>
      </c>
      <c r="C24" s="174" t="str">
        <f>IF(OR(A24="Samstag",A24="Sonntag"),"",IF(COUNTIF(Übersicht!C$16:C$30,B24)&gt;0,"BA",""))</f>
        <v/>
      </c>
      <c r="D24" s="34" t="str">
        <f>IF(OR(A24="Samstag",A24="Sonntag"),"",IF(COUNTIF(Übersicht!C$16:C$30,B24)&gt;0,"F",""))</f>
        <v/>
      </c>
      <c r="E24" s="161">
        <f t="shared" si="3"/>
        <v>1.8</v>
      </c>
      <c r="F24" s="165"/>
      <c r="G24" s="166"/>
      <c r="H24" s="167"/>
      <c r="I24" s="38">
        <f t="shared" si="1"/>
        <v>0</v>
      </c>
      <c r="J24" s="35">
        <f t="shared" si="4"/>
        <v>-1.8</v>
      </c>
      <c r="K24" s="36">
        <f t="shared" ref="K24:K52" si="8">SUM(K23,J24)</f>
        <v>-194.40000000000023</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Freitag</v>
      </c>
      <c r="B25" s="37">
        <f t="shared" si="2"/>
        <v>44869</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-196.20000000000024</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Samstag</v>
      </c>
      <c r="B26" s="37">
        <f t="shared" si="2"/>
        <v>44870</v>
      </c>
      <c r="C26" s="174" t="str">
        <f>IF(OR(A26="Samstag",A26="Sonntag"),"",IF(COUNTIF(Übersicht!C$16:C$30,B26)&gt;0,"BA",""))</f>
        <v/>
      </c>
      <c r="D26" s="34" t="str">
        <f>IF(OR(A26="Samstag",A26="Sonntag"),"",IF(COUNTIF(Übersicht!C$16:C$30,B26)&gt;0,"F",""))</f>
        <v/>
      </c>
      <c r="E26" s="161" t="str">
        <f t="shared" si="3"/>
        <v/>
      </c>
      <c r="F26" s="165"/>
      <c r="G26" s="166"/>
      <c r="H26" s="167"/>
      <c r="I26" s="38">
        <f t="shared" si="1"/>
        <v>0</v>
      </c>
      <c r="J26" s="35">
        <f t="shared" si="4"/>
        <v>0</v>
      </c>
      <c r="K26" s="36">
        <f t="shared" si="8"/>
        <v>-196.20000000000024</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t="str">
        <f t="shared" si="7"/>
        <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Sonntag</v>
      </c>
      <c r="B27" s="37">
        <f t="shared" si="2"/>
        <v>44871</v>
      </c>
      <c r="C27" s="174" t="str">
        <f>IF(OR(A27="Samstag",A27="Sonntag"),"",IF(COUNTIF(Übersicht!C$16:C$30,B27)&gt;0,"BA",""))</f>
        <v/>
      </c>
      <c r="D27" s="34" t="str">
        <f>IF(OR(A27="Samstag",A27="Sonntag"),"",IF(COUNTIF(Übersicht!C$16:C$30,B27)&gt;0,"F",""))</f>
        <v/>
      </c>
      <c r="E27" s="161" t="str">
        <f t="shared" si="3"/>
        <v/>
      </c>
      <c r="F27" s="165"/>
      <c r="G27" s="166"/>
      <c r="H27" s="167"/>
      <c r="I27" s="38">
        <f t="shared" si="1"/>
        <v>0</v>
      </c>
      <c r="J27" s="35">
        <f t="shared" si="4"/>
        <v>0</v>
      </c>
      <c r="K27" s="36">
        <f>SUM(K26,J27)</f>
        <v>-196.20000000000024</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t="str">
        <f t="shared" si="7"/>
        <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Montag</v>
      </c>
      <c r="B28" s="37">
        <f t="shared" si="2"/>
        <v>44872</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-198.00000000000026</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Dienstag</v>
      </c>
      <c r="B29" s="37">
        <f t="shared" si="2"/>
        <v>44873</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-199.80000000000027</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Mittwoch</v>
      </c>
      <c r="B30" s="37">
        <f t="shared" si="2"/>
        <v>44874</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-201.60000000000028</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Donnerstag</v>
      </c>
      <c r="B31" s="37">
        <f t="shared" si="2"/>
        <v>44875</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-203.40000000000029</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Freitag</v>
      </c>
      <c r="B32" s="37">
        <f t="shared" si="2"/>
        <v>44876</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-205.2000000000003</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Samstag</v>
      </c>
      <c r="B33" s="37">
        <f t="shared" si="2"/>
        <v>44877</v>
      </c>
      <c r="C33" s="174" t="str">
        <f>IF(OR(A33="Samstag",A33="Sonntag"),"",IF(COUNTIF(Übersicht!C$16:C$30,B33)&gt;0,"BA",""))</f>
        <v/>
      </c>
      <c r="D33" s="34" t="str">
        <f>IF(OR(A33="Samstag",A33="Sonntag"),"",IF(COUNTIF(Übersicht!C$16:C$30,B33)&gt;0,"F",""))</f>
        <v/>
      </c>
      <c r="E33" s="161" t="str">
        <f t="shared" si="3"/>
        <v/>
      </c>
      <c r="F33" s="165"/>
      <c r="G33" s="166"/>
      <c r="H33" s="167"/>
      <c r="I33" s="38">
        <f t="shared" si="1"/>
        <v>0</v>
      </c>
      <c r="J33" s="35">
        <f t="shared" si="4"/>
        <v>0</v>
      </c>
      <c r="K33" s="36">
        <f t="shared" si="8"/>
        <v>-205.2000000000003</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t="str">
        <f t="shared" si="7"/>
        <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Sonntag</v>
      </c>
      <c r="B34" s="37">
        <f t="shared" si="2"/>
        <v>44878</v>
      </c>
      <c r="C34" s="174" t="str">
        <f>IF(OR(A34="Samstag",A34="Sonntag"),"",IF(COUNTIF(Übersicht!C$16:C$30,B34)&gt;0,"BA",""))</f>
        <v/>
      </c>
      <c r="D34" s="34" t="str">
        <f>IF(OR(A34="Samstag",A34="Sonntag"),"",IF(COUNTIF(Übersicht!C$16:C$30,B34)&gt;0,"F",""))</f>
        <v/>
      </c>
      <c r="E34" s="161" t="str">
        <f t="shared" si="3"/>
        <v/>
      </c>
      <c r="F34" s="165"/>
      <c r="G34" s="166"/>
      <c r="H34" s="167"/>
      <c r="I34" s="38">
        <f t="shared" si="1"/>
        <v>0</v>
      </c>
      <c r="J34" s="35">
        <f t="shared" si="4"/>
        <v>0</v>
      </c>
      <c r="K34" s="36">
        <f t="shared" si="8"/>
        <v>-205.2000000000003</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t="str">
        <f t="shared" si="7"/>
        <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Montag</v>
      </c>
      <c r="B35" s="37">
        <f t="shared" si="2"/>
        <v>44879</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-207.00000000000031</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Dienstag</v>
      </c>
      <c r="B36" s="37">
        <f t="shared" si="2"/>
        <v>44880</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-208.80000000000032</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Mittwoch</v>
      </c>
      <c r="B37" s="37">
        <f t="shared" si="2"/>
        <v>44881</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-210.60000000000034</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Donnerstag</v>
      </c>
      <c r="B38" s="37">
        <f t="shared" si="2"/>
        <v>44882</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-212.40000000000035</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Freitag</v>
      </c>
      <c r="B39" s="37">
        <f t="shared" si="2"/>
        <v>44883</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-214.20000000000036</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Samstag</v>
      </c>
      <c r="B40" s="37">
        <f t="shared" si="2"/>
        <v>44884</v>
      </c>
      <c r="C40" s="174" t="str">
        <f>IF(OR(A40="Samstag",A40="Sonntag"),"",IF(COUNTIF(Übersicht!C$16:C$30,B40)&gt;0,"BA",""))</f>
        <v/>
      </c>
      <c r="D40" s="34" t="str">
        <f>IF(OR(A40="Samstag",A40="Sonntag"),"",IF(COUNTIF(Übersicht!C$16:C$30,B40)&gt;0,"F",""))</f>
        <v/>
      </c>
      <c r="E40" s="161" t="str">
        <f t="shared" si="3"/>
        <v/>
      </c>
      <c r="F40" s="165"/>
      <c r="G40" s="166"/>
      <c r="H40" s="167"/>
      <c r="I40" s="38">
        <f t="shared" si="1"/>
        <v>0</v>
      </c>
      <c r="J40" s="35">
        <f t="shared" si="4"/>
        <v>0</v>
      </c>
      <c r="K40" s="36">
        <f t="shared" si="8"/>
        <v>-214.20000000000036</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t="str">
        <f t="shared" si="7"/>
        <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Sonntag</v>
      </c>
      <c r="B41" s="37">
        <f t="shared" si="2"/>
        <v>44885</v>
      </c>
      <c r="C41" s="174" t="str">
        <f>IF(OR(A41="Samstag",A41="Sonntag"),"",IF(COUNTIF(Übersicht!C$16:C$30,B41)&gt;0,"BA",""))</f>
        <v/>
      </c>
      <c r="D41" s="34" t="str">
        <f>IF(OR(A41="Samstag",A41="Sonntag"),"",IF(COUNTIF(Übersicht!C$16:C$30,B41)&gt;0,"F",""))</f>
        <v/>
      </c>
      <c r="E41" s="161" t="str">
        <f t="shared" si="3"/>
        <v/>
      </c>
      <c r="F41" s="165"/>
      <c r="G41" s="166"/>
      <c r="H41" s="167"/>
      <c r="I41" s="38">
        <f t="shared" si="1"/>
        <v>0</v>
      </c>
      <c r="J41" s="35">
        <f t="shared" si="4"/>
        <v>0</v>
      </c>
      <c r="K41" s="36">
        <f t="shared" si="8"/>
        <v>-214.20000000000036</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t="str">
        <f t="shared" si="7"/>
        <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Montag</v>
      </c>
      <c r="B42" s="37">
        <f t="shared" si="2"/>
        <v>44886</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-216.00000000000037</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Dienstag</v>
      </c>
      <c r="B43" s="37">
        <f t="shared" si="2"/>
        <v>44887</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-217.80000000000038</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Mittwoch</v>
      </c>
      <c r="B44" s="37">
        <f t="shared" si="2"/>
        <v>44888</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-219.60000000000039</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Donnerstag</v>
      </c>
      <c r="B45" s="37">
        <f t="shared" si="2"/>
        <v>44889</v>
      </c>
      <c r="C45" s="174" t="str">
        <f>IF(OR(A45="Samstag",A45="Sonntag"),"",IF(COUNTIF(Übersicht!C$16:C$30,B45)&gt;0,"BA",""))</f>
        <v/>
      </c>
      <c r="D45" s="34" t="str">
        <f>IF(OR(A45="Samstag",A45="Sonntag"),"",IF(COUNTIF(Übersicht!C$16:C$30,B45)&gt;0,"F",""))</f>
        <v/>
      </c>
      <c r="E45" s="161">
        <f t="shared" si="3"/>
        <v>1.8</v>
      </c>
      <c r="F45" s="165"/>
      <c r="G45" s="166"/>
      <c r="H45" s="167"/>
      <c r="I45" s="38">
        <f t="shared" si="1"/>
        <v>0</v>
      </c>
      <c r="J45" s="35">
        <f t="shared" si="4"/>
        <v>-1.8</v>
      </c>
      <c r="K45" s="36">
        <f t="shared" si="8"/>
        <v>-221.4000000000004</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Freitag</v>
      </c>
      <c r="B46" s="37">
        <f t="shared" si="2"/>
        <v>44890</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-223.20000000000041</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Samstag</v>
      </c>
      <c r="B47" s="37">
        <f t="shared" si="2"/>
        <v>44891</v>
      </c>
      <c r="C47" s="174" t="str">
        <f>IF(OR(A47="Samstag",A47="Sonntag"),"",IF(COUNTIF(Übersicht!C$16:C$30,B47)&gt;0,"BA",""))</f>
        <v/>
      </c>
      <c r="D47" s="34" t="str">
        <f>IF(OR(A47="Samstag",A47="Sonntag"),"",IF(COUNTIF(Übersicht!C$16:C$30,B47)&gt;0,"F",""))</f>
        <v/>
      </c>
      <c r="E47" s="161" t="str">
        <f t="shared" si="3"/>
        <v/>
      </c>
      <c r="F47" s="165"/>
      <c r="G47" s="166"/>
      <c r="H47" s="167"/>
      <c r="I47" s="38">
        <f t="shared" si="1"/>
        <v>0</v>
      </c>
      <c r="J47" s="35">
        <f t="shared" si="4"/>
        <v>0</v>
      </c>
      <c r="K47" s="36">
        <f t="shared" si="8"/>
        <v>-223.20000000000041</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Sonntag</v>
      </c>
      <c r="B48" s="37">
        <f t="shared" si="2"/>
        <v>44892</v>
      </c>
      <c r="C48" s="174" t="str">
        <f>IF(OR(A48="Samstag",A48="Sonntag"),"",IF(COUNTIF(Übersicht!C$16:C$30,B48)&gt;0,"BA",""))</f>
        <v/>
      </c>
      <c r="D48" s="34" t="str">
        <f>IF(OR(A48="Samstag",A48="Sonntag"),"",IF(COUNTIF(Übersicht!C$16:C$30,B48)&gt;0,"F",""))</f>
        <v/>
      </c>
      <c r="E48" s="161" t="str">
        <f t="shared" si="3"/>
        <v/>
      </c>
      <c r="F48" s="165"/>
      <c r="G48" s="166"/>
      <c r="H48" s="167"/>
      <c r="I48" s="38">
        <f t="shared" si="1"/>
        <v>0</v>
      </c>
      <c r="J48" s="35">
        <f t="shared" si="4"/>
        <v>0</v>
      </c>
      <c r="K48" s="36">
        <f t="shared" si="8"/>
        <v>-223.20000000000041</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t="str">
        <f t="shared" si="7"/>
        <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Montag</v>
      </c>
      <c r="B49" s="37">
        <f t="shared" si="2"/>
        <v>44893</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-225.00000000000043</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Dienstag</v>
      </c>
      <c r="B50" s="37">
        <f t="shared" si="2"/>
        <v>44894</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-226.80000000000044</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Mittwoch</v>
      </c>
      <c r="B51" s="37">
        <f t="shared" si="2"/>
        <v>44895</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-228.60000000000045</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0</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-228.60000000000045</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37.799999999999997</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37.799999999999997</v>
      </c>
      <c r="F54" s="50"/>
      <c r="G54" s="51"/>
      <c r="H54" s="48"/>
      <c r="I54" s="49">
        <f>SUM(I22:I52)</f>
        <v>0</v>
      </c>
      <c r="J54" s="49">
        <f>SUM(J22:J52)</f>
        <v>-37.799999999999997</v>
      </c>
      <c r="K54" s="49">
        <f>K52</f>
        <v>-228.60000000000045</v>
      </c>
      <c r="L54" s="86"/>
      <c r="M54" s="190" t="str">
        <f>CONCATENATE(DEC2HEX(R54),"-",DEC2HEX(S54),"-",DEC2HEX(ROUND(I54*100,0)))</f>
        <v>2-0-0</v>
      </c>
      <c r="N54" s="190"/>
      <c r="O54" s="190"/>
      <c r="P54" s="192"/>
      <c r="Q54" s="79"/>
      <c r="R54" s="79">
        <f>SUM(R22:R52)</f>
        <v>2</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Zq1Twww0ROv7wpzHypfiYmVNmK43+i/d8rk7FJCM6PJkTndgK6pHIs0ww8Tf4TL0cfSfddkH4j38Lf42D4JfCA==" saltValue="/8LIneyhOqo0SwdmIhVdkA=="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491" priority="239" stopIfTrue="1">
      <formula>OR(($A23="Samstag"),($A23="Sonntag"),($AA23=TRUE()))</formula>
    </cfRule>
  </conditionalFormatting>
  <conditionalFormatting sqref="B23:B52">
    <cfRule type="expression" dxfId="490" priority="145" stopIfTrue="1">
      <formula>$AA23=TRUE()</formula>
    </cfRule>
    <cfRule type="expression" dxfId="489" priority="149" stopIfTrue="1">
      <formula>OR(($A23="Samstag"),($A23="Sonntag"))</formula>
    </cfRule>
    <cfRule type="expression" dxfId="488" priority="150" stopIfTrue="1">
      <formula>AND($E$17&lt;&gt;"",$B23&gt;=$E$17)</formula>
    </cfRule>
  </conditionalFormatting>
  <conditionalFormatting sqref="F32:H32 L23:L39">
    <cfRule type="expression" dxfId="487" priority="238" stopIfTrue="1">
      <formula>OR(($A23="Samstag"),($A23="Sonntag"))</formula>
    </cfRule>
  </conditionalFormatting>
  <conditionalFormatting sqref="F32:H32">
    <cfRule type="expression" dxfId="486" priority="237" stopIfTrue="1">
      <formula>OR(($A32="Samstag"),($A32="Sonntag"))</formula>
    </cfRule>
  </conditionalFormatting>
  <conditionalFormatting sqref="F52:H52">
    <cfRule type="expression" dxfId="485" priority="226" stopIfTrue="1">
      <formula>OR(($A52="Samstag"),($A52="Sonntag"))</formula>
    </cfRule>
  </conditionalFormatting>
  <conditionalFormatting sqref="F52:H52">
    <cfRule type="expression" dxfId="484" priority="225" stopIfTrue="1">
      <formula>OR(($A52="Samstag"),($A52="Sonntag"))</formula>
    </cfRule>
  </conditionalFormatting>
  <conditionalFormatting sqref="F46:H46">
    <cfRule type="expression" dxfId="483" priority="229" stopIfTrue="1">
      <formula>OR(($A46="Samstag"),($A46="Sonntag"))</formula>
    </cfRule>
  </conditionalFormatting>
  <conditionalFormatting sqref="F32:H32">
    <cfRule type="expression" dxfId="482" priority="233" stopIfTrue="1">
      <formula>OR(($A32="Samstag"),($A32="Sonntag"))</formula>
    </cfRule>
  </conditionalFormatting>
  <conditionalFormatting sqref="F24:H25">
    <cfRule type="expression" dxfId="481" priority="236" stopIfTrue="1">
      <formula>OR(($A24="Samstag"),($A24="Sonntag"))</formula>
    </cfRule>
  </conditionalFormatting>
  <conditionalFormatting sqref="F24:H24">
    <cfRule type="expression" dxfId="480" priority="235" stopIfTrue="1">
      <formula>OR(($A24="Samstag"),($A24="Sonntag"))</formula>
    </cfRule>
  </conditionalFormatting>
  <conditionalFormatting sqref="F25:H25">
    <cfRule type="expression" dxfId="479" priority="234" stopIfTrue="1">
      <formula>OR(($A25="Samstag"),($A25="Sonntag"))</formula>
    </cfRule>
  </conditionalFormatting>
  <conditionalFormatting sqref="F39:H39">
    <cfRule type="expression" dxfId="478" priority="231" stopIfTrue="1">
      <formula>OR(($A39="Samstag"),($A39="Sonntag"))</formula>
    </cfRule>
  </conditionalFormatting>
  <conditionalFormatting sqref="F39:H39">
    <cfRule type="expression" dxfId="477" priority="232" stopIfTrue="1">
      <formula>OR(($A39="Samstag"),($A39="Sonntag"))</formula>
    </cfRule>
  </conditionalFormatting>
  <conditionalFormatting sqref="F39:H39">
    <cfRule type="expression" dxfId="476" priority="230" stopIfTrue="1">
      <formula>OR(($A39="Samstag"),($A39="Sonntag"))</formula>
    </cfRule>
  </conditionalFormatting>
  <conditionalFormatting sqref="F46:H46">
    <cfRule type="expression" dxfId="475" priority="228" stopIfTrue="1">
      <formula>OR(($A46="Samstag"),($A46="Sonntag"))</formula>
    </cfRule>
  </conditionalFormatting>
  <conditionalFormatting sqref="F46:H46">
    <cfRule type="expression" dxfId="474" priority="227" stopIfTrue="1">
      <formula>OR(($A46="Samstag"),($A46="Sonntag"))</formula>
    </cfRule>
  </conditionalFormatting>
  <conditionalFormatting sqref="F22:H52">
    <cfRule type="expression" dxfId="473" priority="224" stopIfTrue="1">
      <formula>OR(($A22="Samstag"),($A22="Sonntag"))</formula>
    </cfRule>
  </conditionalFormatting>
  <conditionalFormatting sqref="F22:H52">
    <cfRule type="expression" dxfId="472" priority="223" stopIfTrue="1">
      <formula>OR(($A22="Samstag"),($A22="Sonntag"))</formula>
    </cfRule>
  </conditionalFormatting>
  <conditionalFormatting sqref="G22:G52">
    <cfRule type="expression" dxfId="471" priority="222" stopIfTrue="1">
      <formula>OR(($A22="Samstag"),($A22="Sonntag"))</formula>
    </cfRule>
  </conditionalFormatting>
  <conditionalFormatting sqref="G22:G52">
    <cfRule type="expression" dxfId="470" priority="221" stopIfTrue="1">
      <formula>OR(($A22="Samstag"),($A22="Sonntag"))</formula>
    </cfRule>
  </conditionalFormatting>
  <conditionalFormatting sqref="F31:H31">
    <cfRule type="expression" dxfId="469" priority="220" stopIfTrue="1">
      <formula>OR(($A31="Samstag"),($A31="Sonntag"))</formula>
    </cfRule>
  </conditionalFormatting>
  <conditionalFormatting sqref="F31:H31">
    <cfRule type="expression" dxfId="468" priority="219" stopIfTrue="1">
      <formula>OR(($A31="Samstag"),($A31="Sonntag"))</formula>
    </cfRule>
  </conditionalFormatting>
  <conditionalFormatting sqref="F38:H38">
    <cfRule type="expression" dxfId="467" priority="218" stopIfTrue="1">
      <formula>OR(($A38="Samstag"),($A38="Sonntag"))</formula>
    </cfRule>
  </conditionalFormatting>
  <conditionalFormatting sqref="F38:H38">
    <cfRule type="expression" dxfId="466" priority="217" stopIfTrue="1">
      <formula>OR(($A38="Samstag"),($A38="Sonntag"))</formula>
    </cfRule>
  </conditionalFormatting>
  <conditionalFormatting sqref="F45:H45">
    <cfRule type="expression" dxfId="465" priority="216" stopIfTrue="1">
      <formula>OR(($A45="Samstag"),($A45="Sonntag"))</formula>
    </cfRule>
  </conditionalFormatting>
  <conditionalFormatting sqref="F45:H45">
    <cfRule type="expression" dxfId="464" priority="215" stopIfTrue="1">
      <formula>OR(($A45="Samstag"),($A45="Sonntag"))</formula>
    </cfRule>
  </conditionalFormatting>
  <conditionalFormatting sqref="G26:G52">
    <cfRule type="expression" dxfId="463" priority="214" stopIfTrue="1">
      <formula>OR(($A26="Samstag"),($A26="Sonntag"))</formula>
    </cfRule>
  </conditionalFormatting>
  <conditionalFormatting sqref="G26:G52">
    <cfRule type="expression" dxfId="462" priority="213" stopIfTrue="1">
      <formula>OR(($A26="Samstag"),($A26="Sonntag"))</formula>
    </cfRule>
  </conditionalFormatting>
  <conditionalFormatting sqref="G33:G37">
    <cfRule type="expression" dxfId="461" priority="212" stopIfTrue="1">
      <formula>OR(($A33="Samstag"),($A33="Sonntag"))</formula>
    </cfRule>
  </conditionalFormatting>
  <conditionalFormatting sqref="G33:G37">
    <cfRule type="expression" dxfId="460" priority="211" stopIfTrue="1">
      <formula>OR(($A33="Samstag"),($A33="Sonntag"))</formula>
    </cfRule>
  </conditionalFormatting>
  <conditionalFormatting sqref="G40:G44">
    <cfRule type="expression" dxfId="459" priority="210" stopIfTrue="1">
      <formula>OR(($A40="Samstag"),($A40="Sonntag"))</formula>
    </cfRule>
  </conditionalFormatting>
  <conditionalFormatting sqref="G40:G44">
    <cfRule type="expression" dxfId="458" priority="209" stopIfTrue="1">
      <formula>OR(($A40="Samstag"),($A40="Sonntag"))</formula>
    </cfRule>
  </conditionalFormatting>
  <conditionalFormatting sqref="G47:G51">
    <cfRule type="expression" dxfId="457" priority="208" stopIfTrue="1">
      <formula>OR(($A47="Samstag"),($A47="Sonntag"))</formula>
    </cfRule>
  </conditionalFormatting>
  <conditionalFormatting sqref="G47:G51">
    <cfRule type="expression" dxfId="456" priority="207" stopIfTrue="1">
      <formula>OR(($A47="Samstag"),($A47="Sonntag"))</formula>
    </cfRule>
  </conditionalFormatting>
  <conditionalFormatting sqref="F22:H52">
    <cfRule type="expression" dxfId="455" priority="206" stopIfTrue="1">
      <formula>OR(($A22="Samstag"),($A22="Sonntag"))</formula>
    </cfRule>
  </conditionalFormatting>
  <conditionalFormatting sqref="F22:H52">
    <cfRule type="expression" dxfId="454" priority="205" stopIfTrue="1">
      <formula>OR(($A22="Samstag"),($A22="Sonntag"))</formula>
    </cfRule>
  </conditionalFormatting>
  <conditionalFormatting sqref="F26:H52">
    <cfRule type="expression" dxfId="453" priority="204" stopIfTrue="1">
      <formula>OR(($A26="Samstag"),($A26="Sonntag"))</formula>
    </cfRule>
  </conditionalFormatting>
  <conditionalFormatting sqref="F26:H52">
    <cfRule type="expression" dxfId="452" priority="203" stopIfTrue="1">
      <formula>OR(($A26="Samstag"),($A26="Sonntag"))</formula>
    </cfRule>
  </conditionalFormatting>
  <conditionalFormatting sqref="F33:H37">
    <cfRule type="expression" dxfId="451" priority="202" stopIfTrue="1">
      <formula>OR(($A33="Samstag"),($A33="Sonntag"))</formula>
    </cfRule>
  </conditionalFormatting>
  <conditionalFormatting sqref="F33:H37">
    <cfRule type="expression" dxfId="450" priority="201" stopIfTrue="1">
      <formula>OR(($A33="Samstag"),($A33="Sonntag"))</formula>
    </cfRule>
  </conditionalFormatting>
  <conditionalFormatting sqref="F40:H44">
    <cfRule type="expression" dxfId="449" priority="200" stopIfTrue="1">
      <formula>OR(($A40="Samstag"),($A40="Sonntag"))</formula>
    </cfRule>
  </conditionalFormatting>
  <conditionalFormatting sqref="F40:H44">
    <cfRule type="expression" dxfId="448" priority="199" stopIfTrue="1">
      <formula>OR(($A40="Samstag"),($A40="Sonntag"))</formula>
    </cfRule>
  </conditionalFormatting>
  <conditionalFormatting sqref="H40:H44">
    <cfRule type="expression" dxfId="447" priority="190" stopIfTrue="1">
      <formula>OR(($A40="Samstag"),($A40="Sonntag"))</formula>
    </cfRule>
  </conditionalFormatting>
  <conditionalFormatting sqref="H40:H44">
    <cfRule type="expression" dxfId="446" priority="189" stopIfTrue="1">
      <formula>OR(($A40="Samstag"),($A40="Sonntag"))</formula>
    </cfRule>
  </conditionalFormatting>
  <conditionalFormatting sqref="F47:H51">
    <cfRule type="expression" dxfId="445" priority="198" stopIfTrue="1">
      <formula>OR(($A47="Samstag"),($A47="Sonntag"))</formula>
    </cfRule>
  </conditionalFormatting>
  <conditionalFormatting sqref="F47:H51">
    <cfRule type="expression" dxfId="444" priority="197" stopIfTrue="1">
      <formula>OR(($A47="Samstag"),($A47="Sonntag"))</formula>
    </cfRule>
  </conditionalFormatting>
  <conditionalFormatting sqref="H22:H52">
    <cfRule type="expression" dxfId="443" priority="196" stopIfTrue="1">
      <formula>OR(($A22="Samstag"),($A22="Sonntag"))</formula>
    </cfRule>
  </conditionalFormatting>
  <conditionalFormatting sqref="H22:H52">
    <cfRule type="expression" dxfId="442" priority="195" stopIfTrue="1">
      <formula>OR(($A22="Samstag"),($A22="Sonntag"))</formula>
    </cfRule>
  </conditionalFormatting>
  <conditionalFormatting sqref="H26:H52">
    <cfRule type="expression" dxfId="441" priority="194" stopIfTrue="1">
      <formula>OR(($A26="Samstag"),($A26="Sonntag"))</formula>
    </cfRule>
  </conditionalFormatting>
  <conditionalFormatting sqref="H26:H52">
    <cfRule type="expression" dxfId="440" priority="193" stopIfTrue="1">
      <formula>OR(($A26="Samstag"),($A26="Sonntag"))</formula>
    </cfRule>
  </conditionalFormatting>
  <conditionalFormatting sqref="H33:H37">
    <cfRule type="expression" dxfId="439" priority="192" stopIfTrue="1">
      <formula>OR(($A33="Samstag"),($A33="Sonntag"))</formula>
    </cfRule>
  </conditionalFormatting>
  <conditionalFormatting sqref="H33:H37">
    <cfRule type="expression" dxfId="438" priority="191" stopIfTrue="1">
      <formula>OR(($A33="Samstag"),($A33="Sonntag"))</formula>
    </cfRule>
  </conditionalFormatting>
  <conditionalFormatting sqref="H47:H51">
    <cfRule type="expression" dxfId="437" priority="188" stopIfTrue="1">
      <formula>OR(($A47="Samstag"),($A47="Sonntag"))</formula>
    </cfRule>
  </conditionalFormatting>
  <conditionalFormatting sqref="H47:H51">
    <cfRule type="expression" dxfId="436" priority="187" stopIfTrue="1">
      <formula>OR(($A47="Samstag"),($A47="Sonntag"))</formula>
    </cfRule>
  </conditionalFormatting>
  <conditionalFormatting sqref="I22:J52">
    <cfRule type="expression" dxfId="435" priority="186" stopIfTrue="1">
      <formula>OR(($A22="Samstag"),($A22="Sonntag"))</formula>
    </cfRule>
  </conditionalFormatting>
  <conditionalFormatting sqref="I22:J52">
    <cfRule type="expression" dxfId="434" priority="185" stopIfTrue="1">
      <formula>OR(($A22="Samstag"),($A22="Sonntag"))</formula>
    </cfRule>
  </conditionalFormatting>
  <conditionalFormatting sqref="K32">
    <cfRule type="expression" dxfId="433" priority="184" stopIfTrue="1">
      <formula>OR(($A32="Samstag"),($A32="Sonntag"))</formula>
    </cfRule>
  </conditionalFormatting>
  <conditionalFormatting sqref="K32">
    <cfRule type="expression" dxfId="432" priority="183" stopIfTrue="1">
      <formula>OR(($A32="Samstag"),($A32="Sonntag"))</formula>
    </cfRule>
  </conditionalFormatting>
  <conditionalFormatting sqref="K52">
    <cfRule type="expression" dxfId="431" priority="172" stopIfTrue="1">
      <formula>OR(($A52="Samstag"),($A52="Sonntag"))</formula>
    </cfRule>
  </conditionalFormatting>
  <conditionalFormatting sqref="K52">
    <cfRule type="expression" dxfId="430" priority="171" stopIfTrue="1">
      <formula>OR(($A52="Samstag"),($A52="Sonntag"))</formula>
    </cfRule>
  </conditionalFormatting>
  <conditionalFormatting sqref="K46">
    <cfRule type="expression" dxfId="429" priority="175" stopIfTrue="1">
      <formula>OR(($A46="Samstag"),($A46="Sonntag"))</formula>
    </cfRule>
  </conditionalFormatting>
  <conditionalFormatting sqref="K32">
    <cfRule type="expression" dxfId="428" priority="179" stopIfTrue="1">
      <formula>OR(($A32="Samstag"),($A32="Sonntag"))</formula>
    </cfRule>
  </conditionalFormatting>
  <conditionalFormatting sqref="K24:K25">
    <cfRule type="expression" dxfId="427" priority="182" stopIfTrue="1">
      <formula>OR(($A24="Samstag"),($A24="Sonntag"))</formula>
    </cfRule>
  </conditionalFormatting>
  <conditionalFormatting sqref="K24">
    <cfRule type="expression" dxfId="426" priority="181" stopIfTrue="1">
      <formula>OR(($A24="Samstag"),($A24="Sonntag"))</formula>
    </cfRule>
  </conditionalFormatting>
  <conditionalFormatting sqref="K25">
    <cfRule type="expression" dxfId="425" priority="180" stopIfTrue="1">
      <formula>OR(($A25="Samstag"),($A25="Sonntag"))</formula>
    </cfRule>
  </conditionalFormatting>
  <conditionalFormatting sqref="K39">
    <cfRule type="expression" dxfId="424" priority="177" stopIfTrue="1">
      <formula>OR(($A39="Samstag"),($A39="Sonntag"))</formula>
    </cfRule>
  </conditionalFormatting>
  <conditionalFormatting sqref="K39">
    <cfRule type="expression" dxfId="423" priority="178" stopIfTrue="1">
      <formula>OR(($A39="Samstag"),($A39="Sonntag"))</formula>
    </cfRule>
  </conditionalFormatting>
  <conditionalFormatting sqref="K39">
    <cfRule type="expression" dxfId="422" priority="176" stopIfTrue="1">
      <formula>OR(($A39="Samstag"),($A39="Sonntag"))</formula>
    </cfRule>
  </conditionalFormatting>
  <conditionalFormatting sqref="K46">
    <cfRule type="expression" dxfId="421" priority="174" stopIfTrue="1">
      <formula>OR(($A46="Samstag"),($A46="Sonntag"))</formula>
    </cfRule>
  </conditionalFormatting>
  <conditionalFormatting sqref="K46">
    <cfRule type="expression" dxfId="420" priority="173" stopIfTrue="1">
      <formula>OR(($A46="Samstag"),($A46="Sonntag"))</formula>
    </cfRule>
  </conditionalFormatting>
  <conditionalFormatting sqref="K22:K52">
    <cfRule type="expression" dxfId="419" priority="170" stopIfTrue="1">
      <formula>OR(($A22="Samstag"),($A22="Sonntag"))</formula>
    </cfRule>
  </conditionalFormatting>
  <conditionalFormatting sqref="K22:K52">
    <cfRule type="expression" dxfId="418" priority="169" stopIfTrue="1">
      <formula>OR(($A22="Samstag"),($A22="Sonntag"))</formula>
    </cfRule>
  </conditionalFormatting>
  <conditionalFormatting sqref="K31">
    <cfRule type="expression" dxfId="417" priority="168" stopIfTrue="1">
      <formula>OR(($A31="Samstag"),($A31="Sonntag"))</formula>
    </cfRule>
  </conditionalFormatting>
  <conditionalFormatting sqref="K31">
    <cfRule type="expression" dxfId="416" priority="167" stopIfTrue="1">
      <formula>OR(($A31="Samstag"),($A31="Sonntag"))</formula>
    </cfRule>
  </conditionalFormatting>
  <conditionalFormatting sqref="K38">
    <cfRule type="expression" dxfId="415" priority="166" stopIfTrue="1">
      <formula>OR(($A38="Samstag"),($A38="Sonntag"))</formula>
    </cfRule>
  </conditionalFormatting>
  <conditionalFormatting sqref="K38">
    <cfRule type="expression" dxfId="414" priority="165" stopIfTrue="1">
      <formula>OR(($A38="Samstag"),($A38="Sonntag"))</formula>
    </cfRule>
  </conditionalFormatting>
  <conditionalFormatting sqref="K45">
    <cfRule type="expression" dxfId="413" priority="164" stopIfTrue="1">
      <formula>OR(($A45="Samstag"),($A45="Sonntag"))</formula>
    </cfRule>
  </conditionalFormatting>
  <conditionalFormatting sqref="K45">
    <cfRule type="expression" dxfId="412" priority="163" stopIfTrue="1">
      <formula>OR(($A45="Samstag"),($A45="Sonntag"))</formula>
    </cfRule>
  </conditionalFormatting>
  <conditionalFormatting sqref="K40:K44">
    <cfRule type="expression" dxfId="411" priority="156" stopIfTrue="1">
      <formula>OR(($A40="Samstag"),($A40="Sonntag"))</formula>
    </cfRule>
  </conditionalFormatting>
  <conditionalFormatting sqref="K40:K44">
    <cfRule type="expression" dxfId="410" priority="155" stopIfTrue="1">
      <formula>OR(($A40="Samstag"),($A40="Sonntag"))</formula>
    </cfRule>
  </conditionalFormatting>
  <conditionalFormatting sqref="K23">
    <cfRule type="expression" dxfId="409" priority="162" stopIfTrue="1">
      <formula>OR(($A23="Samstag"),($A23="Sonntag"))</formula>
    </cfRule>
  </conditionalFormatting>
  <conditionalFormatting sqref="K23">
    <cfRule type="expression" dxfId="408" priority="161" stopIfTrue="1">
      <formula>OR(($A23="Samstag"),($A23="Sonntag"))</formula>
    </cfRule>
  </conditionalFormatting>
  <conditionalFormatting sqref="K26:K30">
    <cfRule type="expression" dxfId="407" priority="160" stopIfTrue="1">
      <formula>OR(($A26="Samstag"),($A26="Sonntag"))</formula>
    </cfRule>
  </conditionalFormatting>
  <conditionalFormatting sqref="K26:K30">
    <cfRule type="expression" dxfId="406" priority="159" stopIfTrue="1">
      <formula>OR(($A26="Samstag"),($A26="Sonntag"))</formula>
    </cfRule>
  </conditionalFormatting>
  <conditionalFormatting sqref="K33:K37">
    <cfRule type="expression" dxfId="405" priority="158" stopIfTrue="1">
      <formula>OR(($A33="Samstag"),($A33="Sonntag"))</formula>
    </cfRule>
  </conditionalFormatting>
  <conditionalFormatting sqref="K33:K37">
    <cfRule type="expression" dxfId="404" priority="157" stopIfTrue="1">
      <formula>OR(($A33="Samstag"),($A33="Sonntag"))</formula>
    </cfRule>
  </conditionalFormatting>
  <conditionalFormatting sqref="K47:K51">
    <cfRule type="expression" dxfId="403" priority="154" stopIfTrue="1">
      <formula>OR(($A47="Samstag"),($A47="Sonntag"))</formula>
    </cfRule>
  </conditionalFormatting>
  <conditionalFormatting sqref="K47:K51">
    <cfRule type="expression" dxfId="402" priority="153" stopIfTrue="1">
      <formula>OR(($A47="Samstag"),($A47="Sonntag"))</formula>
    </cfRule>
  </conditionalFormatting>
  <conditionalFormatting sqref="N13 N17">
    <cfRule type="cellIs" dxfId="401" priority="151" stopIfTrue="1" operator="equal">
      <formula>0</formula>
    </cfRule>
  </conditionalFormatting>
  <conditionalFormatting sqref="N13">
    <cfRule type="cellIs" dxfId="400" priority="241" stopIfTrue="1" operator="equal">
      <formula>$F$12</formula>
    </cfRule>
    <cfRule type="cellIs" dxfId="399" priority="242" stopIfTrue="1" operator="notEqual">
      <formula>$F$12</formula>
    </cfRule>
  </conditionalFormatting>
  <conditionalFormatting sqref="N17">
    <cfRule type="cellIs" dxfId="398" priority="152" stopIfTrue="1" operator="notEqual">
      <formula>$F$16</formula>
    </cfRule>
    <cfRule type="cellIs" dxfId="397" priority="240" stopIfTrue="1" operator="equal">
      <formula>$F$16</formula>
    </cfRule>
  </conditionalFormatting>
  <conditionalFormatting sqref="I23:I52">
    <cfRule type="expression" dxfId="396" priority="148" stopIfTrue="1">
      <formula>OR(($A23="Samstag"),($A23="Sonntag"))</formula>
    </cfRule>
  </conditionalFormatting>
  <conditionalFormatting sqref="I23:I52">
    <cfRule type="expression" dxfId="395" priority="147" stopIfTrue="1">
      <formula>OR(($A23="Samstag"),($A23="Sonntag"))</formula>
    </cfRule>
  </conditionalFormatting>
  <conditionalFormatting sqref="K55:N55">
    <cfRule type="expression" dxfId="394" priority="146" stopIfTrue="1">
      <formula>OR(($A55="Samstag"),($A55="Sonntag"))</formula>
    </cfRule>
  </conditionalFormatting>
  <conditionalFormatting sqref="G32">
    <cfRule type="expression" dxfId="393" priority="144" stopIfTrue="1">
      <formula>OR(($A32="Samstag"),($A32="Sonntag"))</formula>
    </cfRule>
  </conditionalFormatting>
  <conditionalFormatting sqref="G32">
    <cfRule type="expression" dxfId="392" priority="143" stopIfTrue="1">
      <formula>OR(($A32="Samstag"),($A32="Sonntag"))</formula>
    </cfRule>
  </conditionalFormatting>
  <conditionalFormatting sqref="G52">
    <cfRule type="expression" dxfId="391" priority="132" stopIfTrue="1">
      <formula>OR(($A52="Samstag"),($A52="Sonntag"))</formula>
    </cfRule>
  </conditionalFormatting>
  <conditionalFormatting sqref="G52">
    <cfRule type="expression" dxfId="390" priority="131" stopIfTrue="1">
      <formula>OR(($A52="Samstag"),($A52="Sonntag"))</formula>
    </cfRule>
  </conditionalFormatting>
  <conditionalFormatting sqref="G46">
    <cfRule type="expression" dxfId="389" priority="135" stopIfTrue="1">
      <formula>OR(($A46="Samstag"),($A46="Sonntag"))</formula>
    </cfRule>
  </conditionalFormatting>
  <conditionalFormatting sqref="G32">
    <cfRule type="expression" dxfId="388" priority="139" stopIfTrue="1">
      <formula>OR(($A32="Samstag"),($A32="Sonntag"))</formula>
    </cfRule>
  </conditionalFormatting>
  <conditionalFormatting sqref="G24:G25">
    <cfRule type="expression" dxfId="387" priority="142" stopIfTrue="1">
      <formula>OR(($A24="Samstag"),($A24="Sonntag"))</formula>
    </cfRule>
  </conditionalFormatting>
  <conditionalFormatting sqref="G24">
    <cfRule type="expression" dxfId="386" priority="141" stopIfTrue="1">
      <formula>OR(($A24="Samstag"),($A24="Sonntag"))</formula>
    </cfRule>
  </conditionalFormatting>
  <conditionalFormatting sqref="G25">
    <cfRule type="expression" dxfId="385" priority="140" stopIfTrue="1">
      <formula>OR(($A25="Samstag"),($A25="Sonntag"))</formula>
    </cfRule>
  </conditionalFormatting>
  <conditionalFormatting sqref="G39">
    <cfRule type="expression" dxfId="384" priority="137" stopIfTrue="1">
      <formula>OR(($A39="Samstag"),($A39="Sonntag"))</formula>
    </cfRule>
  </conditionalFormatting>
  <conditionalFormatting sqref="G39">
    <cfRule type="expression" dxfId="383" priority="138" stopIfTrue="1">
      <formula>OR(($A39="Samstag"),($A39="Sonntag"))</formula>
    </cfRule>
  </conditionalFormatting>
  <conditionalFormatting sqref="G39">
    <cfRule type="expression" dxfId="382" priority="136" stopIfTrue="1">
      <formula>OR(($A39="Samstag"),($A39="Sonntag"))</formula>
    </cfRule>
  </conditionalFormatting>
  <conditionalFormatting sqref="G46">
    <cfRule type="expression" dxfId="381" priority="134" stopIfTrue="1">
      <formula>OR(($A46="Samstag"),($A46="Sonntag"))</formula>
    </cfRule>
  </conditionalFormatting>
  <conditionalFormatting sqref="G46">
    <cfRule type="expression" dxfId="380" priority="133" stopIfTrue="1">
      <formula>OR(($A46="Samstag"),($A46="Sonntag"))</formula>
    </cfRule>
  </conditionalFormatting>
  <conditionalFormatting sqref="F22:H52">
    <cfRule type="expression" dxfId="379" priority="130" stopIfTrue="1">
      <formula>OR(($A22="Samstag"),($A22="Sonntag"))</formula>
    </cfRule>
  </conditionalFormatting>
  <conditionalFormatting sqref="F22:H52">
    <cfRule type="expression" dxfId="378" priority="129" stopIfTrue="1">
      <formula>OR(($A22="Samstag"),($A22="Sonntag"))</formula>
    </cfRule>
  </conditionalFormatting>
  <conditionalFormatting sqref="G31">
    <cfRule type="expression" dxfId="377" priority="128" stopIfTrue="1">
      <formula>OR(($A31="Samstag"),($A31="Sonntag"))</formula>
    </cfRule>
  </conditionalFormatting>
  <conditionalFormatting sqref="G31">
    <cfRule type="expression" dxfId="376" priority="127" stopIfTrue="1">
      <formula>OR(($A31="Samstag"),($A31="Sonntag"))</formula>
    </cfRule>
  </conditionalFormatting>
  <conditionalFormatting sqref="G38">
    <cfRule type="expression" dxfId="375" priority="126" stopIfTrue="1">
      <formula>OR(($A38="Samstag"),($A38="Sonntag"))</formula>
    </cfRule>
  </conditionalFormatting>
  <conditionalFormatting sqref="G38">
    <cfRule type="expression" dxfId="374" priority="125" stopIfTrue="1">
      <formula>OR(($A38="Samstag"),($A38="Sonntag"))</formula>
    </cfRule>
  </conditionalFormatting>
  <conditionalFormatting sqref="G45">
    <cfRule type="expression" dxfId="373" priority="124" stopIfTrue="1">
      <formula>OR(($A45="Samstag"),($A45="Sonntag"))</formula>
    </cfRule>
  </conditionalFormatting>
  <conditionalFormatting sqref="G45">
    <cfRule type="expression" dxfId="372" priority="123" stopIfTrue="1">
      <formula>OR(($A45="Samstag"),($A45="Sonntag"))</formula>
    </cfRule>
  </conditionalFormatting>
  <conditionalFormatting sqref="G40:G44">
    <cfRule type="expression" dxfId="371" priority="116" stopIfTrue="1">
      <formula>OR(($A40="Samstag"),($A40="Sonntag"))</formula>
    </cfRule>
  </conditionalFormatting>
  <conditionalFormatting sqref="G40:G44">
    <cfRule type="expression" dxfId="370" priority="115" stopIfTrue="1">
      <formula>OR(($A40="Samstag"),($A40="Sonntag"))</formula>
    </cfRule>
  </conditionalFormatting>
  <conditionalFormatting sqref="G22:G52">
    <cfRule type="expression" dxfId="369" priority="122" stopIfTrue="1">
      <formula>OR(($A22="Samstag"),($A22="Sonntag"))</formula>
    </cfRule>
  </conditionalFormatting>
  <conditionalFormatting sqref="G22:G52">
    <cfRule type="expression" dxfId="368" priority="121" stopIfTrue="1">
      <formula>OR(($A22="Samstag"),($A22="Sonntag"))</formula>
    </cfRule>
  </conditionalFormatting>
  <conditionalFormatting sqref="G26:G52">
    <cfRule type="expression" dxfId="367" priority="120" stopIfTrue="1">
      <formula>OR(($A26="Samstag"),($A26="Sonntag"))</formula>
    </cfRule>
  </conditionalFormatting>
  <conditionalFormatting sqref="G26:G52">
    <cfRule type="expression" dxfId="366" priority="119" stopIfTrue="1">
      <formula>OR(($A26="Samstag"),($A26="Sonntag"))</formula>
    </cfRule>
  </conditionalFormatting>
  <conditionalFormatting sqref="G33:G37">
    <cfRule type="expression" dxfId="365" priority="118" stopIfTrue="1">
      <formula>OR(($A33="Samstag"),($A33="Sonntag"))</formula>
    </cfRule>
  </conditionalFormatting>
  <conditionalFormatting sqref="G33:G37">
    <cfRule type="expression" dxfId="364" priority="117" stopIfTrue="1">
      <formula>OR(($A33="Samstag"),($A33="Sonntag"))</formula>
    </cfRule>
  </conditionalFormatting>
  <conditionalFormatting sqref="G47:G51">
    <cfRule type="expression" dxfId="363" priority="114" stopIfTrue="1">
      <formula>OR(($A47="Samstag"),($A47="Sonntag"))</formula>
    </cfRule>
  </conditionalFormatting>
  <conditionalFormatting sqref="G47:G51">
    <cfRule type="expression" dxfId="362" priority="113" stopIfTrue="1">
      <formula>OR(($A47="Samstag"),($A47="Sonntag"))</formula>
    </cfRule>
  </conditionalFormatting>
  <conditionalFormatting sqref="H32">
    <cfRule type="expression" dxfId="361" priority="112" stopIfTrue="1">
      <formula>OR(($A32="Samstag"),($A32="Sonntag"))</formula>
    </cfRule>
  </conditionalFormatting>
  <conditionalFormatting sqref="H32">
    <cfRule type="expression" dxfId="360" priority="111" stopIfTrue="1">
      <formula>OR(($A32="Samstag"),($A32="Sonntag"))</formula>
    </cfRule>
  </conditionalFormatting>
  <conditionalFormatting sqref="H52">
    <cfRule type="expression" dxfId="359" priority="100" stopIfTrue="1">
      <formula>OR(($A52="Samstag"),($A52="Sonntag"))</formula>
    </cfRule>
  </conditionalFormatting>
  <conditionalFormatting sqref="H52">
    <cfRule type="expression" dxfId="358" priority="99" stopIfTrue="1">
      <formula>OR(($A52="Samstag"),($A52="Sonntag"))</formula>
    </cfRule>
  </conditionalFormatting>
  <conditionalFormatting sqref="H46">
    <cfRule type="expression" dxfId="357" priority="103" stopIfTrue="1">
      <formula>OR(($A46="Samstag"),($A46="Sonntag"))</formula>
    </cfRule>
  </conditionalFormatting>
  <conditionalFormatting sqref="H32">
    <cfRule type="expression" dxfId="356" priority="107" stopIfTrue="1">
      <formula>OR(($A32="Samstag"),($A32="Sonntag"))</formula>
    </cfRule>
  </conditionalFormatting>
  <conditionalFormatting sqref="H24:H25">
    <cfRule type="expression" dxfId="355" priority="110" stopIfTrue="1">
      <formula>OR(($A24="Samstag"),($A24="Sonntag"))</formula>
    </cfRule>
  </conditionalFormatting>
  <conditionalFormatting sqref="H24">
    <cfRule type="expression" dxfId="354" priority="109" stopIfTrue="1">
      <formula>OR(($A24="Samstag"),($A24="Sonntag"))</formula>
    </cfRule>
  </conditionalFormatting>
  <conditionalFormatting sqref="H25">
    <cfRule type="expression" dxfId="353" priority="108" stopIfTrue="1">
      <formula>OR(($A25="Samstag"),($A25="Sonntag"))</formula>
    </cfRule>
  </conditionalFormatting>
  <conditionalFormatting sqref="H39">
    <cfRule type="expression" dxfId="352" priority="105" stopIfTrue="1">
      <formula>OR(($A39="Samstag"),($A39="Sonntag"))</formula>
    </cfRule>
  </conditionalFormatting>
  <conditionalFormatting sqref="H39">
    <cfRule type="expression" dxfId="351" priority="106" stopIfTrue="1">
      <formula>OR(($A39="Samstag"),($A39="Sonntag"))</formula>
    </cfRule>
  </conditionalFormatting>
  <conditionalFormatting sqref="H39">
    <cfRule type="expression" dxfId="350" priority="104" stopIfTrue="1">
      <formula>OR(($A39="Samstag"),($A39="Sonntag"))</formula>
    </cfRule>
  </conditionalFormatting>
  <conditionalFormatting sqref="H46">
    <cfRule type="expression" dxfId="349" priority="102" stopIfTrue="1">
      <formula>OR(($A46="Samstag"),($A46="Sonntag"))</formula>
    </cfRule>
  </conditionalFormatting>
  <conditionalFormatting sqref="H46">
    <cfRule type="expression" dxfId="348" priority="101" stopIfTrue="1">
      <formula>OR(($A46="Samstag"),($A46="Sonntag"))</formula>
    </cfRule>
  </conditionalFormatting>
  <conditionalFormatting sqref="H22:H52">
    <cfRule type="expression" dxfId="347" priority="98" stopIfTrue="1">
      <formula>OR(($A22="Samstag"),($A22="Sonntag"))</formula>
    </cfRule>
  </conditionalFormatting>
  <conditionalFormatting sqref="H22:H52">
    <cfRule type="expression" dxfId="346" priority="97" stopIfTrue="1">
      <formula>OR(($A22="Samstag"),($A22="Sonntag"))</formula>
    </cfRule>
  </conditionalFormatting>
  <conditionalFormatting sqref="H31">
    <cfRule type="expression" dxfId="345" priority="96" stopIfTrue="1">
      <formula>OR(($A31="Samstag"),($A31="Sonntag"))</formula>
    </cfRule>
  </conditionalFormatting>
  <conditionalFormatting sqref="H31">
    <cfRule type="expression" dxfId="344" priority="95" stopIfTrue="1">
      <formula>OR(($A31="Samstag"),($A31="Sonntag"))</formula>
    </cfRule>
  </conditionalFormatting>
  <conditionalFormatting sqref="H38">
    <cfRule type="expression" dxfId="343" priority="94" stopIfTrue="1">
      <formula>OR(($A38="Samstag"),($A38="Sonntag"))</formula>
    </cfRule>
  </conditionalFormatting>
  <conditionalFormatting sqref="H38">
    <cfRule type="expression" dxfId="342" priority="93" stopIfTrue="1">
      <formula>OR(($A38="Samstag"),($A38="Sonntag"))</formula>
    </cfRule>
  </conditionalFormatting>
  <conditionalFormatting sqref="H45">
    <cfRule type="expression" dxfId="341" priority="92" stopIfTrue="1">
      <formula>OR(($A45="Samstag"),($A45="Sonntag"))</formula>
    </cfRule>
  </conditionalFormatting>
  <conditionalFormatting sqref="H45">
    <cfRule type="expression" dxfId="340" priority="91" stopIfTrue="1">
      <formula>OR(($A45="Samstag"),($A45="Sonntag"))</formula>
    </cfRule>
  </conditionalFormatting>
  <conditionalFormatting sqref="H40:H44">
    <cfRule type="expression" dxfId="339" priority="84" stopIfTrue="1">
      <formula>OR(($A40="Samstag"),($A40="Sonntag"))</formula>
    </cfRule>
  </conditionalFormatting>
  <conditionalFormatting sqref="H40:H44">
    <cfRule type="expression" dxfId="338" priority="83" stopIfTrue="1">
      <formula>OR(($A40="Samstag"),($A40="Sonntag"))</formula>
    </cfRule>
  </conditionalFormatting>
  <conditionalFormatting sqref="H22:H52">
    <cfRule type="expression" dxfId="337" priority="90" stopIfTrue="1">
      <formula>OR(($A22="Samstag"),($A22="Sonntag"))</formula>
    </cfRule>
  </conditionalFormatting>
  <conditionalFormatting sqref="H22:H52">
    <cfRule type="expression" dxfId="336" priority="89" stopIfTrue="1">
      <formula>OR(($A22="Samstag"),($A22="Sonntag"))</formula>
    </cfRule>
  </conditionalFormatting>
  <conditionalFormatting sqref="H26:H52">
    <cfRule type="expression" dxfId="335" priority="88" stopIfTrue="1">
      <formula>OR(($A26="Samstag"),($A26="Sonntag"))</formula>
    </cfRule>
  </conditionalFormatting>
  <conditionalFormatting sqref="H26:H52">
    <cfRule type="expression" dxfId="334" priority="87" stopIfTrue="1">
      <formula>OR(($A26="Samstag"),($A26="Sonntag"))</formula>
    </cfRule>
  </conditionalFormatting>
  <conditionalFormatting sqref="H33:H37">
    <cfRule type="expression" dxfId="333" priority="86" stopIfTrue="1">
      <formula>OR(($A33="Samstag"),($A33="Sonntag"))</formula>
    </cfRule>
  </conditionalFormatting>
  <conditionalFormatting sqref="H33:H37">
    <cfRule type="expression" dxfId="332" priority="85" stopIfTrue="1">
      <formula>OR(($A33="Samstag"),($A33="Sonntag"))</formula>
    </cfRule>
  </conditionalFormatting>
  <conditionalFormatting sqref="H47:H51">
    <cfRule type="expression" dxfId="331" priority="82" stopIfTrue="1">
      <formula>OR(($A47="Samstag"),($A47="Sonntag"))</formula>
    </cfRule>
  </conditionalFormatting>
  <conditionalFormatting sqref="H47:H51">
    <cfRule type="expression" dxfId="330" priority="81" stopIfTrue="1">
      <formula>OR(($A47="Samstag"),($A47="Sonntag"))</formula>
    </cfRule>
  </conditionalFormatting>
  <conditionalFormatting sqref="F22:H52">
    <cfRule type="expression" dxfId="329" priority="80" stopIfTrue="1">
      <formula>OR(($A22="Samstag"),($A22="Sonntag"))</formula>
    </cfRule>
  </conditionalFormatting>
  <conditionalFormatting sqref="F22:H52">
    <cfRule type="expression" dxfId="328" priority="79" stopIfTrue="1">
      <formula>OR(($A22="Samstag"),($A22="Sonntag"))</formula>
    </cfRule>
  </conditionalFormatting>
  <conditionalFormatting sqref="I22:I52">
    <cfRule type="expression" dxfId="327" priority="65">
      <formula>(I22&gt;10)</formula>
    </cfRule>
    <cfRule type="expression" dxfId="326" priority="75" stopIfTrue="1">
      <formula>OR(($A22="Samstag"),($A22="Sonntag"))</formula>
    </cfRule>
    <cfRule type="expression" dxfId="325" priority="76" stopIfTrue="1">
      <formula>OR(($A22="Samstag"),($A22="Sonntag"))</formula>
    </cfRule>
    <cfRule type="expression" dxfId="324" priority="78" stopIfTrue="1">
      <formula>OR(($A22="Samstag"),($A22="Sonntag"))</formula>
    </cfRule>
  </conditionalFormatting>
  <conditionalFormatting sqref="I22:I52">
    <cfRule type="expression" dxfId="323" priority="77" stopIfTrue="1">
      <formula>OR(($A22="Samstag"),($A22="Sonntag"))</formula>
    </cfRule>
  </conditionalFormatting>
  <conditionalFormatting sqref="K56:P59">
    <cfRule type="expression" dxfId="322" priority="74">
      <formula>OR(ISERROR($K$55),($K$55&gt;""),ISERROR($K$56),($K$56&gt;""))</formula>
    </cfRule>
  </conditionalFormatting>
  <conditionalFormatting sqref="L44:L52">
    <cfRule type="expression" dxfId="321" priority="70" stopIfTrue="1">
      <formula>OR(($A44="Samstag"),($A44="Sonntag"))</formula>
    </cfRule>
  </conditionalFormatting>
  <conditionalFormatting sqref="L44:L52">
    <cfRule type="expression" dxfId="320" priority="73" stopIfTrue="1">
      <formula>OR(($A44="Samstag"),($A44="Sonntag"))</formula>
    </cfRule>
  </conditionalFormatting>
  <conditionalFormatting sqref="L44:L52">
    <cfRule type="expression" dxfId="319" priority="72" stopIfTrue="1">
      <formula>OR(($A44="Samstag"),($A44="Sonntag"))</formula>
    </cfRule>
  </conditionalFormatting>
  <conditionalFormatting sqref="L44:L52">
    <cfRule type="expression" dxfId="318" priority="71" stopIfTrue="1">
      <formula>OR(($A44="Samstag"),($A44="Sonntag"))</formula>
    </cfRule>
  </conditionalFormatting>
  <conditionalFormatting sqref="L22">
    <cfRule type="expression" dxfId="317" priority="69" stopIfTrue="1">
      <formula>OR(($A22="Samstag"),($A22="Sonntag"))</formula>
    </cfRule>
  </conditionalFormatting>
  <conditionalFormatting sqref="L40:L43">
    <cfRule type="expression" dxfId="316" priority="68" stopIfTrue="1">
      <formula>OR(($A40="Samstag"),($A40="Sonntag"),($AA40=TRUE()))</formula>
    </cfRule>
  </conditionalFormatting>
  <conditionalFormatting sqref="L40:L43">
    <cfRule type="expression" dxfId="315" priority="67" stopIfTrue="1">
      <formula>OR(($A40="Samstag"),($A40="Sonntag"))</formula>
    </cfRule>
  </conditionalFormatting>
  <conditionalFormatting sqref="G22:G52">
    <cfRule type="expression" dxfId="314" priority="66">
      <formula>OR(AND(I22&gt;6,G22&lt;TIME(0,30,0)),AND(I22&gt;9,G22&lt;TIME(0,45,0)))</formula>
    </cfRule>
  </conditionalFormatting>
  <conditionalFormatting sqref="J22:J52">
    <cfRule type="expression" dxfId="313" priority="64" stopIfTrue="1">
      <formula>OR(($A22="Samstag"),($A22="Sonntag"))</formula>
    </cfRule>
  </conditionalFormatting>
  <conditionalFormatting sqref="J22:J52">
    <cfRule type="expression" dxfId="312" priority="63" stopIfTrue="1">
      <formula>OR(($A22="Samstag"),($A22="Sonntag"))</formula>
    </cfRule>
  </conditionalFormatting>
  <conditionalFormatting sqref="D22:L22 D23:H52">
    <cfRule type="expression" dxfId="311" priority="243" stopIfTrue="1">
      <formula>OR(($A22="Samstag"),($A22="Sonntag"),($AD22=TRUE()))</formula>
    </cfRule>
  </conditionalFormatting>
  <conditionalFormatting sqref="B22">
    <cfRule type="expression" dxfId="310" priority="244" stopIfTrue="1">
      <formula>$AD22=TRUE()</formula>
    </cfRule>
    <cfRule type="expression" dxfId="309" priority="245" stopIfTrue="1">
      <formula>OR(($A22="Samstag"),($A22="Sonntag"))</formula>
    </cfRule>
    <cfRule type="expression" dxfId="308" priority="246" stopIfTrue="1">
      <formula>AND($E$17&lt;&gt;"",$B22&gt;=$E$17)</formula>
    </cfRule>
  </conditionalFormatting>
  <conditionalFormatting sqref="C22:C52">
    <cfRule type="expression" dxfId="307" priority="62" stopIfTrue="1">
      <formula>OR(($A22="Samstag"),($A22="Sonntag"),($AA22=TRUE()))</formula>
    </cfRule>
  </conditionalFormatting>
  <conditionalFormatting sqref="D22:D52">
    <cfRule type="expression" dxfId="306" priority="61">
      <formula>IF(AND(D22="F",C22&lt;&gt;"BA"),TRUE,FALSE)</formula>
    </cfRule>
  </conditionalFormatting>
  <conditionalFormatting sqref="P22:P52">
    <cfRule type="expression" dxfId="305" priority="60">
      <formula>IF($K$55&gt;"""",FALSE,TRUE)</formula>
    </cfRule>
  </conditionalFormatting>
  <conditionalFormatting sqref="F22">
    <cfRule type="expression" dxfId="304" priority="59" stopIfTrue="1">
      <formula>OR(($A22="Samstag"),($A22="Sonntag"),($AA22=TRUE()))</formula>
    </cfRule>
  </conditionalFormatting>
  <conditionalFormatting sqref="F22">
    <cfRule type="expression" dxfId="303" priority="58" stopIfTrue="1">
      <formula>OR(($A22="Samstag"),($A22="Sonntag"))</formula>
    </cfRule>
  </conditionalFormatting>
  <conditionalFormatting sqref="F22">
    <cfRule type="expression" dxfId="302" priority="57" stopIfTrue="1">
      <formula>OR(($A22="Samstag"),($A22="Sonntag"))</formula>
    </cfRule>
  </conditionalFormatting>
  <conditionalFormatting sqref="F22:H22">
    <cfRule type="expression" dxfId="301" priority="56" stopIfTrue="1">
      <formula>OR(($A22="Samstag"),($A22="Sonntag"),($AA22=TRUE()))</formula>
    </cfRule>
  </conditionalFormatting>
  <conditionalFormatting sqref="F22:H22">
    <cfRule type="expression" dxfId="300" priority="55" stopIfTrue="1">
      <formula>OR(($A22="Samstag"),($A22="Sonntag"))</formula>
    </cfRule>
  </conditionalFormatting>
  <conditionalFormatting sqref="F22:H22">
    <cfRule type="expression" dxfId="299" priority="54" stopIfTrue="1">
      <formula>OR(($A22="Samstag"),($A22="Sonntag"))</formula>
    </cfRule>
  </conditionalFormatting>
  <conditionalFormatting sqref="G22">
    <cfRule type="expression" dxfId="298" priority="53" stopIfTrue="1">
      <formula>OR(($A22="Samstag"),($A22="Sonntag"))</formula>
    </cfRule>
  </conditionalFormatting>
  <conditionalFormatting sqref="G22">
    <cfRule type="expression" dxfId="297" priority="52" stopIfTrue="1">
      <formula>OR(($A22="Samstag"),($A22="Sonntag"))</formula>
    </cfRule>
  </conditionalFormatting>
  <conditionalFormatting sqref="H22">
    <cfRule type="expression" dxfId="296" priority="51" stopIfTrue="1">
      <formula>OR(($A22="Samstag"),($A22="Sonntag"))</formula>
    </cfRule>
  </conditionalFormatting>
  <conditionalFormatting sqref="H22">
    <cfRule type="expression" dxfId="295" priority="50" stopIfTrue="1">
      <formula>OR(($A22="Samstag"),($A22="Sonntag"))</formula>
    </cfRule>
  </conditionalFormatting>
  <conditionalFormatting sqref="F27">
    <cfRule type="expression" dxfId="294" priority="49" stopIfTrue="1">
      <formula>OR(($A27="Samstag"),($A27="Sonntag"),($AA27=TRUE()))</formula>
    </cfRule>
  </conditionalFormatting>
  <conditionalFormatting sqref="F27">
    <cfRule type="expression" dxfId="293" priority="48" stopIfTrue="1">
      <formula>OR(($A27="Samstag"),($A27="Sonntag"))</formula>
    </cfRule>
  </conditionalFormatting>
  <conditionalFormatting sqref="F27">
    <cfRule type="expression" dxfId="292" priority="47" stopIfTrue="1">
      <formula>OR(($A27="Samstag"),($A27="Sonntag"))</formula>
    </cfRule>
  </conditionalFormatting>
  <conditionalFormatting sqref="F27:H27">
    <cfRule type="expression" dxfId="291" priority="46" stopIfTrue="1">
      <formula>OR(($A27="Samstag"),($A27="Sonntag"),($AA27=TRUE()))</formula>
    </cfRule>
  </conditionalFormatting>
  <conditionalFormatting sqref="F27:H27">
    <cfRule type="expression" dxfId="290" priority="45" stopIfTrue="1">
      <formula>OR(($A27="Samstag"),($A27="Sonntag"))</formula>
    </cfRule>
  </conditionalFormatting>
  <conditionalFormatting sqref="F27:H27">
    <cfRule type="expression" dxfId="289" priority="44" stopIfTrue="1">
      <formula>OR(($A27="Samstag"),($A27="Sonntag"))</formula>
    </cfRule>
  </conditionalFormatting>
  <conditionalFormatting sqref="G27">
    <cfRule type="expression" dxfId="288" priority="43" stopIfTrue="1">
      <formula>OR(($A27="Samstag"),($A27="Sonntag"))</formula>
    </cfRule>
  </conditionalFormatting>
  <conditionalFormatting sqref="G27">
    <cfRule type="expression" dxfId="287" priority="42" stopIfTrue="1">
      <formula>OR(($A27="Samstag"),($A27="Sonntag"))</formula>
    </cfRule>
  </conditionalFormatting>
  <conditionalFormatting sqref="H27">
    <cfRule type="expression" dxfId="286" priority="41" stopIfTrue="1">
      <formula>OR(($A27="Samstag"),($A27="Sonntag"))</formula>
    </cfRule>
  </conditionalFormatting>
  <conditionalFormatting sqref="H27">
    <cfRule type="expression" dxfId="285" priority="40" stopIfTrue="1">
      <formula>OR(($A27="Samstag"),($A27="Sonntag"))</formula>
    </cfRule>
  </conditionalFormatting>
  <conditionalFormatting sqref="F25:H25">
    <cfRule type="expression" dxfId="284" priority="39" stopIfTrue="1">
      <formula>OR(($A25="Samstag"),($A25="Sonntag"))</formula>
    </cfRule>
  </conditionalFormatting>
  <conditionalFormatting sqref="G25">
    <cfRule type="expression" dxfId="283" priority="38" stopIfTrue="1">
      <formula>OR(($A25="Samstag"),($A25="Sonntag"))</formula>
    </cfRule>
  </conditionalFormatting>
  <conditionalFormatting sqref="H25">
    <cfRule type="expression" dxfId="282" priority="37" stopIfTrue="1">
      <formula>OR(($A25="Samstag"),($A25="Sonntag"))</formula>
    </cfRule>
  </conditionalFormatting>
  <conditionalFormatting sqref="F26:H26">
    <cfRule type="expression" dxfId="281" priority="36" stopIfTrue="1">
      <formula>OR(($A26="Samstag"),($A26="Sonntag"))</formula>
    </cfRule>
  </conditionalFormatting>
  <conditionalFormatting sqref="F26:H26">
    <cfRule type="expression" dxfId="280" priority="35" stopIfTrue="1">
      <formula>OR(($A26="Samstag"),($A26="Sonntag"))</formula>
    </cfRule>
  </conditionalFormatting>
  <conditionalFormatting sqref="G26">
    <cfRule type="expression" dxfId="279" priority="34" stopIfTrue="1">
      <formula>OR(($A26="Samstag"),($A26="Sonntag"))</formula>
    </cfRule>
  </conditionalFormatting>
  <conditionalFormatting sqref="G26">
    <cfRule type="expression" dxfId="278" priority="33" stopIfTrue="1">
      <formula>OR(($A26="Samstag"),($A26="Sonntag"))</formula>
    </cfRule>
  </conditionalFormatting>
  <conditionalFormatting sqref="H26">
    <cfRule type="expression" dxfId="277" priority="32" stopIfTrue="1">
      <formula>OR(($A26="Samstag"),($A26="Sonntag"))</formula>
    </cfRule>
  </conditionalFormatting>
  <conditionalFormatting sqref="H26">
    <cfRule type="expression" dxfId="276" priority="31" stopIfTrue="1">
      <formula>OR(($A26="Samstag"),($A26="Sonntag"))</formula>
    </cfRule>
  </conditionalFormatting>
  <conditionalFormatting sqref="F29:H29">
    <cfRule type="expression" dxfId="275" priority="30" stopIfTrue="1">
      <formula>OR(($A29="Samstag"),($A29="Sonntag"))</formula>
    </cfRule>
  </conditionalFormatting>
  <conditionalFormatting sqref="F29:H29">
    <cfRule type="expression" dxfId="274" priority="29" stopIfTrue="1">
      <formula>OR(($A29="Samstag"),($A29="Sonntag"))</formula>
    </cfRule>
  </conditionalFormatting>
  <conditionalFormatting sqref="G29">
    <cfRule type="expression" dxfId="273" priority="28" stopIfTrue="1">
      <formula>OR(($A29="Samstag"),($A29="Sonntag"))</formula>
    </cfRule>
  </conditionalFormatting>
  <conditionalFormatting sqref="G29">
    <cfRule type="expression" dxfId="272" priority="27" stopIfTrue="1">
      <formula>OR(($A29="Samstag"),($A29="Sonntag"))</formula>
    </cfRule>
  </conditionalFormatting>
  <conditionalFormatting sqref="H29">
    <cfRule type="expression" dxfId="271" priority="26" stopIfTrue="1">
      <formula>OR(($A29="Samstag"),($A29="Sonntag"))</formula>
    </cfRule>
  </conditionalFormatting>
  <conditionalFormatting sqref="H29">
    <cfRule type="expression" dxfId="270" priority="25" stopIfTrue="1">
      <formula>OR(($A29="Samstag"),($A29="Sonntag"))</formula>
    </cfRule>
  </conditionalFormatting>
  <conditionalFormatting sqref="F30:H30">
    <cfRule type="expression" dxfId="269" priority="24" stopIfTrue="1">
      <formula>OR(($A30="Samstag"),($A30="Sonntag"))</formula>
    </cfRule>
  </conditionalFormatting>
  <conditionalFormatting sqref="F30:H30">
    <cfRule type="expression" dxfId="268" priority="23" stopIfTrue="1">
      <formula>OR(($A30="Samstag"),($A30="Sonntag"))</formula>
    </cfRule>
  </conditionalFormatting>
  <conditionalFormatting sqref="G30">
    <cfRule type="expression" dxfId="267" priority="22" stopIfTrue="1">
      <formula>OR(($A30="Samstag"),($A30="Sonntag"))</formula>
    </cfRule>
  </conditionalFormatting>
  <conditionalFormatting sqref="G30">
    <cfRule type="expression" dxfId="266" priority="21" stopIfTrue="1">
      <formula>OR(($A30="Samstag"),($A30="Sonntag"))</formula>
    </cfRule>
  </conditionalFormatting>
  <conditionalFormatting sqref="H30">
    <cfRule type="expression" dxfId="265" priority="20" stopIfTrue="1">
      <formula>OR(($A30="Samstag"),($A30="Sonntag"))</formula>
    </cfRule>
  </conditionalFormatting>
  <conditionalFormatting sqref="H30">
    <cfRule type="expression" dxfId="264" priority="19" stopIfTrue="1">
      <formula>OR(($A30="Samstag"),($A30="Sonntag"))</formula>
    </cfRule>
  </conditionalFormatting>
  <conditionalFormatting sqref="F31:H31">
    <cfRule type="expression" dxfId="263" priority="18" stopIfTrue="1">
      <formula>OR(($A31="Samstag"),($A31="Sonntag"))</formula>
    </cfRule>
  </conditionalFormatting>
  <conditionalFormatting sqref="F31:H31">
    <cfRule type="expression" dxfId="262" priority="17" stopIfTrue="1">
      <formula>OR(($A31="Samstag"),($A31="Sonntag"))</formula>
    </cfRule>
  </conditionalFormatting>
  <conditionalFormatting sqref="G31">
    <cfRule type="expression" dxfId="261" priority="16" stopIfTrue="1">
      <formula>OR(($A31="Samstag"),($A31="Sonntag"))</formula>
    </cfRule>
  </conditionalFormatting>
  <conditionalFormatting sqref="G31">
    <cfRule type="expression" dxfId="260" priority="15" stopIfTrue="1">
      <formula>OR(($A31="Samstag"),($A31="Sonntag"))</formula>
    </cfRule>
  </conditionalFormatting>
  <conditionalFormatting sqref="H31">
    <cfRule type="expression" dxfId="259" priority="14" stopIfTrue="1">
      <formula>OR(($A31="Samstag"),($A31="Sonntag"))</formula>
    </cfRule>
  </conditionalFormatting>
  <conditionalFormatting sqref="H31">
    <cfRule type="expression" dxfId="258" priority="13" stopIfTrue="1">
      <formula>OR(($A31="Samstag"),($A31="Sonntag"))</formula>
    </cfRule>
  </conditionalFormatting>
  <conditionalFormatting sqref="F32:H32">
    <cfRule type="expression" dxfId="257" priority="12" stopIfTrue="1">
      <formula>OR(($A32="Samstag"),($A32="Sonntag"))</formula>
    </cfRule>
  </conditionalFormatting>
  <conditionalFormatting sqref="F32:H32">
    <cfRule type="expression" dxfId="256" priority="11" stopIfTrue="1">
      <formula>OR(($A32="Samstag"),($A32="Sonntag"))</formula>
    </cfRule>
  </conditionalFormatting>
  <conditionalFormatting sqref="G32">
    <cfRule type="expression" dxfId="255" priority="10" stopIfTrue="1">
      <formula>OR(($A32="Samstag"),($A32="Sonntag"))</formula>
    </cfRule>
  </conditionalFormatting>
  <conditionalFormatting sqref="G32">
    <cfRule type="expression" dxfId="254" priority="9" stopIfTrue="1">
      <formula>OR(($A32="Samstag"),($A32="Sonntag"))</formula>
    </cfRule>
  </conditionalFormatting>
  <conditionalFormatting sqref="H32">
    <cfRule type="expression" dxfId="253" priority="8" stopIfTrue="1">
      <formula>OR(($A32="Samstag"),($A32="Sonntag"))</formula>
    </cfRule>
  </conditionalFormatting>
  <conditionalFormatting sqref="H32">
    <cfRule type="expression" dxfId="252" priority="7" stopIfTrue="1">
      <formula>OR(($A32="Samstag"),($A32="Sonntag"))</formula>
    </cfRule>
  </conditionalFormatting>
  <conditionalFormatting sqref="F32:H33">
    <cfRule type="expression" dxfId="251" priority="6" stopIfTrue="1">
      <formula>OR(($A32="Samstag"),($A32="Sonntag"))</formula>
    </cfRule>
  </conditionalFormatting>
  <conditionalFormatting sqref="F32:H33">
    <cfRule type="expression" dxfId="250" priority="5" stopIfTrue="1">
      <formula>OR(($A32="Samstag"),($A32="Sonntag"))</formula>
    </cfRule>
  </conditionalFormatting>
  <conditionalFormatting sqref="G32:G33">
    <cfRule type="expression" dxfId="249" priority="4" stopIfTrue="1">
      <formula>OR(($A32="Samstag"),($A32="Sonntag"))</formula>
    </cfRule>
  </conditionalFormatting>
  <conditionalFormatting sqref="G32:G33">
    <cfRule type="expression" dxfId="248" priority="3" stopIfTrue="1">
      <formula>OR(($A32="Samstag"),($A32="Sonntag"))</formula>
    </cfRule>
  </conditionalFormatting>
  <conditionalFormatting sqref="H32:H33">
    <cfRule type="expression" dxfId="247" priority="2" stopIfTrue="1">
      <formula>OR(($A32="Samstag"),($A32="Sonntag"))</formula>
    </cfRule>
  </conditionalFormatting>
  <conditionalFormatting sqref="H32:H33">
    <cfRule type="expression" dxfId="246" priority="1" stopIfTrue="1">
      <formula>OR(($A32="Samstag"),($A32="Sonntag"))</formula>
    </cfRule>
  </conditionalFormatting>
  <dataValidations count="8">
    <dataValidation type="decimal" allowBlank="1" showInputMessage="1" showErrorMessage="1" sqref="I16:M16 I12:M12" xr:uid="{00000000-0002-0000-0C00-000000000000}">
      <formula1>$AA$35</formula1>
      <formula2>$AA$36</formula2>
    </dataValidation>
    <dataValidation showInputMessage="1" showErrorMessage="1" sqref="G10:I10" xr:uid="{00000000-0002-0000-0C00-000001000000}"/>
    <dataValidation type="list" allowBlank="1" showInputMessage="1" showErrorMessage="1" sqref="E17:F17" xr:uid="{00000000-0002-0000-0C00-000002000000}">
      <formula1>$B$22:$B$52</formula1>
    </dataValidation>
    <dataValidation type="list" showInputMessage="1" showErrorMessage="1" sqref="C22:C52" xr:uid="{00000000-0002-0000-0C00-000003000000}">
      <formula1>Auswahlart</formula1>
    </dataValidation>
    <dataValidation type="decimal" allowBlank="1" showInputMessage="1" showErrorMessage="1" sqref="F12 F16 I13:M13 I17:M17" xr:uid="{00000000-0002-0000-0C00-000004000000}">
      <formula1>0</formula1>
      <formula2>45</formula2>
    </dataValidation>
    <dataValidation allowBlank="1" showInputMessage="1" showErrorMessage="1" errorTitle="Eingabefehler" error="Bitte geben Sie eine positive Dezimalzahl ein." sqref="D22:D52" xr:uid="{00000000-0002-0000-0C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C00-000006000000}">
      <formula1>AND(ISNUMBER(F22),DAY($B22)&gt;0,NOT(AND(OR($D22="F",$C22="BA"),NOT($S$8))),NOT(AND(OR($A22="Sonntag",$A22="Samstag"),NOT($S$7))),F22&gt;=TIME(0,0,0),F22&lt;=TIME(23,59,59))</formula1>
    </dataValidation>
    <dataValidation type="decimal" allowBlank="1" showInputMessage="1" showErrorMessage="1" sqref="M7:O7" xr:uid="{00000000-0002-0000-0C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IR80"/>
  <sheetViews>
    <sheetView showGridLines="0" showRowColHeaders="0" zoomScaleNormal="100" zoomScaleSheetLayoutView="55" workbookViewId="0">
      <selection activeCell="C43" sqref="C43"/>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39</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November!K54</f>
        <v>-228.60000000000045</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IF(November!F16&gt;0,November!F16,November!F12)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44896</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Donnerstag</v>
      </c>
      <c r="B22" s="33">
        <f>($A$21+ROW(B1)-1)*(MONTH($A$21+1)=MONTH($A$21))</f>
        <v>44896</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-230.40000000000046</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Freitag</v>
      </c>
      <c r="B23" s="37">
        <f t="shared" ref="B23:B52" si="2">($A$21+ROW(B2)-1)*(MONTH(B22+1)=MONTH($A$21))</f>
        <v>44897</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-232.20000000000047</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Samstag</v>
      </c>
      <c r="B24" s="37">
        <f t="shared" si="2"/>
        <v>44898</v>
      </c>
      <c r="C24" s="174" t="str">
        <f>IF(OR(A24="Samstag",A24="Sonntag"),"",IF(COUNTIF(Übersicht!C$16:C$30,B24)&gt;0,"BA",""))</f>
        <v/>
      </c>
      <c r="D24" s="34" t="str">
        <f>IF(OR(A24="Samstag",A24="Sonntag"),"",IF(COUNTIF(Übersicht!C$16:C$30,B24)&gt;0,"F",""))</f>
        <v/>
      </c>
      <c r="E24" s="161" t="str">
        <f t="shared" si="3"/>
        <v/>
      </c>
      <c r="F24" s="165"/>
      <c r="G24" s="166"/>
      <c r="H24" s="167"/>
      <c r="I24" s="38">
        <f t="shared" si="1"/>
        <v>0</v>
      </c>
      <c r="J24" s="35">
        <f t="shared" si="4"/>
        <v>0</v>
      </c>
      <c r="K24" s="36">
        <f t="shared" ref="K24:K52" si="8">SUM(K23,J24)</f>
        <v>-232.20000000000047</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t="str">
        <f t="shared" si="7"/>
        <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Sonntag</v>
      </c>
      <c r="B25" s="37">
        <f t="shared" si="2"/>
        <v>44899</v>
      </c>
      <c r="C25" s="174" t="str">
        <f>IF(OR(A25="Samstag",A25="Sonntag"),"",IF(COUNTIF(Übersicht!C$16:C$30,B25)&gt;0,"BA",""))</f>
        <v/>
      </c>
      <c r="D25" s="34" t="str">
        <f>IF(OR(A25="Samstag",A25="Sonntag"),"",IF(COUNTIF(Übersicht!C$16:C$30,B25)&gt;0,"F",""))</f>
        <v/>
      </c>
      <c r="E25" s="161" t="str">
        <f t="shared" si="3"/>
        <v/>
      </c>
      <c r="F25" s="165"/>
      <c r="G25" s="166"/>
      <c r="H25" s="167"/>
      <c r="I25" s="38">
        <f t="shared" si="1"/>
        <v>0</v>
      </c>
      <c r="J25" s="35">
        <f t="shared" si="4"/>
        <v>0</v>
      </c>
      <c r="K25" s="36">
        <f t="shared" si="8"/>
        <v>-232.20000000000047</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t="str">
        <f t="shared" si="7"/>
        <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Montag</v>
      </c>
      <c r="B26" s="37">
        <f t="shared" si="2"/>
        <v>44900</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-234.00000000000048</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Dienstag</v>
      </c>
      <c r="B27" s="37">
        <f t="shared" si="2"/>
        <v>44901</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-235.80000000000049</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Mittwoch</v>
      </c>
      <c r="B28" s="37">
        <f t="shared" si="2"/>
        <v>44902</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-237.60000000000051</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Donnerstag</v>
      </c>
      <c r="B29" s="37">
        <f t="shared" si="2"/>
        <v>44903</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-239.40000000000052</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Freitag</v>
      </c>
      <c r="B30" s="37">
        <f t="shared" si="2"/>
        <v>44904</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-241.20000000000053</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Samstag</v>
      </c>
      <c r="B31" s="37">
        <f t="shared" si="2"/>
        <v>44905</v>
      </c>
      <c r="C31" s="174" t="str">
        <f>IF(OR(A31="Samstag",A31="Sonntag"),"",IF(COUNTIF(Übersicht!C$16:C$30,B31)&gt;0,"BA",""))</f>
        <v/>
      </c>
      <c r="D31" s="34" t="str">
        <f>IF(OR(A31="Samstag",A31="Sonntag"),"",IF(COUNTIF(Übersicht!C$16:C$30,B31)&gt;0,"F",""))</f>
        <v/>
      </c>
      <c r="E31" s="161" t="str">
        <f t="shared" si="3"/>
        <v/>
      </c>
      <c r="F31" s="165"/>
      <c r="G31" s="166"/>
      <c r="H31" s="167"/>
      <c r="I31" s="38">
        <f t="shared" si="1"/>
        <v>0</v>
      </c>
      <c r="J31" s="35">
        <f t="shared" si="4"/>
        <v>0</v>
      </c>
      <c r="K31" s="36">
        <f t="shared" si="8"/>
        <v>-241.20000000000053</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t="str">
        <f t="shared" si="7"/>
        <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Sonntag</v>
      </c>
      <c r="B32" s="37">
        <f t="shared" si="2"/>
        <v>44906</v>
      </c>
      <c r="C32" s="174" t="str">
        <f>IF(OR(A32="Samstag",A32="Sonntag"),"",IF(COUNTIF(Übersicht!C$16:C$30,B32)&gt;0,"BA",""))</f>
        <v/>
      </c>
      <c r="D32" s="34" t="str">
        <f>IF(OR(A32="Samstag",A32="Sonntag"),"",IF(COUNTIF(Übersicht!C$16:C$30,B32)&gt;0,"F",""))</f>
        <v/>
      </c>
      <c r="E32" s="161" t="str">
        <f t="shared" si="3"/>
        <v/>
      </c>
      <c r="F32" s="165"/>
      <c r="G32" s="166"/>
      <c r="H32" s="167"/>
      <c r="I32" s="38">
        <f t="shared" si="1"/>
        <v>0</v>
      </c>
      <c r="J32" s="35">
        <f t="shared" si="4"/>
        <v>0</v>
      </c>
      <c r="K32" s="36">
        <f t="shared" si="8"/>
        <v>-241.20000000000053</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t="str">
        <f t="shared" si="7"/>
        <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Montag</v>
      </c>
      <c r="B33" s="37">
        <f t="shared" si="2"/>
        <v>44907</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-243.00000000000054</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Dienstag</v>
      </c>
      <c r="B34" s="37">
        <f t="shared" si="2"/>
        <v>44908</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-244.80000000000055</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Mittwoch</v>
      </c>
      <c r="B35" s="37">
        <f t="shared" si="2"/>
        <v>44909</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-246.60000000000056</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Donnerstag</v>
      </c>
      <c r="B36" s="37">
        <f t="shared" si="2"/>
        <v>44910</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-248.40000000000057</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Freitag</v>
      </c>
      <c r="B37" s="37">
        <f t="shared" si="2"/>
        <v>44911</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-250.20000000000059</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Samstag</v>
      </c>
      <c r="B38" s="37">
        <f t="shared" si="2"/>
        <v>44912</v>
      </c>
      <c r="C38" s="174" t="str">
        <f>IF(OR(A38="Samstag",A38="Sonntag"),"",IF(COUNTIF(Übersicht!C$16:C$30,B38)&gt;0,"BA",""))</f>
        <v/>
      </c>
      <c r="D38" s="34" t="str">
        <f>IF(OR(A38="Samstag",A38="Sonntag"),"",IF(COUNTIF(Übersicht!C$16:C$30,B38)&gt;0,"F",""))</f>
        <v/>
      </c>
      <c r="E38" s="161" t="str">
        <f t="shared" si="3"/>
        <v/>
      </c>
      <c r="F38" s="165"/>
      <c r="G38" s="166"/>
      <c r="H38" s="167"/>
      <c r="I38" s="38">
        <f t="shared" si="1"/>
        <v>0</v>
      </c>
      <c r="J38" s="35">
        <f t="shared" si="4"/>
        <v>0</v>
      </c>
      <c r="K38" s="36">
        <f t="shared" si="8"/>
        <v>-250.20000000000059</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t="str">
        <f t="shared" si="7"/>
        <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Sonntag</v>
      </c>
      <c r="B39" s="37">
        <f t="shared" si="2"/>
        <v>44913</v>
      </c>
      <c r="C39" s="174" t="str">
        <f>IF(OR(A39="Samstag",A39="Sonntag"),"",IF(COUNTIF(Übersicht!C$16:C$30,B39)&gt;0,"BA",""))</f>
        <v/>
      </c>
      <c r="D39" s="34" t="str">
        <f>IF(OR(A39="Samstag",A39="Sonntag"),"",IF(COUNTIF(Übersicht!C$16:C$30,B39)&gt;0,"F",""))</f>
        <v/>
      </c>
      <c r="E39" s="161" t="str">
        <f t="shared" si="3"/>
        <v/>
      </c>
      <c r="F39" s="165"/>
      <c r="G39" s="166"/>
      <c r="H39" s="167"/>
      <c r="I39" s="38">
        <f t="shared" si="1"/>
        <v>0</v>
      </c>
      <c r="J39" s="35">
        <f t="shared" si="4"/>
        <v>0</v>
      </c>
      <c r="K39" s="36">
        <f t="shared" si="8"/>
        <v>-250.20000000000059</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t="str">
        <f t="shared" si="7"/>
        <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Montag</v>
      </c>
      <c r="B40" s="37">
        <f t="shared" si="2"/>
        <v>44914</v>
      </c>
      <c r="C40" s="174" t="str">
        <f>IF(OR(A40="Samstag",A40="Sonntag"),"",IF(COUNTIF(Übersicht!C$16:C$30,B40)&gt;0,"BA",""))</f>
        <v/>
      </c>
      <c r="D40" s="34" t="str">
        <f>IF(OR(A40="Samstag",A40="Sonntag"),"",IF(COUNTIF(Übersicht!C$16:C$30,B40)&gt;0,"F",""))</f>
        <v/>
      </c>
      <c r="E40" s="161">
        <f t="shared" si="3"/>
        <v>1.8</v>
      </c>
      <c r="F40" s="165"/>
      <c r="G40" s="166"/>
      <c r="H40" s="167"/>
      <c r="I40" s="38">
        <f t="shared" si="1"/>
        <v>0</v>
      </c>
      <c r="J40" s="35">
        <f t="shared" si="4"/>
        <v>-1.8</v>
      </c>
      <c r="K40" s="36">
        <f t="shared" si="8"/>
        <v>-252.0000000000006</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Dienstag</v>
      </c>
      <c r="B41" s="37">
        <f t="shared" si="2"/>
        <v>44915</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-253.80000000000061</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Mittwoch</v>
      </c>
      <c r="B42" s="37">
        <f t="shared" si="2"/>
        <v>44916</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-255.60000000000062</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Donnerstag</v>
      </c>
      <c r="B43" s="37">
        <f t="shared" si="2"/>
        <v>44917</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-257.4000000000006</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Freitag</v>
      </c>
      <c r="B44" s="37">
        <f t="shared" si="2"/>
        <v>44918</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-259.20000000000061</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Samstag</v>
      </c>
      <c r="B45" s="37">
        <f t="shared" si="2"/>
        <v>44919</v>
      </c>
      <c r="C45" s="174" t="str">
        <f>IF(OR(A45="Samstag",A45="Sonntag"),"",IF(COUNTIF(Übersicht!C$16:C$30,B45)&gt;0,"BA",""))</f>
        <v/>
      </c>
      <c r="D45" s="34" t="str">
        <f>IF(OR(A45="Samstag",A45="Sonntag"),"",IF(COUNTIF(Übersicht!C$16:C$30,B45)&gt;0,"F",""))</f>
        <v/>
      </c>
      <c r="E45" s="161" t="str">
        <f t="shared" si="3"/>
        <v/>
      </c>
      <c r="F45" s="165"/>
      <c r="G45" s="166"/>
      <c r="H45" s="167"/>
      <c r="I45" s="38">
        <f t="shared" si="1"/>
        <v>0</v>
      </c>
      <c r="J45" s="35">
        <f t="shared" si="4"/>
        <v>0</v>
      </c>
      <c r="K45" s="36">
        <f t="shared" si="8"/>
        <v>-259.20000000000061</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t="str">
        <f t="shared" si="7"/>
        <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Sonntag</v>
      </c>
      <c r="B46" s="37">
        <f t="shared" si="2"/>
        <v>44920</v>
      </c>
      <c r="C46" s="174" t="str">
        <f>IF(OR(A46="Samstag",A46="Sonntag"),"",IF(COUNTIF(Übersicht!C$16:C$30,B46)&gt;0,"BA",""))</f>
        <v/>
      </c>
      <c r="D46" s="34" t="str">
        <f>IF(OR(A46="Samstag",A46="Sonntag"),"",IF(COUNTIF(Übersicht!C$16:C$30,B46)&gt;0,"F",""))</f>
        <v/>
      </c>
      <c r="E46" s="161" t="str">
        <f t="shared" si="3"/>
        <v/>
      </c>
      <c r="F46" s="165"/>
      <c r="G46" s="166"/>
      <c r="H46" s="167"/>
      <c r="I46" s="38">
        <f t="shared" si="1"/>
        <v>0</v>
      </c>
      <c r="J46" s="35">
        <f t="shared" si="4"/>
        <v>0</v>
      </c>
      <c r="K46" s="36">
        <f t="shared" si="8"/>
        <v>-259.20000000000061</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t="str">
        <f t="shared" si="7"/>
        <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Montag</v>
      </c>
      <c r="B47" s="37">
        <f t="shared" si="2"/>
        <v>44921</v>
      </c>
      <c r="C47" s="174" t="str">
        <f>IF(OR(A47="Samstag",A47="Sonntag"),"",IF(COUNTIF(Übersicht!C$16:C$30,B47)&gt;0,"BA",""))</f>
        <v>BA</v>
      </c>
      <c r="D47" s="34" t="str">
        <f>IF(OR(A47="Samstag",A47="Sonntag"),"",IF(COUNTIF(Übersicht!C$16:C$30,B47)&gt;0,"F",""))</f>
        <v>F</v>
      </c>
      <c r="E47" s="161" t="str">
        <f t="shared" si="3"/>
        <v/>
      </c>
      <c r="F47" s="165"/>
      <c r="G47" s="166"/>
      <c r="H47" s="167"/>
      <c r="I47" s="38">
        <f t="shared" si="1"/>
        <v>0</v>
      </c>
      <c r="J47" s="35">
        <f t="shared" si="4"/>
        <v>0</v>
      </c>
      <c r="K47" s="36">
        <f t="shared" si="8"/>
        <v>-259.20000000000061</v>
      </c>
      <c r="L47" s="275"/>
      <c r="M47" s="276"/>
      <c r="N47" s="276"/>
      <c r="O47" s="276"/>
      <c r="P47" s="298"/>
      <c r="Q47" s="195">
        <v>26</v>
      </c>
      <c r="R47" s="226">
        <f t="shared" si="5"/>
        <v>67108864</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Dienstag</v>
      </c>
      <c r="B48" s="37">
        <f t="shared" si="2"/>
        <v>44922</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-261.00000000000063</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Mittwoch</v>
      </c>
      <c r="B49" s="37">
        <f t="shared" si="2"/>
        <v>44923</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-262.80000000000064</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Donnerstag</v>
      </c>
      <c r="B50" s="37">
        <f t="shared" si="2"/>
        <v>44924</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-264.60000000000065</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Freitag</v>
      </c>
      <c r="B51" s="37">
        <f t="shared" si="2"/>
        <v>44925</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-266.40000000000066</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44926</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-266.40000000000066</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37.799999999999997</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37.799999999999997</v>
      </c>
      <c r="F54" s="50"/>
      <c r="G54" s="51"/>
      <c r="H54" s="48"/>
      <c r="I54" s="49">
        <f>SUM(I22:I52)</f>
        <v>0</v>
      </c>
      <c r="J54" s="49">
        <f>SUM(J22:J52)</f>
        <v>-37.799999999999997</v>
      </c>
      <c r="K54" s="49">
        <f>K52</f>
        <v>-266.40000000000066</v>
      </c>
      <c r="L54" s="86"/>
      <c r="M54" s="190" t="str">
        <f>CONCATENATE(DEC2HEX(R54),"-",DEC2HEX(S54),"-",DEC2HEX(ROUND(I54*100,0)))</f>
        <v>4000000-0-0</v>
      </c>
      <c r="N54" s="190"/>
      <c r="O54" s="190"/>
      <c r="P54" s="192"/>
      <c r="Q54" s="79"/>
      <c r="R54" s="79">
        <f>SUM(R22:R52)</f>
        <v>67108864</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R32AF6Tb3neN4YGXPi404oAbx1Vunap0FY+147wfFYvkGCEsC0rCngB6j3bCZs6MhznVEcXMBohykVFeeoaK7Q==" saltValue="v/aoWrrXfY6Zw3tPsDSuGg=="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245" priority="239" stopIfTrue="1">
      <formula>OR(($A23="Samstag"),($A23="Sonntag"),($AA23=TRUE()))</formula>
    </cfRule>
  </conditionalFormatting>
  <conditionalFormatting sqref="B23:B52">
    <cfRule type="expression" dxfId="244" priority="145" stopIfTrue="1">
      <formula>$AA23=TRUE()</formula>
    </cfRule>
    <cfRule type="expression" dxfId="243" priority="149" stopIfTrue="1">
      <formula>OR(($A23="Samstag"),($A23="Sonntag"))</formula>
    </cfRule>
    <cfRule type="expression" dxfId="242" priority="150" stopIfTrue="1">
      <formula>AND($E$17&lt;&gt;"",$B23&gt;=$E$17)</formula>
    </cfRule>
  </conditionalFormatting>
  <conditionalFormatting sqref="F32:H32 L23:L39">
    <cfRule type="expression" dxfId="241" priority="238" stopIfTrue="1">
      <formula>OR(($A23="Samstag"),($A23="Sonntag"))</formula>
    </cfRule>
  </conditionalFormatting>
  <conditionalFormatting sqref="F32:H32">
    <cfRule type="expression" dxfId="240" priority="237" stopIfTrue="1">
      <formula>OR(($A32="Samstag"),($A32="Sonntag"))</formula>
    </cfRule>
  </conditionalFormatting>
  <conditionalFormatting sqref="F52:H52">
    <cfRule type="expression" dxfId="239" priority="226" stopIfTrue="1">
      <formula>OR(($A52="Samstag"),($A52="Sonntag"))</formula>
    </cfRule>
  </conditionalFormatting>
  <conditionalFormatting sqref="F52:H52">
    <cfRule type="expression" dxfId="238" priority="225" stopIfTrue="1">
      <formula>OR(($A52="Samstag"),($A52="Sonntag"))</formula>
    </cfRule>
  </conditionalFormatting>
  <conditionalFormatting sqref="F46:H46">
    <cfRule type="expression" dxfId="237" priority="229" stopIfTrue="1">
      <formula>OR(($A46="Samstag"),($A46="Sonntag"))</formula>
    </cfRule>
  </conditionalFormatting>
  <conditionalFormatting sqref="F32:H32">
    <cfRule type="expression" dxfId="236" priority="233" stopIfTrue="1">
      <formula>OR(($A32="Samstag"),($A32="Sonntag"))</formula>
    </cfRule>
  </conditionalFormatting>
  <conditionalFormatting sqref="F24:H25">
    <cfRule type="expression" dxfId="235" priority="236" stopIfTrue="1">
      <formula>OR(($A24="Samstag"),($A24="Sonntag"))</formula>
    </cfRule>
  </conditionalFormatting>
  <conditionalFormatting sqref="F24:H24">
    <cfRule type="expression" dxfId="234" priority="235" stopIfTrue="1">
      <formula>OR(($A24="Samstag"),($A24="Sonntag"))</formula>
    </cfRule>
  </conditionalFormatting>
  <conditionalFormatting sqref="F25:H25">
    <cfRule type="expression" dxfId="233" priority="234" stopIfTrue="1">
      <formula>OR(($A25="Samstag"),($A25="Sonntag"))</formula>
    </cfRule>
  </conditionalFormatting>
  <conditionalFormatting sqref="F39:H39">
    <cfRule type="expression" dxfId="232" priority="231" stopIfTrue="1">
      <formula>OR(($A39="Samstag"),($A39="Sonntag"))</formula>
    </cfRule>
  </conditionalFormatting>
  <conditionalFormatting sqref="F39:H39">
    <cfRule type="expression" dxfId="231" priority="232" stopIfTrue="1">
      <formula>OR(($A39="Samstag"),($A39="Sonntag"))</formula>
    </cfRule>
  </conditionalFormatting>
  <conditionalFormatting sqref="F39:H39">
    <cfRule type="expression" dxfId="230" priority="230" stopIfTrue="1">
      <formula>OR(($A39="Samstag"),($A39="Sonntag"))</formula>
    </cfRule>
  </conditionalFormatting>
  <conditionalFormatting sqref="F46:H46">
    <cfRule type="expression" dxfId="229" priority="228" stopIfTrue="1">
      <formula>OR(($A46="Samstag"),($A46="Sonntag"))</formula>
    </cfRule>
  </conditionalFormatting>
  <conditionalFormatting sqref="F46:H46">
    <cfRule type="expression" dxfId="228" priority="227" stopIfTrue="1">
      <formula>OR(($A46="Samstag"),($A46="Sonntag"))</formula>
    </cfRule>
  </conditionalFormatting>
  <conditionalFormatting sqref="F22:H52">
    <cfRule type="expression" dxfId="227" priority="224" stopIfTrue="1">
      <formula>OR(($A22="Samstag"),($A22="Sonntag"))</formula>
    </cfRule>
  </conditionalFormatting>
  <conditionalFormatting sqref="F22:H52">
    <cfRule type="expression" dxfId="226" priority="223" stopIfTrue="1">
      <formula>OR(($A22="Samstag"),($A22="Sonntag"))</formula>
    </cfRule>
  </conditionalFormatting>
  <conditionalFormatting sqref="G22:G52">
    <cfRule type="expression" dxfId="225" priority="222" stopIfTrue="1">
      <formula>OR(($A22="Samstag"),($A22="Sonntag"))</formula>
    </cfRule>
  </conditionalFormatting>
  <conditionalFormatting sqref="G22:G52">
    <cfRule type="expression" dxfId="224" priority="221" stopIfTrue="1">
      <formula>OR(($A22="Samstag"),($A22="Sonntag"))</formula>
    </cfRule>
  </conditionalFormatting>
  <conditionalFormatting sqref="F31:H31">
    <cfRule type="expression" dxfId="223" priority="220" stopIfTrue="1">
      <formula>OR(($A31="Samstag"),($A31="Sonntag"))</formula>
    </cfRule>
  </conditionalFormatting>
  <conditionalFormatting sqref="F31:H31">
    <cfRule type="expression" dxfId="222" priority="219" stopIfTrue="1">
      <formula>OR(($A31="Samstag"),($A31="Sonntag"))</formula>
    </cfRule>
  </conditionalFormatting>
  <conditionalFormatting sqref="F38:H38">
    <cfRule type="expression" dxfId="221" priority="218" stopIfTrue="1">
      <formula>OR(($A38="Samstag"),($A38="Sonntag"))</formula>
    </cfRule>
  </conditionalFormatting>
  <conditionalFormatting sqref="F38:H38">
    <cfRule type="expression" dxfId="220" priority="217" stopIfTrue="1">
      <formula>OR(($A38="Samstag"),($A38="Sonntag"))</formula>
    </cfRule>
  </conditionalFormatting>
  <conditionalFormatting sqref="F45:H45">
    <cfRule type="expression" dxfId="219" priority="216" stopIfTrue="1">
      <formula>OR(($A45="Samstag"),($A45="Sonntag"))</formula>
    </cfRule>
  </conditionalFormatting>
  <conditionalFormatting sqref="F45:H45">
    <cfRule type="expression" dxfId="218" priority="215" stopIfTrue="1">
      <formula>OR(($A45="Samstag"),($A45="Sonntag"))</formula>
    </cfRule>
  </conditionalFormatting>
  <conditionalFormatting sqref="G26:G52">
    <cfRule type="expression" dxfId="217" priority="214" stopIfTrue="1">
      <formula>OR(($A26="Samstag"),($A26="Sonntag"))</formula>
    </cfRule>
  </conditionalFormatting>
  <conditionalFormatting sqref="G26:G52">
    <cfRule type="expression" dxfId="216" priority="213" stopIfTrue="1">
      <formula>OR(($A26="Samstag"),($A26="Sonntag"))</formula>
    </cfRule>
  </conditionalFormatting>
  <conditionalFormatting sqref="G33:G37">
    <cfRule type="expression" dxfId="215" priority="212" stopIfTrue="1">
      <formula>OR(($A33="Samstag"),($A33="Sonntag"))</formula>
    </cfRule>
  </conditionalFormatting>
  <conditionalFormatting sqref="G33:G37">
    <cfRule type="expression" dxfId="214" priority="211" stopIfTrue="1">
      <formula>OR(($A33="Samstag"),($A33="Sonntag"))</formula>
    </cfRule>
  </conditionalFormatting>
  <conditionalFormatting sqref="G40:G44">
    <cfRule type="expression" dxfId="213" priority="210" stopIfTrue="1">
      <formula>OR(($A40="Samstag"),($A40="Sonntag"))</formula>
    </cfRule>
  </conditionalFormatting>
  <conditionalFormatting sqref="G40:G44">
    <cfRule type="expression" dxfId="212" priority="209" stopIfTrue="1">
      <formula>OR(($A40="Samstag"),($A40="Sonntag"))</formula>
    </cfRule>
  </conditionalFormatting>
  <conditionalFormatting sqref="G47:G51">
    <cfRule type="expression" dxfId="211" priority="208" stopIfTrue="1">
      <formula>OR(($A47="Samstag"),($A47="Sonntag"))</formula>
    </cfRule>
  </conditionalFormatting>
  <conditionalFormatting sqref="G47:G51">
    <cfRule type="expression" dxfId="210" priority="207" stopIfTrue="1">
      <formula>OR(($A47="Samstag"),($A47="Sonntag"))</formula>
    </cfRule>
  </conditionalFormatting>
  <conditionalFormatting sqref="F22:H52">
    <cfRule type="expression" dxfId="209" priority="206" stopIfTrue="1">
      <formula>OR(($A22="Samstag"),($A22="Sonntag"))</formula>
    </cfRule>
  </conditionalFormatting>
  <conditionalFormatting sqref="F22:H52">
    <cfRule type="expression" dxfId="208" priority="205" stopIfTrue="1">
      <formula>OR(($A22="Samstag"),($A22="Sonntag"))</formula>
    </cfRule>
  </conditionalFormatting>
  <conditionalFormatting sqref="F26:H52">
    <cfRule type="expression" dxfId="207" priority="204" stopIfTrue="1">
      <formula>OR(($A26="Samstag"),($A26="Sonntag"))</formula>
    </cfRule>
  </conditionalFormatting>
  <conditionalFormatting sqref="F26:H52">
    <cfRule type="expression" dxfId="206" priority="203" stopIfTrue="1">
      <formula>OR(($A26="Samstag"),($A26="Sonntag"))</formula>
    </cfRule>
  </conditionalFormatting>
  <conditionalFormatting sqref="F33:H37">
    <cfRule type="expression" dxfId="205" priority="202" stopIfTrue="1">
      <formula>OR(($A33="Samstag"),($A33="Sonntag"))</formula>
    </cfRule>
  </conditionalFormatting>
  <conditionalFormatting sqref="F33:H37">
    <cfRule type="expression" dxfId="204" priority="201" stopIfTrue="1">
      <formula>OR(($A33="Samstag"),($A33="Sonntag"))</formula>
    </cfRule>
  </conditionalFormatting>
  <conditionalFormatting sqref="F40:H44">
    <cfRule type="expression" dxfId="203" priority="200" stopIfTrue="1">
      <formula>OR(($A40="Samstag"),($A40="Sonntag"))</formula>
    </cfRule>
  </conditionalFormatting>
  <conditionalFormatting sqref="F40:H44">
    <cfRule type="expression" dxfId="202" priority="199" stopIfTrue="1">
      <formula>OR(($A40="Samstag"),($A40="Sonntag"))</formula>
    </cfRule>
  </conditionalFormatting>
  <conditionalFormatting sqref="H40:H44">
    <cfRule type="expression" dxfId="201" priority="190" stopIfTrue="1">
      <formula>OR(($A40="Samstag"),($A40="Sonntag"))</formula>
    </cfRule>
  </conditionalFormatting>
  <conditionalFormatting sqref="H40:H44">
    <cfRule type="expression" dxfId="200" priority="189" stopIfTrue="1">
      <formula>OR(($A40="Samstag"),($A40="Sonntag"))</formula>
    </cfRule>
  </conditionalFormatting>
  <conditionalFormatting sqref="F47:H51">
    <cfRule type="expression" dxfId="199" priority="198" stopIfTrue="1">
      <formula>OR(($A47="Samstag"),($A47="Sonntag"))</formula>
    </cfRule>
  </conditionalFormatting>
  <conditionalFormatting sqref="F47:H51">
    <cfRule type="expression" dxfId="198" priority="197" stopIfTrue="1">
      <formula>OR(($A47="Samstag"),($A47="Sonntag"))</formula>
    </cfRule>
  </conditionalFormatting>
  <conditionalFormatting sqref="H22:H52">
    <cfRule type="expression" dxfId="197" priority="196" stopIfTrue="1">
      <formula>OR(($A22="Samstag"),($A22="Sonntag"))</formula>
    </cfRule>
  </conditionalFormatting>
  <conditionalFormatting sqref="H22:H52">
    <cfRule type="expression" dxfId="196" priority="195" stopIfTrue="1">
      <formula>OR(($A22="Samstag"),($A22="Sonntag"))</formula>
    </cfRule>
  </conditionalFormatting>
  <conditionalFormatting sqref="H26:H52">
    <cfRule type="expression" dxfId="195" priority="194" stopIfTrue="1">
      <formula>OR(($A26="Samstag"),($A26="Sonntag"))</formula>
    </cfRule>
  </conditionalFormatting>
  <conditionalFormatting sqref="H26:H52">
    <cfRule type="expression" dxfId="194" priority="193" stopIfTrue="1">
      <formula>OR(($A26="Samstag"),($A26="Sonntag"))</formula>
    </cfRule>
  </conditionalFormatting>
  <conditionalFormatting sqref="H33:H37">
    <cfRule type="expression" dxfId="193" priority="192" stopIfTrue="1">
      <formula>OR(($A33="Samstag"),($A33="Sonntag"))</formula>
    </cfRule>
  </conditionalFormatting>
  <conditionalFormatting sqref="H33:H37">
    <cfRule type="expression" dxfId="192" priority="191" stopIfTrue="1">
      <formula>OR(($A33="Samstag"),($A33="Sonntag"))</formula>
    </cfRule>
  </conditionalFormatting>
  <conditionalFormatting sqref="H47:H51">
    <cfRule type="expression" dxfId="191" priority="188" stopIfTrue="1">
      <formula>OR(($A47="Samstag"),($A47="Sonntag"))</formula>
    </cfRule>
  </conditionalFormatting>
  <conditionalFormatting sqref="H47:H51">
    <cfRule type="expression" dxfId="190" priority="187" stopIfTrue="1">
      <formula>OR(($A47="Samstag"),($A47="Sonntag"))</formula>
    </cfRule>
  </conditionalFormatting>
  <conditionalFormatting sqref="I22:J52">
    <cfRule type="expression" dxfId="189" priority="186" stopIfTrue="1">
      <formula>OR(($A22="Samstag"),($A22="Sonntag"))</formula>
    </cfRule>
  </conditionalFormatting>
  <conditionalFormatting sqref="I22:J52">
    <cfRule type="expression" dxfId="188" priority="185" stopIfTrue="1">
      <formula>OR(($A22="Samstag"),($A22="Sonntag"))</formula>
    </cfRule>
  </conditionalFormatting>
  <conditionalFormatting sqref="K32">
    <cfRule type="expression" dxfId="187" priority="184" stopIfTrue="1">
      <formula>OR(($A32="Samstag"),($A32="Sonntag"))</formula>
    </cfRule>
  </conditionalFormatting>
  <conditionalFormatting sqref="K32">
    <cfRule type="expression" dxfId="186" priority="183" stopIfTrue="1">
      <formula>OR(($A32="Samstag"),($A32="Sonntag"))</formula>
    </cfRule>
  </conditionalFormatting>
  <conditionalFormatting sqref="K52">
    <cfRule type="expression" dxfId="185" priority="172" stopIfTrue="1">
      <formula>OR(($A52="Samstag"),($A52="Sonntag"))</formula>
    </cfRule>
  </conditionalFormatting>
  <conditionalFormatting sqref="K52">
    <cfRule type="expression" dxfId="184" priority="171" stopIfTrue="1">
      <formula>OR(($A52="Samstag"),($A52="Sonntag"))</formula>
    </cfRule>
  </conditionalFormatting>
  <conditionalFormatting sqref="K46">
    <cfRule type="expression" dxfId="183" priority="175" stopIfTrue="1">
      <formula>OR(($A46="Samstag"),($A46="Sonntag"))</formula>
    </cfRule>
  </conditionalFormatting>
  <conditionalFormatting sqref="K32">
    <cfRule type="expression" dxfId="182" priority="179" stopIfTrue="1">
      <formula>OR(($A32="Samstag"),($A32="Sonntag"))</formula>
    </cfRule>
  </conditionalFormatting>
  <conditionalFormatting sqref="K24:K25">
    <cfRule type="expression" dxfId="181" priority="182" stopIfTrue="1">
      <formula>OR(($A24="Samstag"),($A24="Sonntag"))</formula>
    </cfRule>
  </conditionalFormatting>
  <conditionalFormatting sqref="K24">
    <cfRule type="expression" dxfId="180" priority="181" stopIfTrue="1">
      <formula>OR(($A24="Samstag"),($A24="Sonntag"))</formula>
    </cfRule>
  </conditionalFormatting>
  <conditionalFormatting sqref="K25">
    <cfRule type="expression" dxfId="179" priority="180" stopIfTrue="1">
      <formula>OR(($A25="Samstag"),($A25="Sonntag"))</formula>
    </cfRule>
  </conditionalFormatting>
  <conditionalFormatting sqref="K39">
    <cfRule type="expression" dxfId="178" priority="177" stopIfTrue="1">
      <formula>OR(($A39="Samstag"),($A39="Sonntag"))</formula>
    </cfRule>
  </conditionalFormatting>
  <conditionalFormatting sqref="K39">
    <cfRule type="expression" dxfId="177" priority="178" stopIfTrue="1">
      <formula>OR(($A39="Samstag"),($A39="Sonntag"))</formula>
    </cfRule>
  </conditionalFormatting>
  <conditionalFormatting sqref="K39">
    <cfRule type="expression" dxfId="176" priority="176" stopIfTrue="1">
      <formula>OR(($A39="Samstag"),($A39="Sonntag"))</formula>
    </cfRule>
  </conditionalFormatting>
  <conditionalFormatting sqref="K46">
    <cfRule type="expression" dxfId="175" priority="174" stopIfTrue="1">
      <formula>OR(($A46="Samstag"),($A46="Sonntag"))</formula>
    </cfRule>
  </conditionalFormatting>
  <conditionalFormatting sqref="K46">
    <cfRule type="expression" dxfId="174" priority="173" stopIfTrue="1">
      <formula>OR(($A46="Samstag"),($A46="Sonntag"))</formula>
    </cfRule>
  </conditionalFormatting>
  <conditionalFormatting sqref="K22:K52">
    <cfRule type="expression" dxfId="173" priority="170" stopIfTrue="1">
      <formula>OR(($A22="Samstag"),($A22="Sonntag"))</formula>
    </cfRule>
  </conditionalFormatting>
  <conditionalFormatting sqref="K22:K52">
    <cfRule type="expression" dxfId="172" priority="169" stopIfTrue="1">
      <formula>OR(($A22="Samstag"),($A22="Sonntag"))</formula>
    </cfRule>
  </conditionalFormatting>
  <conditionalFormatting sqref="K31">
    <cfRule type="expression" dxfId="171" priority="168" stopIfTrue="1">
      <formula>OR(($A31="Samstag"),($A31="Sonntag"))</formula>
    </cfRule>
  </conditionalFormatting>
  <conditionalFormatting sqref="K31">
    <cfRule type="expression" dxfId="170" priority="167" stopIfTrue="1">
      <formula>OR(($A31="Samstag"),($A31="Sonntag"))</formula>
    </cfRule>
  </conditionalFormatting>
  <conditionalFormatting sqref="K38">
    <cfRule type="expression" dxfId="169" priority="166" stopIfTrue="1">
      <formula>OR(($A38="Samstag"),($A38="Sonntag"))</formula>
    </cfRule>
  </conditionalFormatting>
  <conditionalFormatting sqref="K38">
    <cfRule type="expression" dxfId="168" priority="165" stopIfTrue="1">
      <formula>OR(($A38="Samstag"),($A38="Sonntag"))</formula>
    </cfRule>
  </conditionalFormatting>
  <conditionalFormatting sqref="K45">
    <cfRule type="expression" dxfId="167" priority="164" stopIfTrue="1">
      <formula>OR(($A45="Samstag"),($A45="Sonntag"))</formula>
    </cfRule>
  </conditionalFormatting>
  <conditionalFormatting sqref="K45">
    <cfRule type="expression" dxfId="166" priority="163" stopIfTrue="1">
      <formula>OR(($A45="Samstag"),($A45="Sonntag"))</formula>
    </cfRule>
  </conditionalFormatting>
  <conditionalFormatting sqref="K40:K44">
    <cfRule type="expression" dxfId="165" priority="156" stopIfTrue="1">
      <formula>OR(($A40="Samstag"),($A40="Sonntag"))</formula>
    </cfRule>
  </conditionalFormatting>
  <conditionalFormatting sqref="K40:K44">
    <cfRule type="expression" dxfId="164" priority="155" stopIfTrue="1">
      <formula>OR(($A40="Samstag"),($A40="Sonntag"))</formula>
    </cfRule>
  </conditionalFormatting>
  <conditionalFormatting sqref="K23">
    <cfRule type="expression" dxfId="163" priority="162" stopIfTrue="1">
      <formula>OR(($A23="Samstag"),($A23="Sonntag"))</formula>
    </cfRule>
  </conditionalFormatting>
  <conditionalFormatting sqref="K23">
    <cfRule type="expression" dxfId="162" priority="161" stopIfTrue="1">
      <formula>OR(($A23="Samstag"),($A23="Sonntag"))</formula>
    </cfRule>
  </conditionalFormatting>
  <conditionalFormatting sqref="K26:K30">
    <cfRule type="expression" dxfId="161" priority="160" stopIfTrue="1">
      <formula>OR(($A26="Samstag"),($A26="Sonntag"))</formula>
    </cfRule>
  </conditionalFormatting>
  <conditionalFormatting sqref="K26:K30">
    <cfRule type="expression" dxfId="160" priority="159" stopIfTrue="1">
      <formula>OR(($A26="Samstag"),($A26="Sonntag"))</formula>
    </cfRule>
  </conditionalFormatting>
  <conditionalFormatting sqref="K33:K37">
    <cfRule type="expression" dxfId="159" priority="158" stopIfTrue="1">
      <formula>OR(($A33="Samstag"),($A33="Sonntag"))</formula>
    </cfRule>
  </conditionalFormatting>
  <conditionalFormatting sqref="K33:K37">
    <cfRule type="expression" dxfId="158" priority="157" stopIfTrue="1">
      <formula>OR(($A33="Samstag"),($A33="Sonntag"))</formula>
    </cfRule>
  </conditionalFormatting>
  <conditionalFormatting sqref="K47:K51">
    <cfRule type="expression" dxfId="157" priority="154" stopIfTrue="1">
      <formula>OR(($A47="Samstag"),($A47="Sonntag"))</formula>
    </cfRule>
  </conditionalFormatting>
  <conditionalFormatting sqref="K47:K51">
    <cfRule type="expression" dxfId="156" priority="153" stopIfTrue="1">
      <formula>OR(($A47="Samstag"),($A47="Sonntag"))</formula>
    </cfRule>
  </conditionalFormatting>
  <conditionalFormatting sqref="N13 N17">
    <cfRule type="cellIs" dxfId="155" priority="151" stopIfTrue="1" operator="equal">
      <formula>0</formula>
    </cfRule>
  </conditionalFormatting>
  <conditionalFormatting sqref="N13">
    <cfRule type="cellIs" dxfId="154" priority="241" stopIfTrue="1" operator="equal">
      <formula>$F$12</formula>
    </cfRule>
    <cfRule type="cellIs" dxfId="153" priority="242" stopIfTrue="1" operator="notEqual">
      <formula>$F$12</formula>
    </cfRule>
  </conditionalFormatting>
  <conditionalFormatting sqref="N17">
    <cfRule type="cellIs" dxfId="152" priority="152" stopIfTrue="1" operator="notEqual">
      <formula>$F$16</formula>
    </cfRule>
    <cfRule type="cellIs" dxfId="151" priority="240" stopIfTrue="1" operator="equal">
      <formula>$F$16</formula>
    </cfRule>
  </conditionalFormatting>
  <conditionalFormatting sqref="I23:I52">
    <cfRule type="expression" dxfId="150" priority="148" stopIfTrue="1">
      <formula>OR(($A23="Samstag"),($A23="Sonntag"))</formula>
    </cfRule>
  </conditionalFormatting>
  <conditionalFormatting sqref="I23:I52">
    <cfRule type="expression" dxfId="149" priority="147" stopIfTrue="1">
      <formula>OR(($A23="Samstag"),($A23="Sonntag"))</formula>
    </cfRule>
  </conditionalFormatting>
  <conditionalFormatting sqref="K55:N55">
    <cfRule type="expression" dxfId="148" priority="146" stopIfTrue="1">
      <formula>OR(($A55="Samstag"),($A55="Sonntag"))</formula>
    </cfRule>
  </conditionalFormatting>
  <conditionalFormatting sqref="G32">
    <cfRule type="expression" dxfId="147" priority="144" stopIfTrue="1">
      <formula>OR(($A32="Samstag"),($A32="Sonntag"))</formula>
    </cfRule>
  </conditionalFormatting>
  <conditionalFormatting sqref="G32">
    <cfRule type="expression" dxfId="146" priority="143" stopIfTrue="1">
      <formula>OR(($A32="Samstag"),($A32="Sonntag"))</formula>
    </cfRule>
  </conditionalFormatting>
  <conditionalFormatting sqref="G52">
    <cfRule type="expression" dxfId="145" priority="132" stopIfTrue="1">
      <formula>OR(($A52="Samstag"),($A52="Sonntag"))</formula>
    </cfRule>
  </conditionalFormatting>
  <conditionalFormatting sqref="G52">
    <cfRule type="expression" dxfId="144" priority="131" stopIfTrue="1">
      <formula>OR(($A52="Samstag"),($A52="Sonntag"))</formula>
    </cfRule>
  </conditionalFormatting>
  <conditionalFormatting sqref="G46">
    <cfRule type="expression" dxfId="143" priority="135" stopIfTrue="1">
      <formula>OR(($A46="Samstag"),($A46="Sonntag"))</formula>
    </cfRule>
  </conditionalFormatting>
  <conditionalFormatting sqref="G32">
    <cfRule type="expression" dxfId="142" priority="139" stopIfTrue="1">
      <formula>OR(($A32="Samstag"),($A32="Sonntag"))</formula>
    </cfRule>
  </conditionalFormatting>
  <conditionalFormatting sqref="G24:G25">
    <cfRule type="expression" dxfId="141" priority="142" stopIfTrue="1">
      <formula>OR(($A24="Samstag"),($A24="Sonntag"))</formula>
    </cfRule>
  </conditionalFormatting>
  <conditionalFormatting sqref="G24">
    <cfRule type="expression" dxfId="140" priority="141" stopIfTrue="1">
      <formula>OR(($A24="Samstag"),($A24="Sonntag"))</formula>
    </cfRule>
  </conditionalFormatting>
  <conditionalFormatting sqref="G25">
    <cfRule type="expression" dxfId="139" priority="140" stopIfTrue="1">
      <formula>OR(($A25="Samstag"),($A25="Sonntag"))</formula>
    </cfRule>
  </conditionalFormatting>
  <conditionalFormatting sqref="G39">
    <cfRule type="expression" dxfId="138" priority="137" stopIfTrue="1">
      <formula>OR(($A39="Samstag"),($A39="Sonntag"))</formula>
    </cfRule>
  </conditionalFormatting>
  <conditionalFormatting sqref="G39">
    <cfRule type="expression" dxfId="137" priority="138" stopIfTrue="1">
      <formula>OR(($A39="Samstag"),($A39="Sonntag"))</formula>
    </cfRule>
  </conditionalFormatting>
  <conditionalFormatting sqref="G39">
    <cfRule type="expression" dxfId="136" priority="136" stopIfTrue="1">
      <formula>OR(($A39="Samstag"),($A39="Sonntag"))</formula>
    </cfRule>
  </conditionalFormatting>
  <conditionalFormatting sqref="G46">
    <cfRule type="expression" dxfId="135" priority="134" stopIfTrue="1">
      <formula>OR(($A46="Samstag"),($A46="Sonntag"))</formula>
    </cfRule>
  </conditionalFormatting>
  <conditionalFormatting sqref="G46">
    <cfRule type="expression" dxfId="134" priority="133" stopIfTrue="1">
      <formula>OR(($A46="Samstag"),($A46="Sonntag"))</formula>
    </cfRule>
  </conditionalFormatting>
  <conditionalFormatting sqref="F22:H52">
    <cfRule type="expression" dxfId="133" priority="130" stopIfTrue="1">
      <formula>OR(($A22="Samstag"),($A22="Sonntag"))</formula>
    </cfRule>
  </conditionalFormatting>
  <conditionalFormatting sqref="F22:H52">
    <cfRule type="expression" dxfId="132" priority="129" stopIfTrue="1">
      <formula>OR(($A22="Samstag"),($A22="Sonntag"))</formula>
    </cfRule>
  </conditionalFormatting>
  <conditionalFormatting sqref="G31">
    <cfRule type="expression" dxfId="131" priority="128" stopIfTrue="1">
      <formula>OR(($A31="Samstag"),($A31="Sonntag"))</formula>
    </cfRule>
  </conditionalFormatting>
  <conditionalFormatting sqref="G31">
    <cfRule type="expression" dxfId="130" priority="127" stopIfTrue="1">
      <formula>OR(($A31="Samstag"),($A31="Sonntag"))</formula>
    </cfRule>
  </conditionalFormatting>
  <conditionalFormatting sqref="G38">
    <cfRule type="expression" dxfId="129" priority="126" stopIfTrue="1">
      <formula>OR(($A38="Samstag"),($A38="Sonntag"))</formula>
    </cfRule>
  </conditionalFormatting>
  <conditionalFormatting sqref="G38">
    <cfRule type="expression" dxfId="128" priority="125" stopIfTrue="1">
      <formula>OR(($A38="Samstag"),($A38="Sonntag"))</formula>
    </cfRule>
  </conditionalFormatting>
  <conditionalFormatting sqref="G45">
    <cfRule type="expression" dxfId="127" priority="124" stopIfTrue="1">
      <formula>OR(($A45="Samstag"),($A45="Sonntag"))</formula>
    </cfRule>
  </conditionalFormatting>
  <conditionalFormatting sqref="G45">
    <cfRule type="expression" dxfId="126" priority="123" stopIfTrue="1">
      <formula>OR(($A45="Samstag"),($A45="Sonntag"))</formula>
    </cfRule>
  </conditionalFormatting>
  <conditionalFormatting sqref="G40:G44">
    <cfRule type="expression" dxfId="125" priority="116" stopIfTrue="1">
      <formula>OR(($A40="Samstag"),($A40="Sonntag"))</formula>
    </cfRule>
  </conditionalFormatting>
  <conditionalFormatting sqref="G40:G44">
    <cfRule type="expression" dxfId="124" priority="115" stopIfTrue="1">
      <formula>OR(($A40="Samstag"),($A40="Sonntag"))</formula>
    </cfRule>
  </conditionalFormatting>
  <conditionalFormatting sqref="G22:G52">
    <cfRule type="expression" dxfId="123" priority="122" stopIfTrue="1">
      <formula>OR(($A22="Samstag"),($A22="Sonntag"))</formula>
    </cfRule>
  </conditionalFormatting>
  <conditionalFormatting sqref="G22:G52">
    <cfRule type="expression" dxfId="122" priority="121" stopIfTrue="1">
      <formula>OR(($A22="Samstag"),($A22="Sonntag"))</formula>
    </cfRule>
  </conditionalFormatting>
  <conditionalFormatting sqref="G26:G52">
    <cfRule type="expression" dxfId="121" priority="120" stopIfTrue="1">
      <formula>OR(($A26="Samstag"),($A26="Sonntag"))</formula>
    </cfRule>
  </conditionalFormatting>
  <conditionalFormatting sqref="G26:G52">
    <cfRule type="expression" dxfId="120" priority="119" stopIfTrue="1">
      <formula>OR(($A26="Samstag"),($A26="Sonntag"))</formula>
    </cfRule>
  </conditionalFormatting>
  <conditionalFormatting sqref="G33:G37">
    <cfRule type="expression" dxfId="119" priority="118" stopIfTrue="1">
      <formula>OR(($A33="Samstag"),($A33="Sonntag"))</formula>
    </cfRule>
  </conditionalFormatting>
  <conditionalFormatting sqref="G33:G37">
    <cfRule type="expression" dxfId="118" priority="117" stopIfTrue="1">
      <formula>OR(($A33="Samstag"),($A33="Sonntag"))</formula>
    </cfRule>
  </conditionalFormatting>
  <conditionalFormatting sqref="G47:G51">
    <cfRule type="expression" dxfId="117" priority="114" stopIfTrue="1">
      <formula>OR(($A47="Samstag"),($A47="Sonntag"))</formula>
    </cfRule>
  </conditionalFormatting>
  <conditionalFormatting sqref="G47:G51">
    <cfRule type="expression" dxfId="116" priority="113" stopIfTrue="1">
      <formula>OR(($A47="Samstag"),($A47="Sonntag"))</formula>
    </cfRule>
  </conditionalFormatting>
  <conditionalFormatting sqref="H32">
    <cfRule type="expression" dxfId="115" priority="112" stopIfTrue="1">
      <formula>OR(($A32="Samstag"),($A32="Sonntag"))</formula>
    </cfRule>
  </conditionalFormatting>
  <conditionalFormatting sqref="H32">
    <cfRule type="expression" dxfId="114" priority="111" stopIfTrue="1">
      <formula>OR(($A32="Samstag"),($A32="Sonntag"))</formula>
    </cfRule>
  </conditionalFormatting>
  <conditionalFormatting sqref="H52">
    <cfRule type="expression" dxfId="113" priority="100" stopIfTrue="1">
      <formula>OR(($A52="Samstag"),($A52="Sonntag"))</formula>
    </cfRule>
  </conditionalFormatting>
  <conditionalFormatting sqref="H52">
    <cfRule type="expression" dxfId="112" priority="99" stopIfTrue="1">
      <formula>OR(($A52="Samstag"),($A52="Sonntag"))</formula>
    </cfRule>
  </conditionalFormatting>
  <conditionalFormatting sqref="H46">
    <cfRule type="expression" dxfId="111" priority="103" stopIfTrue="1">
      <formula>OR(($A46="Samstag"),($A46="Sonntag"))</formula>
    </cfRule>
  </conditionalFormatting>
  <conditionalFormatting sqref="H32">
    <cfRule type="expression" dxfId="110" priority="107" stopIfTrue="1">
      <formula>OR(($A32="Samstag"),($A32="Sonntag"))</formula>
    </cfRule>
  </conditionalFormatting>
  <conditionalFormatting sqref="H24:H25">
    <cfRule type="expression" dxfId="109" priority="110" stopIfTrue="1">
      <formula>OR(($A24="Samstag"),($A24="Sonntag"))</formula>
    </cfRule>
  </conditionalFormatting>
  <conditionalFormatting sqref="H24">
    <cfRule type="expression" dxfId="108" priority="109" stopIfTrue="1">
      <formula>OR(($A24="Samstag"),($A24="Sonntag"))</formula>
    </cfRule>
  </conditionalFormatting>
  <conditionalFormatting sqref="H25">
    <cfRule type="expression" dxfId="107" priority="108" stopIfTrue="1">
      <formula>OR(($A25="Samstag"),($A25="Sonntag"))</formula>
    </cfRule>
  </conditionalFormatting>
  <conditionalFormatting sqref="H39">
    <cfRule type="expression" dxfId="106" priority="105" stopIfTrue="1">
      <formula>OR(($A39="Samstag"),($A39="Sonntag"))</formula>
    </cfRule>
  </conditionalFormatting>
  <conditionalFormatting sqref="H39">
    <cfRule type="expression" dxfId="105" priority="106" stopIfTrue="1">
      <formula>OR(($A39="Samstag"),($A39="Sonntag"))</formula>
    </cfRule>
  </conditionalFormatting>
  <conditionalFormatting sqref="H39">
    <cfRule type="expression" dxfId="104" priority="104" stopIfTrue="1">
      <formula>OR(($A39="Samstag"),($A39="Sonntag"))</formula>
    </cfRule>
  </conditionalFormatting>
  <conditionalFormatting sqref="H46">
    <cfRule type="expression" dxfId="103" priority="102" stopIfTrue="1">
      <formula>OR(($A46="Samstag"),($A46="Sonntag"))</formula>
    </cfRule>
  </conditionalFormatting>
  <conditionalFormatting sqref="H46">
    <cfRule type="expression" dxfId="102" priority="101" stopIfTrue="1">
      <formula>OR(($A46="Samstag"),($A46="Sonntag"))</formula>
    </cfRule>
  </conditionalFormatting>
  <conditionalFormatting sqref="H22:H52">
    <cfRule type="expression" dxfId="101" priority="98" stopIfTrue="1">
      <formula>OR(($A22="Samstag"),($A22="Sonntag"))</formula>
    </cfRule>
  </conditionalFormatting>
  <conditionalFormatting sqref="H22:H52">
    <cfRule type="expression" dxfId="100" priority="97" stopIfTrue="1">
      <formula>OR(($A22="Samstag"),($A22="Sonntag"))</formula>
    </cfRule>
  </conditionalFormatting>
  <conditionalFormatting sqref="H31">
    <cfRule type="expression" dxfId="99" priority="96" stopIfTrue="1">
      <formula>OR(($A31="Samstag"),($A31="Sonntag"))</formula>
    </cfRule>
  </conditionalFormatting>
  <conditionalFormatting sqref="H31">
    <cfRule type="expression" dxfId="98" priority="95" stopIfTrue="1">
      <formula>OR(($A31="Samstag"),($A31="Sonntag"))</formula>
    </cfRule>
  </conditionalFormatting>
  <conditionalFormatting sqref="H38">
    <cfRule type="expression" dxfId="97" priority="94" stopIfTrue="1">
      <formula>OR(($A38="Samstag"),($A38="Sonntag"))</formula>
    </cfRule>
  </conditionalFormatting>
  <conditionalFormatting sqref="H38">
    <cfRule type="expression" dxfId="96" priority="93" stopIfTrue="1">
      <formula>OR(($A38="Samstag"),($A38="Sonntag"))</formula>
    </cfRule>
  </conditionalFormatting>
  <conditionalFormatting sqref="H45">
    <cfRule type="expression" dxfId="95" priority="92" stopIfTrue="1">
      <formula>OR(($A45="Samstag"),($A45="Sonntag"))</formula>
    </cfRule>
  </conditionalFormatting>
  <conditionalFormatting sqref="H45">
    <cfRule type="expression" dxfId="94" priority="91" stopIfTrue="1">
      <formula>OR(($A45="Samstag"),($A45="Sonntag"))</formula>
    </cfRule>
  </conditionalFormatting>
  <conditionalFormatting sqref="H40:H44">
    <cfRule type="expression" dxfId="93" priority="84" stopIfTrue="1">
      <formula>OR(($A40="Samstag"),($A40="Sonntag"))</formula>
    </cfRule>
  </conditionalFormatting>
  <conditionalFormatting sqref="H40:H44">
    <cfRule type="expression" dxfId="92" priority="83" stopIfTrue="1">
      <formula>OR(($A40="Samstag"),($A40="Sonntag"))</formula>
    </cfRule>
  </conditionalFormatting>
  <conditionalFormatting sqref="H22:H52">
    <cfRule type="expression" dxfId="91" priority="90" stopIfTrue="1">
      <formula>OR(($A22="Samstag"),($A22="Sonntag"))</formula>
    </cfRule>
  </conditionalFormatting>
  <conditionalFormatting sqref="H22:H52">
    <cfRule type="expression" dxfId="90" priority="89" stopIfTrue="1">
      <formula>OR(($A22="Samstag"),($A22="Sonntag"))</formula>
    </cfRule>
  </conditionalFormatting>
  <conditionalFormatting sqref="H26:H52">
    <cfRule type="expression" dxfId="89" priority="88" stopIfTrue="1">
      <formula>OR(($A26="Samstag"),($A26="Sonntag"))</formula>
    </cfRule>
  </conditionalFormatting>
  <conditionalFormatting sqref="H26:H52">
    <cfRule type="expression" dxfId="88" priority="87" stopIfTrue="1">
      <formula>OR(($A26="Samstag"),($A26="Sonntag"))</formula>
    </cfRule>
  </conditionalFormatting>
  <conditionalFormatting sqref="H33:H37">
    <cfRule type="expression" dxfId="87" priority="86" stopIfTrue="1">
      <formula>OR(($A33="Samstag"),($A33="Sonntag"))</formula>
    </cfRule>
  </conditionalFormatting>
  <conditionalFormatting sqref="H33:H37">
    <cfRule type="expression" dxfId="86" priority="85" stopIfTrue="1">
      <formula>OR(($A33="Samstag"),($A33="Sonntag"))</formula>
    </cfRule>
  </conditionalFormatting>
  <conditionalFormatting sqref="H47:H51">
    <cfRule type="expression" dxfId="85" priority="82" stopIfTrue="1">
      <formula>OR(($A47="Samstag"),($A47="Sonntag"))</formula>
    </cfRule>
  </conditionalFormatting>
  <conditionalFormatting sqref="H47:H51">
    <cfRule type="expression" dxfId="84" priority="81" stopIfTrue="1">
      <formula>OR(($A47="Samstag"),($A47="Sonntag"))</formula>
    </cfRule>
  </conditionalFormatting>
  <conditionalFormatting sqref="F22:H52">
    <cfRule type="expression" dxfId="83" priority="80" stopIfTrue="1">
      <formula>OR(($A22="Samstag"),($A22="Sonntag"))</formula>
    </cfRule>
  </conditionalFormatting>
  <conditionalFormatting sqref="F22:H52">
    <cfRule type="expression" dxfId="82" priority="79" stopIfTrue="1">
      <formula>OR(($A22="Samstag"),($A22="Sonntag"))</formula>
    </cfRule>
  </conditionalFormatting>
  <conditionalFormatting sqref="I22:I52">
    <cfRule type="expression" dxfId="81" priority="65">
      <formula>(I22&gt;10)</formula>
    </cfRule>
    <cfRule type="expression" dxfId="80" priority="75" stopIfTrue="1">
      <formula>OR(($A22="Samstag"),($A22="Sonntag"))</formula>
    </cfRule>
    <cfRule type="expression" dxfId="79" priority="76" stopIfTrue="1">
      <formula>OR(($A22="Samstag"),($A22="Sonntag"))</formula>
    </cfRule>
    <cfRule type="expression" dxfId="78" priority="78" stopIfTrue="1">
      <formula>OR(($A22="Samstag"),($A22="Sonntag"))</formula>
    </cfRule>
  </conditionalFormatting>
  <conditionalFormatting sqref="I22:I52">
    <cfRule type="expression" dxfId="77" priority="77" stopIfTrue="1">
      <formula>OR(($A22="Samstag"),($A22="Sonntag"))</formula>
    </cfRule>
  </conditionalFormatting>
  <conditionalFormatting sqref="K56:P59">
    <cfRule type="expression" dxfId="76" priority="74">
      <formula>OR(ISERROR($K$55),($K$55&gt;""),ISERROR($K$56),($K$56&gt;""))</formula>
    </cfRule>
  </conditionalFormatting>
  <conditionalFormatting sqref="L44:L52">
    <cfRule type="expression" dxfId="75" priority="70" stopIfTrue="1">
      <formula>OR(($A44="Samstag"),($A44="Sonntag"))</formula>
    </cfRule>
  </conditionalFormatting>
  <conditionalFormatting sqref="L44:L52">
    <cfRule type="expression" dxfId="74" priority="73" stopIfTrue="1">
      <formula>OR(($A44="Samstag"),($A44="Sonntag"))</formula>
    </cfRule>
  </conditionalFormatting>
  <conditionalFormatting sqref="L44:L52">
    <cfRule type="expression" dxfId="73" priority="72" stopIfTrue="1">
      <formula>OR(($A44="Samstag"),($A44="Sonntag"))</formula>
    </cfRule>
  </conditionalFormatting>
  <conditionalFormatting sqref="L44:L52">
    <cfRule type="expression" dxfId="72" priority="71" stopIfTrue="1">
      <formula>OR(($A44="Samstag"),($A44="Sonntag"))</formula>
    </cfRule>
  </conditionalFormatting>
  <conditionalFormatting sqref="L22">
    <cfRule type="expression" dxfId="71" priority="69" stopIfTrue="1">
      <formula>OR(($A22="Samstag"),($A22="Sonntag"))</formula>
    </cfRule>
  </conditionalFormatting>
  <conditionalFormatting sqref="L40:L43">
    <cfRule type="expression" dxfId="70" priority="68" stopIfTrue="1">
      <formula>OR(($A40="Samstag"),($A40="Sonntag"),($AA40=TRUE()))</formula>
    </cfRule>
  </conditionalFormatting>
  <conditionalFormatting sqref="L40:L43">
    <cfRule type="expression" dxfId="69" priority="67" stopIfTrue="1">
      <formula>OR(($A40="Samstag"),($A40="Sonntag"))</formula>
    </cfRule>
  </conditionalFormatting>
  <conditionalFormatting sqref="G22:G52">
    <cfRule type="expression" dxfId="68" priority="66">
      <formula>OR(AND(I22&gt;6,G22&lt;TIME(0,30,0)),AND(I22&gt;9,G22&lt;TIME(0,45,0)))</formula>
    </cfRule>
  </conditionalFormatting>
  <conditionalFormatting sqref="J22:J52">
    <cfRule type="expression" dxfId="67" priority="64" stopIfTrue="1">
      <formula>OR(($A22="Samstag"),($A22="Sonntag"))</formula>
    </cfRule>
  </conditionalFormatting>
  <conditionalFormatting sqref="J22:J52">
    <cfRule type="expression" dxfId="66" priority="63" stopIfTrue="1">
      <formula>OR(($A22="Samstag"),($A22="Sonntag"))</formula>
    </cfRule>
  </conditionalFormatting>
  <conditionalFormatting sqref="D22:L22 D23:H52">
    <cfRule type="expression" dxfId="65" priority="243" stopIfTrue="1">
      <formula>OR(($A22="Samstag"),($A22="Sonntag"),($AD22=TRUE()))</formula>
    </cfRule>
  </conditionalFormatting>
  <conditionalFormatting sqref="B22">
    <cfRule type="expression" dxfId="64" priority="244" stopIfTrue="1">
      <formula>$AD22=TRUE()</formula>
    </cfRule>
    <cfRule type="expression" dxfId="63" priority="245" stopIfTrue="1">
      <formula>OR(($A22="Samstag"),($A22="Sonntag"))</formula>
    </cfRule>
    <cfRule type="expression" dxfId="62" priority="246" stopIfTrue="1">
      <formula>AND($E$17&lt;&gt;"",$B22&gt;=$E$17)</formula>
    </cfRule>
  </conditionalFormatting>
  <conditionalFormatting sqref="C22:C52">
    <cfRule type="expression" dxfId="61" priority="62" stopIfTrue="1">
      <formula>OR(($A22="Samstag"),($A22="Sonntag"),($AA22=TRUE()))</formula>
    </cfRule>
  </conditionalFormatting>
  <conditionalFormatting sqref="D22:D52">
    <cfRule type="expression" dxfId="60" priority="61">
      <formula>IF(AND(D22="F",C22&lt;&gt;"BA"),TRUE,FALSE)</formula>
    </cfRule>
  </conditionalFormatting>
  <conditionalFormatting sqref="P22:P52">
    <cfRule type="expression" dxfId="59" priority="60">
      <formula>IF($K$55&gt;"""",FALSE,TRUE)</formula>
    </cfRule>
  </conditionalFormatting>
  <conditionalFormatting sqref="F22">
    <cfRule type="expression" dxfId="58" priority="59" stopIfTrue="1">
      <formula>OR(($A22="Samstag"),($A22="Sonntag"),($AA22=TRUE()))</formula>
    </cfRule>
  </conditionalFormatting>
  <conditionalFormatting sqref="F22">
    <cfRule type="expression" dxfId="57" priority="58" stopIfTrue="1">
      <formula>OR(($A22="Samstag"),($A22="Sonntag"))</formula>
    </cfRule>
  </conditionalFormatting>
  <conditionalFormatting sqref="F22">
    <cfRule type="expression" dxfId="56" priority="57" stopIfTrue="1">
      <formula>OR(($A22="Samstag"),($A22="Sonntag"))</formula>
    </cfRule>
  </conditionalFormatting>
  <conditionalFormatting sqref="F22:H22">
    <cfRule type="expression" dxfId="55" priority="56" stopIfTrue="1">
      <formula>OR(($A22="Samstag"),($A22="Sonntag"),($AA22=TRUE()))</formula>
    </cfRule>
  </conditionalFormatting>
  <conditionalFormatting sqref="F22:H22">
    <cfRule type="expression" dxfId="54" priority="55" stopIfTrue="1">
      <formula>OR(($A22="Samstag"),($A22="Sonntag"))</formula>
    </cfRule>
  </conditionalFormatting>
  <conditionalFormatting sqref="F22:H22">
    <cfRule type="expression" dxfId="53" priority="54" stopIfTrue="1">
      <formula>OR(($A22="Samstag"),($A22="Sonntag"))</formula>
    </cfRule>
  </conditionalFormatting>
  <conditionalFormatting sqref="G22">
    <cfRule type="expression" dxfId="52" priority="53" stopIfTrue="1">
      <formula>OR(($A22="Samstag"),($A22="Sonntag"))</formula>
    </cfRule>
  </conditionalFormatting>
  <conditionalFormatting sqref="G22">
    <cfRule type="expression" dxfId="51" priority="52" stopIfTrue="1">
      <formula>OR(($A22="Samstag"),($A22="Sonntag"))</formula>
    </cfRule>
  </conditionalFormatting>
  <conditionalFormatting sqref="H22">
    <cfRule type="expression" dxfId="50" priority="51" stopIfTrue="1">
      <formula>OR(($A22="Samstag"),($A22="Sonntag"))</formula>
    </cfRule>
  </conditionalFormatting>
  <conditionalFormatting sqref="H22">
    <cfRule type="expression" dxfId="49" priority="50" stopIfTrue="1">
      <formula>OR(($A22="Samstag"),($A22="Sonntag"))</formula>
    </cfRule>
  </conditionalFormatting>
  <conditionalFormatting sqref="F27">
    <cfRule type="expression" dxfId="48" priority="49" stopIfTrue="1">
      <formula>OR(($A27="Samstag"),($A27="Sonntag"),($AA27=TRUE()))</formula>
    </cfRule>
  </conditionalFormatting>
  <conditionalFormatting sqref="F27">
    <cfRule type="expression" dxfId="47" priority="48" stopIfTrue="1">
      <formula>OR(($A27="Samstag"),($A27="Sonntag"))</formula>
    </cfRule>
  </conditionalFormatting>
  <conditionalFormatting sqref="F27">
    <cfRule type="expression" dxfId="46" priority="47" stopIfTrue="1">
      <formula>OR(($A27="Samstag"),($A27="Sonntag"))</formula>
    </cfRule>
  </conditionalFormatting>
  <conditionalFormatting sqref="F27:H27">
    <cfRule type="expression" dxfId="45" priority="46" stopIfTrue="1">
      <formula>OR(($A27="Samstag"),($A27="Sonntag"),($AA27=TRUE()))</formula>
    </cfRule>
  </conditionalFormatting>
  <conditionalFormatting sqref="F27:H27">
    <cfRule type="expression" dxfId="44" priority="45" stopIfTrue="1">
      <formula>OR(($A27="Samstag"),($A27="Sonntag"))</formula>
    </cfRule>
  </conditionalFormatting>
  <conditionalFormatting sqref="F27:H27">
    <cfRule type="expression" dxfId="43" priority="44" stopIfTrue="1">
      <formula>OR(($A27="Samstag"),($A27="Sonntag"))</formula>
    </cfRule>
  </conditionalFormatting>
  <conditionalFormatting sqref="G27">
    <cfRule type="expression" dxfId="42" priority="43" stopIfTrue="1">
      <formula>OR(($A27="Samstag"),($A27="Sonntag"))</formula>
    </cfRule>
  </conditionalFormatting>
  <conditionalFormatting sqref="G27">
    <cfRule type="expression" dxfId="41" priority="42" stopIfTrue="1">
      <formula>OR(($A27="Samstag"),($A27="Sonntag"))</formula>
    </cfRule>
  </conditionalFormatting>
  <conditionalFormatting sqref="H27">
    <cfRule type="expression" dxfId="40" priority="41" stopIfTrue="1">
      <formula>OR(($A27="Samstag"),($A27="Sonntag"))</formula>
    </cfRule>
  </conditionalFormatting>
  <conditionalFormatting sqref="H27">
    <cfRule type="expression" dxfId="39" priority="40" stopIfTrue="1">
      <formula>OR(($A27="Samstag"),($A27="Sonntag"))</formula>
    </cfRule>
  </conditionalFormatting>
  <conditionalFormatting sqref="F25:H25">
    <cfRule type="expression" dxfId="38" priority="39" stopIfTrue="1">
      <formula>OR(($A25="Samstag"),($A25="Sonntag"))</formula>
    </cfRule>
  </conditionalFormatting>
  <conditionalFormatting sqref="G25">
    <cfRule type="expression" dxfId="37" priority="38" stopIfTrue="1">
      <formula>OR(($A25="Samstag"),($A25="Sonntag"))</formula>
    </cfRule>
  </conditionalFormatting>
  <conditionalFormatting sqref="H25">
    <cfRule type="expression" dxfId="36" priority="37" stopIfTrue="1">
      <formula>OR(($A25="Samstag"),($A25="Sonntag"))</formula>
    </cfRule>
  </conditionalFormatting>
  <conditionalFormatting sqref="F26:H26">
    <cfRule type="expression" dxfId="35" priority="36" stopIfTrue="1">
      <formula>OR(($A26="Samstag"),($A26="Sonntag"))</formula>
    </cfRule>
  </conditionalFormatting>
  <conditionalFormatting sqref="F26:H26">
    <cfRule type="expression" dxfId="34" priority="35" stopIfTrue="1">
      <formula>OR(($A26="Samstag"),($A26="Sonntag"))</formula>
    </cfRule>
  </conditionalFormatting>
  <conditionalFormatting sqref="G26">
    <cfRule type="expression" dxfId="33" priority="34" stopIfTrue="1">
      <formula>OR(($A26="Samstag"),($A26="Sonntag"))</formula>
    </cfRule>
  </conditionalFormatting>
  <conditionalFormatting sqref="G26">
    <cfRule type="expression" dxfId="32" priority="33" stopIfTrue="1">
      <formula>OR(($A26="Samstag"),($A26="Sonntag"))</formula>
    </cfRule>
  </conditionalFormatting>
  <conditionalFormatting sqref="H26">
    <cfRule type="expression" dxfId="31" priority="32" stopIfTrue="1">
      <formula>OR(($A26="Samstag"),($A26="Sonntag"))</formula>
    </cfRule>
  </conditionalFormatting>
  <conditionalFormatting sqref="H26">
    <cfRule type="expression" dxfId="30" priority="31" stopIfTrue="1">
      <formula>OR(($A26="Samstag"),($A26="Sonntag"))</formula>
    </cfRule>
  </conditionalFormatting>
  <conditionalFormatting sqref="F29:H29">
    <cfRule type="expression" dxfId="29" priority="30" stopIfTrue="1">
      <formula>OR(($A29="Samstag"),($A29="Sonntag"))</formula>
    </cfRule>
  </conditionalFormatting>
  <conditionalFormatting sqref="F29:H29">
    <cfRule type="expression" dxfId="28" priority="29" stopIfTrue="1">
      <formula>OR(($A29="Samstag"),($A29="Sonntag"))</formula>
    </cfRule>
  </conditionalFormatting>
  <conditionalFormatting sqref="G29">
    <cfRule type="expression" dxfId="27" priority="28" stopIfTrue="1">
      <formula>OR(($A29="Samstag"),($A29="Sonntag"))</formula>
    </cfRule>
  </conditionalFormatting>
  <conditionalFormatting sqref="G29">
    <cfRule type="expression" dxfId="26" priority="27" stopIfTrue="1">
      <formula>OR(($A29="Samstag"),($A29="Sonntag"))</formula>
    </cfRule>
  </conditionalFormatting>
  <conditionalFormatting sqref="H29">
    <cfRule type="expression" dxfId="25" priority="26" stopIfTrue="1">
      <formula>OR(($A29="Samstag"),($A29="Sonntag"))</formula>
    </cfRule>
  </conditionalFormatting>
  <conditionalFormatting sqref="H29">
    <cfRule type="expression" dxfId="24" priority="25" stopIfTrue="1">
      <formula>OR(($A29="Samstag"),($A29="Sonntag"))</formula>
    </cfRule>
  </conditionalFormatting>
  <conditionalFormatting sqref="F30:H30">
    <cfRule type="expression" dxfId="23" priority="24" stopIfTrue="1">
      <formula>OR(($A30="Samstag"),($A30="Sonntag"))</formula>
    </cfRule>
  </conditionalFormatting>
  <conditionalFormatting sqref="F30:H30">
    <cfRule type="expression" dxfId="22" priority="23" stopIfTrue="1">
      <formula>OR(($A30="Samstag"),($A30="Sonntag"))</formula>
    </cfRule>
  </conditionalFormatting>
  <conditionalFormatting sqref="G30">
    <cfRule type="expression" dxfId="21" priority="22" stopIfTrue="1">
      <formula>OR(($A30="Samstag"),($A30="Sonntag"))</formula>
    </cfRule>
  </conditionalFormatting>
  <conditionalFormatting sqref="G30">
    <cfRule type="expression" dxfId="20" priority="21" stopIfTrue="1">
      <formula>OR(($A30="Samstag"),($A30="Sonntag"))</formula>
    </cfRule>
  </conditionalFormatting>
  <conditionalFormatting sqref="H30">
    <cfRule type="expression" dxfId="19" priority="20" stopIfTrue="1">
      <formula>OR(($A30="Samstag"),($A30="Sonntag"))</formula>
    </cfRule>
  </conditionalFormatting>
  <conditionalFormatting sqref="H30">
    <cfRule type="expression" dxfId="18" priority="19" stopIfTrue="1">
      <formula>OR(($A30="Samstag"),($A30="Sonntag"))</formula>
    </cfRule>
  </conditionalFormatting>
  <conditionalFormatting sqref="F31:H31">
    <cfRule type="expression" dxfId="17" priority="18" stopIfTrue="1">
      <formula>OR(($A31="Samstag"),($A31="Sonntag"))</formula>
    </cfRule>
  </conditionalFormatting>
  <conditionalFormatting sqref="F31:H31">
    <cfRule type="expression" dxfId="16" priority="17" stopIfTrue="1">
      <formula>OR(($A31="Samstag"),($A31="Sonntag"))</formula>
    </cfRule>
  </conditionalFormatting>
  <conditionalFormatting sqref="G31">
    <cfRule type="expression" dxfId="15" priority="16" stopIfTrue="1">
      <formula>OR(($A31="Samstag"),($A31="Sonntag"))</formula>
    </cfRule>
  </conditionalFormatting>
  <conditionalFormatting sqref="G31">
    <cfRule type="expression" dxfId="14" priority="15" stopIfTrue="1">
      <formula>OR(($A31="Samstag"),($A31="Sonntag"))</formula>
    </cfRule>
  </conditionalFormatting>
  <conditionalFormatting sqref="H31">
    <cfRule type="expression" dxfId="13" priority="14" stopIfTrue="1">
      <formula>OR(($A31="Samstag"),($A31="Sonntag"))</formula>
    </cfRule>
  </conditionalFormatting>
  <conditionalFormatting sqref="H31">
    <cfRule type="expression" dxfId="12" priority="13" stopIfTrue="1">
      <formula>OR(($A31="Samstag"),($A31="Sonntag"))</formula>
    </cfRule>
  </conditionalFormatting>
  <conditionalFormatting sqref="F32:H32">
    <cfRule type="expression" dxfId="11" priority="12" stopIfTrue="1">
      <formula>OR(($A32="Samstag"),($A32="Sonntag"))</formula>
    </cfRule>
  </conditionalFormatting>
  <conditionalFormatting sqref="F32:H32">
    <cfRule type="expression" dxfId="10" priority="11" stopIfTrue="1">
      <formula>OR(($A32="Samstag"),($A32="Sonntag"))</formula>
    </cfRule>
  </conditionalFormatting>
  <conditionalFormatting sqref="G32">
    <cfRule type="expression" dxfId="9" priority="10" stopIfTrue="1">
      <formula>OR(($A32="Samstag"),($A32="Sonntag"))</formula>
    </cfRule>
  </conditionalFormatting>
  <conditionalFormatting sqref="G32">
    <cfRule type="expression" dxfId="8" priority="9" stopIfTrue="1">
      <formula>OR(($A32="Samstag"),($A32="Sonntag"))</formula>
    </cfRule>
  </conditionalFormatting>
  <conditionalFormatting sqref="H32">
    <cfRule type="expression" dxfId="7" priority="8" stopIfTrue="1">
      <formula>OR(($A32="Samstag"),($A32="Sonntag"))</formula>
    </cfRule>
  </conditionalFormatting>
  <conditionalFormatting sqref="H32">
    <cfRule type="expression" dxfId="6" priority="7" stopIfTrue="1">
      <formula>OR(($A32="Samstag"),($A32="Sonntag"))</formula>
    </cfRule>
  </conditionalFormatting>
  <conditionalFormatting sqref="F32:H33">
    <cfRule type="expression" dxfId="5" priority="6" stopIfTrue="1">
      <formula>OR(($A32="Samstag"),($A32="Sonntag"))</formula>
    </cfRule>
  </conditionalFormatting>
  <conditionalFormatting sqref="F32:H33">
    <cfRule type="expression" dxfId="4" priority="5" stopIfTrue="1">
      <formula>OR(($A32="Samstag"),($A32="Sonntag"))</formula>
    </cfRule>
  </conditionalFormatting>
  <conditionalFormatting sqref="G32:G33">
    <cfRule type="expression" dxfId="3" priority="4" stopIfTrue="1">
      <formula>OR(($A32="Samstag"),($A32="Sonntag"))</formula>
    </cfRule>
  </conditionalFormatting>
  <conditionalFormatting sqref="G32:G33">
    <cfRule type="expression" dxfId="2" priority="3" stopIfTrue="1">
      <formula>OR(($A32="Samstag"),($A32="Sonntag"))</formula>
    </cfRule>
  </conditionalFormatting>
  <conditionalFormatting sqref="H32:H33">
    <cfRule type="expression" dxfId="1" priority="2" stopIfTrue="1">
      <formula>OR(($A32="Samstag"),($A32="Sonntag"))</formula>
    </cfRule>
  </conditionalFormatting>
  <conditionalFormatting sqref="H32:H33">
    <cfRule type="expression" dxfId="0" priority="1" stopIfTrue="1">
      <formula>OR(($A32="Samstag"),($A32="Sonntag"))</formula>
    </cfRule>
  </conditionalFormatting>
  <dataValidations count="8">
    <dataValidation type="list" showInputMessage="1" showErrorMessage="1" sqref="C22:C52" xr:uid="{00000000-0002-0000-0D00-000000000000}">
      <formula1>Auswahlart</formula1>
    </dataValidation>
    <dataValidation type="list" allowBlank="1" showInputMessage="1" showErrorMessage="1" sqref="E17:F17" xr:uid="{00000000-0002-0000-0D00-000001000000}">
      <formula1>$B$22:$B$52</formula1>
    </dataValidation>
    <dataValidation showInputMessage="1" showErrorMessage="1" sqref="G10:I10" xr:uid="{00000000-0002-0000-0D00-000002000000}"/>
    <dataValidation type="decimal" allowBlank="1" showInputMessage="1" showErrorMessage="1" sqref="I16:M16 I12:M12" xr:uid="{00000000-0002-0000-0D00-000003000000}">
      <formula1>$AA$35</formula1>
      <formula2>$AA$36</formula2>
    </dataValidation>
    <dataValidation type="decimal" allowBlank="1" showInputMessage="1" showErrorMessage="1" sqref="F12 F16 I13:M13 I17:M17" xr:uid="{00000000-0002-0000-0D00-000004000000}">
      <formula1>0</formula1>
      <formula2>45</formula2>
    </dataValidation>
    <dataValidation allowBlank="1" showInputMessage="1" showErrorMessage="1" errorTitle="Eingabefehler" error="Bitte geben Sie eine positive Dezimalzahl ein." sqref="D22:D52" xr:uid="{00000000-0002-0000-0D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D00-000006000000}">
      <formula1>AND(ISNUMBER(F22),DAY($B22)&gt;0,NOT(AND(OR($D22="F",$C22="BA"),NOT($S$8))),NOT(AND(OR($A22="Sonntag",$A22="Samstag"),NOT($S$7))),F22&gt;=TIME(0,0,0),F22&lt;=TIME(23,59,59))</formula1>
    </dataValidation>
    <dataValidation type="decimal" allowBlank="1" showInputMessage="1" showErrorMessage="1" sqref="M7:O7" xr:uid="{00000000-0002-0000-0D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4">
    <pageSetUpPr fitToPage="1"/>
  </sheetPr>
  <dimension ref="A1:IR80"/>
  <sheetViews>
    <sheetView showGridLines="0" showRowColHeaders="0" zoomScaleNormal="100" zoomScaleSheetLayoutView="55" workbookViewId="0">
      <selection activeCell="P35" sqref="P35"/>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7.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34" ht="11.25" customHeight="1" thickBot="1">
      <c r="A1"/>
      <c r="B1"/>
      <c r="C1"/>
      <c r="D1"/>
      <c r="E1"/>
      <c r="F1"/>
      <c r="G1"/>
      <c r="H1"/>
      <c r="I1"/>
      <c r="J1"/>
      <c r="K1"/>
      <c r="L1"/>
      <c r="M1"/>
      <c r="N1"/>
      <c r="O1"/>
      <c r="P1"/>
      <c r="Q1"/>
      <c r="R1"/>
      <c r="S1" s="66"/>
      <c r="T1" s="66"/>
      <c r="U1" s="66"/>
      <c r="V1" s="3"/>
      <c r="W1" s="3"/>
      <c r="X1" s="3"/>
      <c r="Y1" s="3"/>
      <c r="Z1" s="3"/>
      <c r="AA1" s="3"/>
      <c r="AB1" s="3"/>
      <c r="AC1" s="3"/>
      <c r="AD1" s="3"/>
      <c r="AE1" s="3"/>
      <c r="AF1" s="3"/>
      <c r="AG1" s="3"/>
      <c r="AH1" s="3"/>
    </row>
    <row r="2" spans="1:34" ht="18.75" customHeight="1" thickTop="1">
      <c r="A2"/>
      <c r="B2" s="245" t="s">
        <v>75</v>
      </c>
      <c r="C2" s="246"/>
      <c r="D2" s="246"/>
      <c r="E2" s="246"/>
      <c r="F2" s="246"/>
      <c r="G2" s="246"/>
      <c r="H2" s="246"/>
      <c r="I2" s="246"/>
      <c r="J2" s="246"/>
      <c r="K2" s="246"/>
      <c r="L2" s="247"/>
      <c r="M2"/>
      <c r="N2"/>
      <c r="O2"/>
      <c r="P2"/>
      <c r="Q2"/>
      <c r="R2"/>
      <c r="S2" s="66"/>
      <c r="T2" s="66"/>
      <c r="U2" s="66"/>
      <c r="V2" s="3"/>
      <c r="W2" s="3"/>
      <c r="X2" s="3"/>
      <c r="Y2" s="3"/>
      <c r="Z2" s="3"/>
      <c r="AA2" s="3"/>
      <c r="AB2" s="3"/>
      <c r="AC2" s="3"/>
      <c r="AD2" s="3"/>
      <c r="AE2" s="3"/>
      <c r="AF2" s="3"/>
      <c r="AG2" s="3"/>
      <c r="AH2" s="3"/>
    </row>
    <row r="3" spans="1:34" ht="11.25" customHeight="1">
      <c r="A3"/>
      <c r="B3" s="248"/>
      <c r="C3" s="249"/>
      <c r="D3" s="249"/>
      <c r="E3" s="249"/>
      <c r="F3" s="249"/>
      <c r="G3" s="249"/>
      <c r="H3" s="249"/>
      <c r="I3" s="249"/>
      <c r="J3" s="249"/>
      <c r="K3" s="249"/>
      <c r="L3" s="250"/>
      <c r="M3"/>
      <c r="N3"/>
      <c r="O3"/>
      <c r="P3"/>
      <c r="Q3"/>
      <c r="R3"/>
      <c r="S3" s="66"/>
      <c r="T3" s="66"/>
      <c r="U3" s="66"/>
      <c r="V3" s="3"/>
      <c r="W3" s="3"/>
      <c r="X3" s="3"/>
      <c r="Y3" s="3"/>
      <c r="Z3" s="3"/>
      <c r="AA3" s="3"/>
      <c r="AB3" s="3"/>
      <c r="AC3" s="3"/>
      <c r="AD3" s="3"/>
      <c r="AE3" s="3"/>
      <c r="AF3" s="3"/>
      <c r="AG3" s="3"/>
      <c r="AH3" s="3"/>
    </row>
    <row r="4" spans="1:34" ht="15" customHeight="1">
      <c r="A4"/>
      <c r="B4" s="248"/>
      <c r="C4" s="249"/>
      <c r="D4" s="249"/>
      <c r="E4" s="249"/>
      <c r="F4" s="249"/>
      <c r="G4" s="249"/>
      <c r="H4" s="249"/>
      <c r="I4" s="249"/>
      <c r="J4" s="249"/>
      <c r="K4" s="249"/>
      <c r="L4" s="250"/>
      <c r="M4"/>
      <c r="N4"/>
      <c r="O4"/>
      <c r="P4"/>
      <c r="Q4"/>
      <c r="R4"/>
      <c r="S4" s="66"/>
      <c r="T4" s="66"/>
      <c r="U4" s="66"/>
      <c r="V4" s="3"/>
      <c r="W4" s="3"/>
      <c r="X4" s="3"/>
      <c r="Y4" s="3"/>
      <c r="Z4" s="3"/>
      <c r="AA4" s="3"/>
      <c r="AB4" s="3"/>
      <c r="AC4" s="3"/>
      <c r="AD4" s="3"/>
      <c r="AE4" s="3"/>
      <c r="AF4" s="3"/>
      <c r="AG4" s="3"/>
      <c r="AH4" s="3"/>
    </row>
    <row r="5" spans="1:34" ht="22.5" customHeight="1">
      <c r="A5"/>
      <c r="B5" s="248"/>
      <c r="C5" s="249"/>
      <c r="D5" s="249"/>
      <c r="E5" s="249"/>
      <c r="F5" s="249"/>
      <c r="G5" s="249"/>
      <c r="H5" s="249"/>
      <c r="I5" s="249"/>
      <c r="J5" s="249"/>
      <c r="K5" s="249"/>
      <c r="L5" s="250"/>
      <c r="M5" s="170"/>
      <c r="N5" s="170"/>
      <c r="O5" s="170"/>
      <c r="P5"/>
      <c r="Q5"/>
      <c r="R5"/>
      <c r="S5" s="65"/>
      <c r="T5" s="65"/>
      <c r="V5" s="3"/>
      <c r="W5" s="3"/>
      <c r="X5" s="3"/>
      <c r="Y5" s="3"/>
      <c r="Z5" s="3"/>
      <c r="AA5" s="3"/>
      <c r="AB5" s="3"/>
      <c r="AC5" s="3"/>
      <c r="AD5" s="3"/>
      <c r="AE5" s="3"/>
      <c r="AF5" s="3"/>
      <c r="AG5" s="3"/>
      <c r="AH5" s="3"/>
    </row>
    <row r="6" spans="1:34" ht="14.4">
      <c r="A6"/>
      <c r="B6" s="248"/>
      <c r="C6" s="249"/>
      <c r="D6" s="249"/>
      <c r="E6" s="249"/>
      <c r="F6" s="249"/>
      <c r="G6" s="249"/>
      <c r="H6" s="249"/>
      <c r="I6" s="249"/>
      <c r="J6" s="249"/>
      <c r="K6" s="249"/>
      <c r="L6" s="250"/>
      <c r="M6"/>
      <c r="N6"/>
      <c r="O6"/>
      <c r="P6"/>
      <c r="Q6"/>
      <c r="R6"/>
      <c r="V6" s="3"/>
      <c r="W6" s="3"/>
      <c r="X6" s="3"/>
      <c r="Y6" s="3"/>
      <c r="Z6" s="3"/>
      <c r="AA6" s="3"/>
      <c r="AB6" s="3"/>
      <c r="AC6" s="3"/>
      <c r="AD6" s="3"/>
      <c r="AE6" s="3"/>
      <c r="AF6" s="3"/>
      <c r="AG6" s="3"/>
      <c r="AH6" s="3"/>
    </row>
    <row r="7" spans="1:34" ht="22.5" customHeight="1">
      <c r="A7"/>
      <c r="B7" s="248"/>
      <c r="C7" s="249"/>
      <c r="D7" s="249"/>
      <c r="E7" s="249"/>
      <c r="F7" s="249"/>
      <c r="G7" s="249"/>
      <c r="H7" s="249"/>
      <c r="I7" s="249"/>
      <c r="J7" s="249"/>
      <c r="K7" s="249"/>
      <c r="L7" s="250"/>
      <c r="M7" s="170"/>
      <c r="N7" s="170"/>
      <c r="O7" s="170"/>
      <c r="P7"/>
      <c r="Q7"/>
      <c r="R7"/>
      <c r="V7" s="3"/>
      <c r="W7" s="3"/>
      <c r="X7" s="3"/>
      <c r="Y7" s="3"/>
      <c r="Z7" s="3"/>
      <c r="AA7" s="3"/>
      <c r="AB7" s="3"/>
      <c r="AC7" s="3"/>
      <c r="AD7" s="3"/>
      <c r="AE7" s="3"/>
      <c r="AF7" s="3"/>
      <c r="AG7" s="3"/>
      <c r="AH7" s="3"/>
    </row>
    <row r="8" spans="1:34" ht="22.5" customHeight="1">
      <c r="A8"/>
      <c r="B8" s="248"/>
      <c r="C8" s="249"/>
      <c r="D8" s="249"/>
      <c r="E8" s="249"/>
      <c r="F8" s="249"/>
      <c r="G8" s="249"/>
      <c r="H8" s="249"/>
      <c r="I8" s="249"/>
      <c r="J8" s="249"/>
      <c r="K8" s="249"/>
      <c r="L8" s="250"/>
      <c r="M8"/>
      <c r="N8"/>
      <c r="O8"/>
      <c r="P8"/>
      <c r="Q8"/>
      <c r="R8"/>
      <c r="V8" s="3"/>
      <c r="W8" s="3"/>
      <c r="X8" s="3"/>
      <c r="Y8" s="3"/>
      <c r="Z8" s="3"/>
      <c r="AA8" s="3"/>
      <c r="AB8" s="3"/>
      <c r="AC8" s="3"/>
      <c r="AD8" s="3"/>
      <c r="AE8" s="3"/>
      <c r="AF8" s="3"/>
      <c r="AG8" s="3"/>
      <c r="AH8" s="3"/>
    </row>
    <row r="9" spans="1:34" ht="22.5" customHeight="1">
      <c r="A9"/>
      <c r="B9" s="248"/>
      <c r="C9" s="249"/>
      <c r="D9" s="249"/>
      <c r="E9" s="249"/>
      <c r="F9" s="249"/>
      <c r="G9" s="249"/>
      <c r="H9" s="249"/>
      <c r="I9" s="249"/>
      <c r="J9" s="249"/>
      <c r="K9" s="249"/>
      <c r="L9" s="250"/>
      <c r="M9" s="170"/>
      <c r="N9" s="170"/>
      <c r="O9" s="170"/>
      <c r="P9"/>
      <c r="Q9"/>
      <c r="R9"/>
      <c r="V9" s="3"/>
      <c r="W9" s="3"/>
      <c r="X9" s="3"/>
      <c r="Y9" s="3"/>
      <c r="Z9" s="3"/>
      <c r="AA9" s="3"/>
      <c r="AB9" s="3"/>
      <c r="AC9" s="3"/>
      <c r="AD9" s="3"/>
      <c r="AE9" s="3"/>
      <c r="AF9" s="3"/>
      <c r="AG9" s="3"/>
      <c r="AH9" s="3"/>
    </row>
    <row r="10" spans="1:34" ht="14.4">
      <c r="A10"/>
      <c r="B10" s="248"/>
      <c r="C10" s="249"/>
      <c r="D10" s="249"/>
      <c r="E10" s="249"/>
      <c r="F10" s="249"/>
      <c r="G10" s="249"/>
      <c r="H10" s="249"/>
      <c r="I10" s="249"/>
      <c r="J10" s="249"/>
      <c r="K10" s="249"/>
      <c r="L10" s="250"/>
      <c r="M10"/>
      <c r="N10"/>
      <c r="O10"/>
      <c r="P10"/>
      <c r="Q10"/>
      <c r="R10"/>
      <c r="S10" s="65"/>
      <c r="T10" s="65"/>
      <c r="U10" s="65"/>
      <c r="V10" s="3"/>
      <c r="W10" s="3"/>
      <c r="X10" s="3"/>
      <c r="Y10" s="3"/>
      <c r="Z10" s="3"/>
      <c r="AA10" s="3"/>
      <c r="AB10" s="3"/>
      <c r="AC10" s="3"/>
      <c r="AD10" s="3"/>
      <c r="AE10" s="3"/>
      <c r="AF10" s="3"/>
      <c r="AG10" s="3"/>
      <c r="AH10" s="3"/>
    </row>
    <row r="11" spans="1:34" ht="15" customHeight="1">
      <c r="A11"/>
      <c r="B11" s="248"/>
      <c r="C11" s="249"/>
      <c r="D11" s="249"/>
      <c r="E11" s="249"/>
      <c r="F11" s="249"/>
      <c r="G11" s="249"/>
      <c r="H11" s="249"/>
      <c r="I11" s="249"/>
      <c r="J11" s="249"/>
      <c r="K11" s="249"/>
      <c r="L11" s="250"/>
      <c r="M11"/>
      <c r="N11"/>
      <c r="O11"/>
      <c r="P11"/>
      <c r="Q11"/>
      <c r="R11"/>
      <c r="V11" s="3"/>
      <c r="W11" s="3"/>
      <c r="X11" s="3"/>
      <c r="Y11" s="3"/>
      <c r="Z11" s="3"/>
      <c r="AA11" s="3"/>
      <c r="AB11" s="3"/>
      <c r="AC11" s="3"/>
      <c r="AD11" s="3"/>
      <c r="AE11" s="3"/>
      <c r="AF11" s="3"/>
      <c r="AG11" s="3"/>
      <c r="AH11" s="3"/>
    </row>
    <row r="12" spans="1:34" ht="22.5" customHeight="1">
      <c r="A12"/>
      <c r="B12" s="248"/>
      <c r="C12" s="249"/>
      <c r="D12" s="249"/>
      <c r="E12" s="249"/>
      <c r="F12" s="249"/>
      <c r="G12" s="249"/>
      <c r="H12" s="249"/>
      <c r="I12" s="249"/>
      <c r="J12" s="249"/>
      <c r="K12" s="249"/>
      <c r="L12" s="250"/>
      <c r="M12"/>
      <c r="N12"/>
      <c r="O12"/>
      <c r="P12"/>
      <c r="Q12"/>
      <c r="R12"/>
      <c r="V12" s="3"/>
      <c r="W12" s="3"/>
      <c r="X12" s="3"/>
      <c r="Y12" s="3"/>
      <c r="Z12" s="3"/>
      <c r="AA12" s="3"/>
      <c r="AB12" s="3"/>
      <c r="AC12" s="3"/>
      <c r="AD12" s="3"/>
      <c r="AE12" s="3"/>
      <c r="AF12" s="3"/>
      <c r="AG12" s="3"/>
      <c r="AH12" s="3"/>
    </row>
    <row r="13" spans="1:34" ht="22.5" customHeight="1">
      <c r="A13"/>
      <c r="B13" s="248"/>
      <c r="C13" s="249"/>
      <c r="D13" s="249"/>
      <c r="E13" s="249"/>
      <c r="F13" s="249"/>
      <c r="G13" s="249"/>
      <c r="H13" s="249"/>
      <c r="I13" s="249"/>
      <c r="J13" s="249"/>
      <c r="K13" s="249"/>
      <c r="L13" s="250"/>
      <c r="M13"/>
      <c r="N13"/>
      <c r="O13"/>
      <c r="P13"/>
      <c r="Q13"/>
      <c r="R13"/>
      <c r="V13" s="3"/>
      <c r="W13" s="3"/>
      <c r="X13" s="3"/>
      <c r="Y13" s="3"/>
      <c r="Z13" s="3"/>
      <c r="AA13" s="3"/>
      <c r="AB13" s="3"/>
      <c r="AC13" s="3"/>
      <c r="AD13" s="3"/>
      <c r="AE13" s="3"/>
      <c r="AF13" s="3"/>
      <c r="AG13" s="3"/>
      <c r="AH13" s="3"/>
    </row>
    <row r="14" spans="1:34" ht="18.75" customHeight="1">
      <c r="A14"/>
      <c r="B14" s="248"/>
      <c r="C14" s="249"/>
      <c r="D14" s="249"/>
      <c r="E14" s="249"/>
      <c r="F14" s="249"/>
      <c r="G14" s="249"/>
      <c r="H14" s="249"/>
      <c r="I14" s="249"/>
      <c r="J14" s="249"/>
      <c r="K14" s="249"/>
      <c r="L14" s="250"/>
      <c r="M14"/>
      <c r="N14"/>
      <c r="O14"/>
      <c r="P14"/>
      <c r="Q14"/>
      <c r="R14"/>
      <c r="V14" s="3"/>
      <c r="W14" s="3"/>
      <c r="X14" s="3"/>
      <c r="Y14" s="3"/>
      <c r="Z14" s="3"/>
      <c r="AA14" s="3"/>
      <c r="AB14" s="3"/>
      <c r="AC14" s="3"/>
      <c r="AD14" s="3"/>
      <c r="AE14" s="3"/>
      <c r="AF14" s="3"/>
      <c r="AG14" s="3"/>
      <c r="AH14" s="3"/>
    </row>
    <row r="15" spans="1:34" ht="15" customHeight="1">
      <c r="A15"/>
      <c r="B15" s="248"/>
      <c r="C15" s="249"/>
      <c r="D15" s="249"/>
      <c r="E15" s="249"/>
      <c r="F15" s="249"/>
      <c r="G15" s="249"/>
      <c r="H15" s="249"/>
      <c r="I15" s="249"/>
      <c r="J15" s="249"/>
      <c r="K15" s="249"/>
      <c r="L15" s="250"/>
      <c r="M15"/>
      <c r="N15"/>
      <c r="O15"/>
      <c r="P15"/>
      <c r="Q15"/>
      <c r="R15"/>
      <c r="V15" s="3"/>
      <c r="W15" s="3"/>
      <c r="X15" s="3"/>
      <c r="Y15" s="3"/>
      <c r="Z15" s="3"/>
      <c r="AA15" s="3"/>
      <c r="AB15" s="3"/>
      <c r="AC15" s="3"/>
      <c r="AD15" s="3"/>
      <c r="AE15" s="3"/>
      <c r="AF15" s="3"/>
      <c r="AG15" s="3"/>
      <c r="AH15" s="3"/>
    </row>
    <row r="16" spans="1:34" ht="23.25" customHeight="1" thickBot="1">
      <c r="A16"/>
      <c r="B16" s="251"/>
      <c r="C16" s="252"/>
      <c r="D16" s="252"/>
      <c r="E16" s="252"/>
      <c r="F16" s="252"/>
      <c r="G16" s="252"/>
      <c r="H16" s="252"/>
      <c r="I16" s="252"/>
      <c r="J16" s="252"/>
      <c r="K16" s="252"/>
      <c r="L16" s="253"/>
      <c r="M16"/>
      <c r="N16"/>
      <c r="O16"/>
      <c r="P16"/>
      <c r="Q16"/>
      <c r="R16"/>
      <c r="V16" s="3"/>
      <c r="W16" s="3"/>
      <c r="X16" s="3"/>
      <c r="Y16" s="3"/>
      <c r="Z16" s="3"/>
      <c r="AA16" s="3"/>
      <c r="AB16" s="3"/>
      <c r="AC16" s="3"/>
      <c r="AD16" s="3"/>
      <c r="AE16" s="3"/>
      <c r="AF16" s="3"/>
      <c r="AG16" s="3"/>
      <c r="AH16" s="3"/>
    </row>
    <row r="17" spans="1:252" ht="22.5" customHeight="1" thickTop="1" thickBot="1">
      <c r="A17"/>
      <c r="B17"/>
      <c r="C17"/>
      <c r="D17"/>
      <c r="E17" s="263"/>
      <c r="F17" s="263"/>
      <c r="G17"/>
      <c r="H17"/>
      <c r="I17"/>
      <c r="J17"/>
      <c r="K17"/>
      <c r="L17"/>
      <c r="M17"/>
      <c r="N17"/>
      <c r="O17"/>
      <c r="P17"/>
      <c r="Q17"/>
      <c r="R17"/>
      <c r="V17" s="3"/>
      <c r="W17" s="3"/>
      <c r="X17" s="3"/>
      <c r="Y17" s="3"/>
      <c r="Z17" s="3"/>
      <c r="AA17" s="3"/>
      <c r="AB17" s="3"/>
      <c r="AC17" s="3"/>
      <c r="AD17" s="3"/>
      <c r="AE17" s="3"/>
      <c r="AF17" s="3"/>
      <c r="AG17" s="3"/>
      <c r="AH17" s="3"/>
    </row>
    <row r="18" spans="1:252" ht="15.75" customHeight="1" thickTop="1">
      <c r="A18"/>
      <c r="B18" s="254" t="s">
        <v>81</v>
      </c>
      <c r="C18" s="255"/>
      <c r="D18" s="255"/>
      <c r="E18" s="255"/>
      <c r="F18" s="255"/>
      <c r="G18" s="255"/>
      <c r="H18" s="255"/>
      <c r="I18" s="255"/>
      <c r="J18" s="255"/>
      <c r="K18" s="255"/>
      <c r="L18" s="256"/>
      <c r="M18"/>
      <c r="N18"/>
      <c r="O18"/>
      <c r="P18"/>
      <c r="Q18"/>
      <c r="R18"/>
      <c r="V18" s="3"/>
      <c r="W18" s="3"/>
      <c r="X18" s="3"/>
      <c r="Y18" s="3"/>
      <c r="Z18" s="3"/>
      <c r="AA18" s="3"/>
      <c r="AB18" s="3"/>
      <c r="AC18" s="3"/>
      <c r="AD18" s="3"/>
      <c r="AE18" s="3"/>
      <c r="AF18" s="3"/>
      <c r="AG18" s="3"/>
      <c r="AH18" s="3"/>
    </row>
    <row r="19" spans="1:252" ht="14.4">
      <c r="A19"/>
      <c r="B19" s="257"/>
      <c r="C19" s="258"/>
      <c r="D19" s="258"/>
      <c r="E19" s="258"/>
      <c r="F19" s="258"/>
      <c r="G19" s="258"/>
      <c r="H19" s="258"/>
      <c r="I19" s="258"/>
      <c r="J19" s="258"/>
      <c r="K19" s="258"/>
      <c r="L19" s="259"/>
      <c r="M19"/>
      <c r="N19"/>
      <c r="O19"/>
      <c r="P19"/>
      <c r="Q19"/>
      <c r="R19"/>
      <c r="S19" s="65"/>
      <c r="T19" s="65"/>
      <c r="U19" s="65"/>
    </row>
    <row r="20" spans="1:252" s="4" customFormat="1" ht="18.75" customHeight="1">
      <c r="A20"/>
      <c r="B20" s="257"/>
      <c r="C20" s="258"/>
      <c r="D20" s="258"/>
      <c r="E20" s="258"/>
      <c r="F20" s="258"/>
      <c r="G20" s="258"/>
      <c r="H20" s="258"/>
      <c r="I20" s="258"/>
      <c r="J20" s="258"/>
      <c r="K20" s="258"/>
      <c r="L20" s="259"/>
      <c r="M20" s="170"/>
      <c r="N20" s="170"/>
      <c r="O20" s="170"/>
      <c r="P20" s="170"/>
      <c r="Q20"/>
      <c r="R20"/>
      <c r="S20" s="67" t="s">
        <v>21</v>
      </c>
      <c r="T20" s="67" t="s">
        <v>22</v>
      </c>
      <c r="U20" s="67" t="s">
        <v>22</v>
      </c>
      <c r="V20" s="68" t="s">
        <v>23</v>
      </c>
      <c r="W20" s="68" t="s">
        <v>21</v>
      </c>
      <c r="X20" s="68" t="s">
        <v>21</v>
      </c>
      <c r="Y20" s="68"/>
      <c r="Z20" s="68"/>
      <c r="AA20" s="67"/>
      <c r="AB20" s="67"/>
      <c r="AC20" s="68"/>
      <c r="AD20" s="92"/>
      <c r="AE20" s="92"/>
      <c r="AF20" s="93"/>
      <c r="AG20" s="93"/>
      <c r="AH20" s="93"/>
    </row>
    <row r="21" spans="1:252" ht="18.75" customHeight="1">
      <c r="A21"/>
      <c r="B21" s="257"/>
      <c r="C21" s="258"/>
      <c r="D21" s="258"/>
      <c r="E21" s="258"/>
      <c r="F21" s="258"/>
      <c r="G21" s="258"/>
      <c r="H21" s="258"/>
      <c r="I21" s="258"/>
      <c r="J21" s="258"/>
      <c r="K21" s="258"/>
      <c r="L21" s="259"/>
      <c r="M21" s="170"/>
      <c r="N21" s="170"/>
      <c r="O21" s="170"/>
      <c r="P21" s="170"/>
      <c r="Q21"/>
      <c r="R21"/>
      <c r="S21" s="69" t="s">
        <v>10</v>
      </c>
      <c r="T21" s="69" t="s">
        <v>1</v>
      </c>
      <c r="U21" s="69" t="s">
        <v>6</v>
      </c>
      <c r="V21" s="70" t="s">
        <v>2</v>
      </c>
      <c r="W21" s="70" t="s">
        <v>19</v>
      </c>
      <c r="X21" s="71" t="s">
        <v>20</v>
      </c>
      <c r="Y21" s="70" t="s">
        <v>18</v>
      </c>
      <c r="Z21" s="72"/>
    </row>
    <row r="22" spans="1:252" ht="20.25" customHeight="1">
      <c r="A22"/>
      <c r="B22" s="257"/>
      <c r="C22" s="258"/>
      <c r="D22" s="258"/>
      <c r="E22" s="258"/>
      <c r="F22" s="258"/>
      <c r="G22" s="258"/>
      <c r="H22" s="258"/>
      <c r="I22" s="258"/>
      <c r="J22" s="258"/>
      <c r="K22" s="258"/>
      <c r="L22" s="259"/>
      <c r="M22" s="170"/>
      <c r="N22" s="170"/>
      <c r="O22" s="170"/>
      <c r="P22" s="170"/>
      <c r="Q22"/>
      <c r="R22"/>
      <c r="S22" s="73"/>
      <c r="T22" s="73"/>
      <c r="U22" s="73"/>
      <c r="V22" s="73"/>
      <c r="W22" s="73"/>
      <c r="X22" s="73"/>
      <c r="Y22" s="73"/>
      <c r="Z22" s="73"/>
      <c r="AB22" s="155"/>
      <c r="AE22" s="94"/>
    </row>
    <row r="23" spans="1:252" s="91" customFormat="1" ht="20.25" customHeight="1">
      <c r="A23"/>
      <c r="B23" s="257"/>
      <c r="C23" s="258"/>
      <c r="D23" s="258"/>
      <c r="E23" s="258"/>
      <c r="F23" s="258"/>
      <c r="G23" s="258"/>
      <c r="H23" s="258"/>
      <c r="I23" s="258"/>
      <c r="J23" s="258"/>
      <c r="K23" s="258"/>
      <c r="L23" s="259"/>
      <c r="M23" s="170"/>
      <c r="N23" s="170"/>
      <c r="O23" s="170"/>
      <c r="P23" s="170"/>
      <c r="Q23"/>
      <c r="R23"/>
      <c r="S23" s="73"/>
      <c r="T23" s="73"/>
      <c r="U23" s="73"/>
      <c r="V23" s="73"/>
      <c r="W23" s="73"/>
      <c r="X23" s="73"/>
      <c r="Y23" s="73"/>
      <c r="Z23" s="73"/>
      <c r="AA23" s="65"/>
      <c r="AB23" s="155"/>
      <c r="AC23" s="6"/>
      <c r="AD23" s="90"/>
      <c r="AE23" s="94"/>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c r="B24" s="257"/>
      <c r="C24" s="258"/>
      <c r="D24" s="258"/>
      <c r="E24" s="258"/>
      <c r="F24" s="258"/>
      <c r="G24" s="258"/>
      <c r="H24" s="258"/>
      <c r="I24" s="258"/>
      <c r="J24" s="258"/>
      <c r="K24" s="258"/>
      <c r="L24" s="259"/>
      <c r="M24" s="170"/>
      <c r="N24" s="170"/>
      <c r="O24" s="170"/>
      <c r="P24" s="170"/>
      <c r="Q24"/>
      <c r="R24"/>
      <c r="S24" s="73"/>
      <c r="T24" s="73"/>
      <c r="U24" s="73"/>
      <c r="V24" s="73"/>
      <c r="W24" s="73"/>
      <c r="X24" s="73"/>
      <c r="Y24" s="73"/>
      <c r="Z24" s="73"/>
      <c r="AA24" s="65"/>
      <c r="AB24" s="155"/>
      <c r="AC24" s="6"/>
      <c r="AD24" s="90"/>
      <c r="AE24" s="94"/>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c r="B25" s="257"/>
      <c r="C25" s="258"/>
      <c r="D25" s="258"/>
      <c r="E25" s="258"/>
      <c r="F25" s="258"/>
      <c r="G25" s="258"/>
      <c r="H25" s="258"/>
      <c r="I25" s="258"/>
      <c r="J25" s="258"/>
      <c r="K25" s="258"/>
      <c r="L25" s="259"/>
      <c r="M25" s="170"/>
      <c r="N25" s="170"/>
      <c r="O25" s="170"/>
      <c r="P25" s="170"/>
      <c r="Q25"/>
      <c r="R25"/>
      <c r="S25" s="73"/>
      <c r="T25" s="73"/>
      <c r="U25" s="73"/>
      <c r="V25" s="73"/>
      <c r="W25" s="73"/>
      <c r="X25" s="73"/>
      <c r="Y25" s="73"/>
      <c r="Z25" s="73"/>
      <c r="AA25" s="65"/>
      <c r="AB25" s="155"/>
      <c r="AC25" s="6"/>
      <c r="AD25" s="90"/>
      <c r="AE25" s="94"/>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c r="B26" s="257"/>
      <c r="C26" s="258"/>
      <c r="D26" s="258"/>
      <c r="E26" s="258"/>
      <c r="F26" s="258"/>
      <c r="G26" s="258"/>
      <c r="H26" s="258"/>
      <c r="I26" s="258"/>
      <c r="J26" s="258"/>
      <c r="K26" s="258"/>
      <c r="L26" s="259"/>
      <c r="M26" s="170"/>
      <c r="N26" s="170"/>
      <c r="O26" s="170"/>
      <c r="P26" s="170"/>
      <c r="Q26"/>
      <c r="R26"/>
      <c r="S26" s="73"/>
      <c r="T26" s="73"/>
      <c r="U26" s="73"/>
      <c r="V26" s="73"/>
      <c r="W26" s="73"/>
      <c r="X26" s="73"/>
      <c r="Y26" s="73"/>
      <c r="Z26" s="73"/>
      <c r="AA26" s="65"/>
      <c r="AB26" s="155"/>
      <c r="AC26" s="6"/>
      <c r="AD26" s="90"/>
      <c r="AE26" s="94"/>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c r="B27" s="257"/>
      <c r="C27" s="258"/>
      <c r="D27" s="258"/>
      <c r="E27" s="258"/>
      <c r="F27" s="258"/>
      <c r="G27" s="258"/>
      <c r="H27" s="258"/>
      <c r="I27" s="258"/>
      <c r="J27" s="258"/>
      <c r="K27" s="258"/>
      <c r="L27" s="259"/>
      <c r="M27" s="170"/>
      <c r="N27" s="170"/>
      <c r="O27" s="170"/>
      <c r="P27" s="170"/>
      <c r="Q27"/>
      <c r="R27"/>
      <c r="S27" s="73"/>
      <c r="T27" s="73"/>
      <c r="U27" s="73"/>
      <c r="V27" s="73"/>
      <c r="W27" s="73"/>
      <c r="X27" s="73"/>
      <c r="Y27" s="73"/>
      <c r="Z27" s="73"/>
      <c r="AA27" s="65"/>
      <c r="AB27" s="155"/>
      <c r="AC27" s="6"/>
      <c r="AD27" s="90"/>
      <c r="AE27" s="94"/>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c r="B28" s="257"/>
      <c r="C28" s="258"/>
      <c r="D28" s="258"/>
      <c r="E28" s="258"/>
      <c r="F28" s="258"/>
      <c r="G28" s="258"/>
      <c r="H28" s="258"/>
      <c r="I28" s="258"/>
      <c r="J28" s="258"/>
      <c r="K28" s="258"/>
      <c r="L28" s="259"/>
      <c r="M28" s="170"/>
      <c r="N28" s="170"/>
      <c r="O28" s="170"/>
      <c r="P28" s="170"/>
      <c r="Q28"/>
      <c r="R28"/>
      <c r="S28" s="73"/>
      <c r="T28" s="73"/>
      <c r="U28" s="73"/>
      <c r="V28" s="73"/>
      <c r="W28" s="73"/>
      <c r="X28" s="73"/>
      <c r="Y28" s="73"/>
      <c r="Z28" s="73"/>
      <c r="AA28" s="65"/>
      <c r="AB28" s="155"/>
      <c r="AC28" s="6"/>
      <c r="AD28" s="90"/>
      <c r="AE28" s="94"/>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c r="B29" s="257"/>
      <c r="C29" s="258"/>
      <c r="D29" s="258"/>
      <c r="E29" s="258"/>
      <c r="F29" s="258"/>
      <c r="G29" s="258"/>
      <c r="H29" s="258"/>
      <c r="I29" s="258"/>
      <c r="J29" s="258"/>
      <c r="K29" s="258"/>
      <c r="L29" s="259"/>
      <c r="M29" s="170"/>
      <c r="N29" s="170"/>
      <c r="O29" s="170"/>
      <c r="P29" s="170"/>
      <c r="Q29"/>
      <c r="R29"/>
      <c r="S29" s="73"/>
      <c r="T29" s="73"/>
      <c r="U29" s="73"/>
      <c r="V29" s="73"/>
      <c r="W29" s="73"/>
      <c r="X29" s="73"/>
      <c r="Y29" s="73"/>
      <c r="Z29" s="73"/>
      <c r="AA29" s="65"/>
      <c r="AB29" s="155"/>
      <c r="AC29" s="6"/>
      <c r="AD29" s="90"/>
      <c r="AE29" s="94"/>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c r="B30" s="257"/>
      <c r="C30" s="258"/>
      <c r="D30" s="258"/>
      <c r="E30" s="258"/>
      <c r="F30" s="258"/>
      <c r="G30" s="258"/>
      <c r="H30" s="258"/>
      <c r="I30" s="258"/>
      <c r="J30" s="258"/>
      <c r="K30" s="258"/>
      <c r="L30" s="259"/>
      <c r="M30" s="170"/>
      <c r="N30" s="170"/>
      <c r="O30" s="170"/>
      <c r="P30" s="170"/>
      <c r="Q30"/>
      <c r="R30"/>
      <c r="S30" s="73"/>
      <c r="T30" s="73"/>
      <c r="U30" s="73"/>
      <c r="V30" s="73"/>
      <c r="W30" s="73"/>
      <c r="X30" s="73"/>
      <c r="Y30" s="73"/>
      <c r="Z30" s="73"/>
      <c r="AA30" s="65"/>
      <c r="AB30" s="155"/>
      <c r="AC30" s="6"/>
      <c r="AD30" s="90"/>
      <c r="AE30" s="94"/>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c r="B31" s="257"/>
      <c r="C31" s="258"/>
      <c r="D31" s="258"/>
      <c r="E31" s="258"/>
      <c r="F31" s="258"/>
      <c r="G31" s="258"/>
      <c r="H31" s="258"/>
      <c r="I31" s="258"/>
      <c r="J31" s="258"/>
      <c r="K31" s="258"/>
      <c r="L31" s="259"/>
      <c r="M31" s="170"/>
      <c r="N31" s="170"/>
      <c r="O31" s="170"/>
      <c r="P31" s="170"/>
      <c r="Q31"/>
      <c r="R31"/>
      <c r="S31" s="73"/>
      <c r="T31" s="73"/>
      <c r="U31" s="73"/>
      <c r="V31" s="73"/>
      <c r="W31" s="73"/>
      <c r="X31" s="73"/>
      <c r="Y31" s="73"/>
      <c r="Z31" s="73"/>
      <c r="AA31" s="65"/>
      <c r="AB31" s="155"/>
      <c r="AC31" s="6"/>
      <c r="AD31" s="90"/>
      <c r="AE31" s="94"/>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c r="B32" s="257"/>
      <c r="C32" s="258"/>
      <c r="D32" s="258"/>
      <c r="E32" s="258"/>
      <c r="F32" s="258"/>
      <c r="G32" s="258"/>
      <c r="H32" s="258"/>
      <c r="I32" s="258"/>
      <c r="J32" s="258"/>
      <c r="K32" s="258"/>
      <c r="L32" s="259"/>
      <c r="M32" s="170"/>
      <c r="N32" s="170"/>
      <c r="O32" s="170"/>
      <c r="P32" s="170"/>
      <c r="Q32"/>
      <c r="R32"/>
      <c r="S32" s="73"/>
      <c r="T32" s="73"/>
      <c r="U32" s="73"/>
      <c r="V32" s="73"/>
      <c r="W32" s="73"/>
      <c r="X32" s="73"/>
      <c r="Y32" s="73"/>
      <c r="Z32" s="73"/>
      <c r="AA32" s="65"/>
      <c r="AB32" s="155"/>
      <c r="AC32" s="6"/>
      <c r="AD32" s="90"/>
      <c r="AE32" s="94"/>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c r="B33" s="257"/>
      <c r="C33" s="258"/>
      <c r="D33" s="258"/>
      <c r="E33" s="258"/>
      <c r="F33" s="258"/>
      <c r="G33" s="258"/>
      <c r="H33" s="258"/>
      <c r="I33" s="258"/>
      <c r="J33" s="258"/>
      <c r="K33" s="258"/>
      <c r="L33" s="259"/>
      <c r="M33" s="170"/>
      <c r="N33" s="170"/>
      <c r="O33" s="170"/>
      <c r="P33" s="170"/>
      <c r="Q33"/>
      <c r="R33"/>
      <c r="S33" s="73"/>
      <c r="T33" s="73"/>
      <c r="U33" s="73"/>
      <c r="V33" s="73"/>
      <c r="W33" s="73"/>
      <c r="X33" s="73"/>
      <c r="Y33" s="73"/>
      <c r="Z33" s="73"/>
      <c r="AA33" s="65"/>
      <c r="AB33" s="155"/>
      <c r="AC33" s="6"/>
      <c r="AD33" s="90"/>
      <c r="AE33" s="94"/>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c r="B34" s="257"/>
      <c r="C34" s="258"/>
      <c r="D34" s="258"/>
      <c r="E34" s="258"/>
      <c r="F34" s="258"/>
      <c r="G34" s="258"/>
      <c r="H34" s="258"/>
      <c r="I34" s="258"/>
      <c r="J34" s="258"/>
      <c r="K34" s="258"/>
      <c r="L34" s="259"/>
      <c r="M34" s="170"/>
      <c r="N34" s="170"/>
      <c r="O34" s="170"/>
      <c r="P34" s="170"/>
      <c r="Q34"/>
      <c r="R34"/>
      <c r="S34" s="73"/>
      <c r="T34" s="73"/>
      <c r="U34" s="73"/>
      <c r="V34" s="73"/>
      <c r="W34" s="73"/>
      <c r="X34" s="73"/>
      <c r="Y34" s="73"/>
      <c r="Z34" s="73"/>
      <c r="AA34" s="65"/>
      <c r="AB34" s="155"/>
      <c r="AC34" s="6"/>
      <c r="AD34" s="90"/>
      <c r="AE34" s="94"/>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c r="B35" s="257"/>
      <c r="C35" s="258"/>
      <c r="D35" s="258"/>
      <c r="E35" s="258"/>
      <c r="F35" s="258"/>
      <c r="G35" s="258"/>
      <c r="H35" s="258"/>
      <c r="I35" s="258"/>
      <c r="J35" s="258"/>
      <c r="K35" s="258"/>
      <c r="L35" s="259"/>
      <c r="M35" s="170"/>
      <c r="N35" s="170"/>
      <c r="O35" s="170"/>
      <c r="P35" s="170"/>
      <c r="Q35"/>
      <c r="R35"/>
      <c r="S35" s="73"/>
      <c r="T35" s="73"/>
      <c r="U35" s="73"/>
      <c r="V35" s="73"/>
      <c r="W35" s="73"/>
      <c r="X35" s="73"/>
      <c r="Y35" s="73"/>
      <c r="Z35" s="73"/>
      <c r="AA35" s="65"/>
      <c r="AB35" s="155"/>
      <c r="AC35" s="6"/>
      <c r="AD35" s="90"/>
      <c r="AE35" s="94"/>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c r="B36" s="257"/>
      <c r="C36" s="258"/>
      <c r="D36" s="258"/>
      <c r="E36" s="258"/>
      <c r="F36" s="258"/>
      <c r="G36" s="258"/>
      <c r="H36" s="258"/>
      <c r="I36" s="258"/>
      <c r="J36" s="258"/>
      <c r="K36" s="258"/>
      <c r="L36" s="259"/>
      <c r="M36" s="170"/>
      <c r="N36" s="170"/>
      <c r="O36" s="170"/>
      <c r="P36" s="170"/>
      <c r="Q36"/>
      <c r="R36"/>
      <c r="S36" s="73"/>
      <c r="T36" s="73"/>
      <c r="U36" s="73"/>
      <c r="V36" s="73"/>
      <c r="W36" s="73"/>
      <c r="X36" s="73"/>
      <c r="Y36" s="73"/>
      <c r="Z36" s="73"/>
      <c r="AA36" s="65"/>
      <c r="AB36" s="155"/>
      <c r="AC36" s="6"/>
      <c r="AD36" s="90"/>
      <c r="AE36" s="94"/>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c r="B37" s="257"/>
      <c r="C37" s="258"/>
      <c r="D37" s="258"/>
      <c r="E37" s="258"/>
      <c r="F37" s="258"/>
      <c r="G37" s="258"/>
      <c r="H37" s="258"/>
      <c r="I37" s="258"/>
      <c r="J37" s="258"/>
      <c r="K37" s="258"/>
      <c r="L37" s="259"/>
      <c r="M37" s="170"/>
      <c r="N37" s="170"/>
      <c r="O37" s="170"/>
      <c r="P37" s="170"/>
      <c r="Q37"/>
      <c r="R37"/>
      <c r="S37" s="73"/>
      <c r="T37" s="73"/>
      <c r="U37" s="73"/>
      <c r="V37" s="73"/>
      <c r="W37" s="73"/>
      <c r="X37" s="73"/>
      <c r="Y37" s="73"/>
      <c r="Z37" s="73"/>
      <c r="AA37" s="65"/>
      <c r="AB37" s="155"/>
      <c r="AC37" s="6"/>
      <c r="AD37" s="90"/>
      <c r="AE37" s="94"/>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c r="B38" s="257"/>
      <c r="C38" s="258"/>
      <c r="D38" s="258"/>
      <c r="E38" s="258"/>
      <c r="F38" s="258"/>
      <c r="G38" s="258"/>
      <c r="H38" s="258"/>
      <c r="I38" s="258"/>
      <c r="J38" s="258"/>
      <c r="K38" s="258"/>
      <c r="L38" s="259"/>
      <c r="M38" s="170"/>
      <c r="N38" s="170"/>
      <c r="O38" s="170"/>
      <c r="P38" s="170"/>
      <c r="Q38"/>
      <c r="R38"/>
      <c r="S38" s="73"/>
      <c r="T38" s="73"/>
      <c r="U38" s="73"/>
      <c r="V38" s="73"/>
      <c r="W38" s="73"/>
      <c r="X38" s="73"/>
      <c r="Y38" s="73"/>
      <c r="Z38" s="73"/>
      <c r="AA38" s="65"/>
      <c r="AB38" s="155"/>
      <c r="AC38" s="6"/>
      <c r="AD38" s="90"/>
      <c r="AE38" s="94"/>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c r="B39" s="257"/>
      <c r="C39" s="258"/>
      <c r="D39" s="258"/>
      <c r="E39" s="258"/>
      <c r="F39" s="258"/>
      <c r="G39" s="258"/>
      <c r="H39" s="258"/>
      <c r="I39" s="258"/>
      <c r="J39" s="258"/>
      <c r="K39" s="258"/>
      <c r="L39" s="259"/>
      <c r="M39" s="170"/>
      <c r="N39" s="170"/>
      <c r="O39" s="170"/>
      <c r="P39" s="170"/>
      <c r="Q39"/>
      <c r="R39"/>
      <c r="S39" s="73"/>
      <c r="T39" s="73"/>
      <c r="U39" s="73"/>
      <c r="V39" s="73"/>
      <c r="W39" s="73"/>
      <c r="X39" s="73"/>
      <c r="Y39" s="73"/>
      <c r="Z39" s="73"/>
      <c r="AA39" s="65"/>
      <c r="AB39" s="155"/>
      <c r="AC39" s="6"/>
      <c r="AD39" s="90"/>
      <c r="AE39" s="94"/>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c r="B40" s="257"/>
      <c r="C40" s="258"/>
      <c r="D40" s="258"/>
      <c r="E40" s="258"/>
      <c r="F40" s="258"/>
      <c r="G40" s="258"/>
      <c r="H40" s="258"/>
      <c r="I40" s="258"/>
      <c r="J40" s="258"/>
      <c r="K40" s="258"/>
      <c r="L40" s="259"/>
      <c r="M40" s="170"/>
      <c r="N40" s="170"/>
      <c r="O40" s="170"/>
      <c r="P40" s="170"/>
      <c r="Q40"/>
      <c r="R40"/>
      <c r="S40" s="73"/>
      <c r="T40" s="73"/>
      <c r="U40" s="73"/>
      <c r="V40" s="73"/>
      <c r="W40" s="73"/>
      <c r="X40" s="73"/>
      <c r="Y40" s="73"/>
      <c r="Z40" s="73"/>
      <c r="AA40" s="65"/>
      <c r="AB40" s="155"/>
      <c r="AC40" s="6"/>
      <c r="AD40" s="90"/>
      <c r="AE40" s="94"/>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c r="B41" s="257"/>
      <c r="C41" s="258"/>
      <c r="D41" s="258"/>
      <c r="E41" s="258"/>
      <c r="F41" s="258"/>
      <c r="G41" s="258"/>
      <c r="H41" s="258"/>
      <c r="I41" s="258"/>
      <c r="J41" s="258"/>
      <c r="K41" s="258"/>
      <c r="L41" s="259"/>
      <c r="M41" s="170"/>
      <c r="N41" s="170"/>
      <c r="O41" s="170"/>
      <c r="P41" s="170"/>
      <c r="Q41"/>
      <c r="R41"/>
      <c r="S41" s="73"/>
      <c r="T41" s="73"/>
      <c r="U41" s="73"/>
      <c r="V41" s="73"/>
      <c r="W41" s="73"/>
      <c r="X41" s="73"/>
      <c r="Y41" s="73"/>
      <c r="Z41" s="73"/>
      <c r="AA41" s="65"/>
      <c r="AB41" s="155"/>
      <c r="AC41" s="6"/>
      <c r="AD41" s="90"/>
      <c r="AE41" s="94"/>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c r="B42" s="257"/>
      <c r="C42" s="258"/>
      <c r="D42" s="258"/>
      <c r="E42" s="258"/>
      <c r="F42" s="258"/>
      <c r="G42" s="258"/>
      <c r="H42" s="258"/>
      <c r="I42" s="258"/>
      <c r="J42" s="258"/>
      <c r="K42" s="258"/>
      <c r="L42" s="259"/>
      <c r="M42" s="170"/>
      <c r="N42" s="170"/>
      <c r="O42" s="170"/>
      <c r="P42" s="170"/>
      <c r="Q42"/>
      <c r="R42"/>
      <c r="S42" s="73"/>
      <c r="T42" s="73"/>
      <c r="U42" s="73"/>
      <c r="V42" s="73"/>
      <c r="W42" s="73"/>
      <c r="X42" s="73"/>
      <c r="Y42" s="73"/>
      <c r="Z42" s="73"/>
      <c r="AA42" s="65"/>
      <c r="AB42" s="155"/>
      <c r="AC42" s="6"/>
      <c r="AD42" s="90"/>
      <c r="AE42" s="94"/>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c r="B43" s="257"/>
      <c r="C43" s="258"/>
      <c r="D43" s="258"/>
      <c r="E43" s="258"/>
      <c r="F43" s="258"/>
      <c r="G43" s="258"/>
      <c r="H43" s="258"/>
      <c r="I43" s="258"/>
      <c r="J43" s="258"/>
      <c r="K43" s="258"/>
      <c r="L43" s="259"/>
      <c r="M43" s="170"/>
      <c r="N43" s="170"/>
      <c r="O43" s="170"/>
      <c r="P43" s="170"/>
      <c r="Q43"/>
      <c r="R43"/>
      <c r="S43" s="73"/>
      <c r="T43" s="73"/>
      <c r="U43" s="73"/>
      <c r="V43" s="73"/>
      <c r="W43" s="73"/>
      <c r="X43" s="73"/>
      <c r="Y43" s="73"/>
      <c r="Z43" s="73"/>
      <c r="AA43" s="65"/>
      <c r="AB43" s="155"/>
      <c r="AC43" s="6"/>
      <c r="AD43" s="90"/>
      <c r="AE43" s="94"/>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c r="B44" s="257"/>
      <c r="C44" s="258"/>
      <c r="D44" s="258"/>
      <c r="E44" s="258"/>
      <c r="F44" s="258"/>
      <c r="G44" s="258"/>
      <c r="H44" s="258"/>
      <c r="I44" s="258"/>
      <c r="J44" s="258"/>
      <c r="K44" s="258"/>
      <c r="L44" s="259"/>
      <c r="M44" s="170"/>
      <c r="N44" s="170"/>
      <c r="O44" s="170"/>
      <c r="P44" s="170"/>
      <c r="Q44"/>
      <c r="R44"/>
      <c r="S44" s="73"/>
      <c r="T44" s="73"/>
      <c r="U44" s="73"/>
      <c r="V44" s="73"/>
      <c r="W44" s="73"/>
      <c r="X44" s="73"/>
      <c r="Y44" s="73"/>
      <c r="Z44" s="73"/>
      <c r="AA44" s="65"/>
      <c r="AB44" s="155"/>
      <c r="AC44" s="6"/>
      <c r="AD44" s="90"/>
      <c r="AE44" s="94"/>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c r="B45" s="257"/>
      <c r="C45" s="258"/>
      <c r="D45" s="258"/>
      <c r="E45" s="258"/>
      <c r="F45" s="258"/>
      <c r="G45" s="258"/>
      <c r="H45" s="258"/>
      <c r="I45" s="258"/>
      <c r="J45" s="258"/>
      <c r="K45" s="258"/>
      <c r="L45" s="259"/>
      <c r="M45" s="170"/>
      <c r="N45" s="170"/>
      <c r="O45" s="170"/>
      <c r="P45" s="170"/>
      <c r="Q45"/>
      <c r="R45"/>
      <c r="S45" s="73"/>
      <c r="T45" s="73"/>
      <c r="U45" s="73"/>
      <c r="V45" s="73"/>
      <c r="W45" s="73"/>
      <c r="X45" s="73"/>
      <c r="Y45" s="73"/>
      <c r="Z45" s="73"/>
      <c r="AA45" s="65"/>
      <c r="AB45" s="155"/>
      <c r="AC45" s="6"/>
      <c r="AD45" s="90"/>
      <c r="AE45" s="94"/>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c r="B46" s="257"/>
      <c r="C46" s="258"/>
      <c r="D46" s="258"/>
      <c r="E46" s="258"/>
      <c r="F46" s="258"/>
      <c r="G46" s="258"/>
      <c r="H46" s="258"/>
      <c r="I46" s="258"/>
      <c r="J46" s="258"/>
      <c r="K46" s="258"/>
      <c r="L46" s="259"/>
      <c r="M46" s="170"/>
      <c r="N46" s="170"/>
      <c r="O46" s="170"/>
      <c r="P46" s="170"/>
      <c r="Q46"/>
      <c r="R46"/>
      <c r="S46" s="73"/>
      <c r="T46" s="73"/>
      <c r="U46" s="73"/>
      <c r="V46" s="73"/>
      <c r="W46" s="73"/>
      <c r="X46" s="73"/>
      <c r="Y46" s="73"/>
      <c r="Z46" s="73"/>
      <c r="AA46" s="65"/>
      <c r="AB46" s="155"/>
      <c r="AC46" s="6"/>
      <c r="AD46" s="90"/>
      <c r="AE46" s="94"/>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c r="B47" s="257"/>
      <c r="C47" s="258"/>
      <c r="D47" s="258"/>
      <c r="E47" s="258"/>
      <c r="F47" s="258"/>
      <c r="G47" s="258"/>
      <c r="H47" s="258"/>
      <c r="I47" s="258"/>
      <c r="J47" s="258"/>
      <c r="K47" s="258"/>
      <c r="L47" s="259"/>
      <c r="M47" s="170"/>
      <c r="N47" s="170"/>
      <c r="O47" s="170"/>
      <c r="P47" s="170"/>
      <c r="Q47"/>
      <c r="R47"/>
      <c r="S47" s="73"/>
      <c r="T47" s="73"/>
      <c r="U47" s="73"/>
      <c r="V47" s="73"/>
      <c r="W47" s="73"/>
      <c r="X47" s="73"/>
      <c r="Y47" s="73"/>
      <c r="Z47" s="73"/>
      <c r="AA47" s="65"/>
      <c r="AB47" s="155"/>
      <c r="AC47" s="6"/>
      <c r="AD47" s="90"/>
      <c r="AE47" s="94"/>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c r="B48" s="257"/>
      <c r="C48" s="258"/>
      <c r="D48" s="258"/>
      <c r="E48" s="258"/>
      <c r="F48" s="258"/>
      <c r="G48" s="258"/>
      <c r="H48" s="258"/>
      <c r="I48" s="258"/>
      <c r="J48" s="258"/>
      <c r="K48" s="258"/>
      <c r="L48" s="259"/>
      <c r="M48" s="170"/>
      <c r="N48" s="170"/>
      <c r="O48" s="170"/>
      <c r="P48" s="170"/>
      <c r="Q48"/>
      <c r="R48"/>
      <c r="S48" s="73"/>
      <c r="T48" s="73"/>
      <c r="U48" s="73"/>
      <c r="V48" s="73"/>
      <c r="W48" s="73"/>
      <c r="X48" s="73"/>
      <c r="Y48" s="73"/>
      <c r="Z48" s="73"/>
      <c r="AA48" s="65"/>
      <c r="AB48" s="155"/>
      <c r="AC48" s="6"/>
      <c r="AD48" s="90"/>
      <c r="AE48" s="94"/>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c r="B49" s="257"/>
      <c r="C49" s="258"/>
      <c r="D49" s="258"/>
      <c r="E49" s="258"/>
      <c r="F49" s="258"/>
      <c r="G49" s="258"/>
      <c r="H49" s="258"/>
      <c r="I49" s="258"/>
      <c r="J49" s="258"/>
      <c r="K49" s="258"/>
      <c r="L49" s="259"/>
      <c r="M49" s="170"/>
      <c r="N49" s="170"/>
      <c r="O49" s="170"/>
      <c r="P49" s="170"/>
      <c r="Q49"/>
      <c r="R49"/>
      <c r="S49" s="73"/>
      <c r="T49" s="73"/>
      <c r="U49" s="73"/>
      <c r="V49" s="73"/>
      <c r="W49" s="73"/>
      <c r="X49" s="73"/>
      <c r="Y49" s="73"/>
      <c r="Z49" s="73"/>
      <c r="AA49" s="65"/>
      <c r="AB49" s="155"/>
      <c r="AC49" s="6"/>
      <c r="AD49" s="90"/>
      <c r="AE49" s="94"/>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c r="B50" s="257"/>
      <c r="C50" s="258"/>
      <c r="D50" s="258"/>
      <c r="E50" s="258"/>
      <c r="F50" s="258"/>
      <c r="G50" s="258"/>
      <c r="H50" s="258"/>
      <c r="I50" s="258"/>
      <c r="J50" s="258"/>
      <c r="K50" s="258"/>
      <c r="L50" s="259"/>
      <c r="M50" s="170"/>
      <c r="N50" s="170"/>
      <c r="O50" s="170"/>
      <c r="P50" s="170"/>
      <c r="Q50"/>
      <c r="R50"/>
      <c r="S50" s="73"/>
      <c r="T50" s="73"/>
      <c r="U50" s="73"/>
      <c r="V50" s="73"/>
      <c r="W50" s="73"/>
      <c r="X50" s="73"/>
      <c r="Y50" s="73"/>
      <c r="Z50" s="73"/>
      <c r="AA50" s="65"/>
      <c r="AB50" s="155"/>
      <c r="AC50" s="6"/>
      <c r="AD50" s="90"/>
      <c r="AE50" s="94"/>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c r="B51" s="257"/>
      <c r="C51" s="258"/>
      <c r="D51" s="258"/>
      <c r="E51" s="258"/>
      <c r="F51" s="258"/>
      <c r="G51" s="258"/>
      <c r="H51" s="258"/>
      <c r="I51" s="258"/>
      <c r="J51" s="258"/>
      <c r="K51" s="258"/>
      <c r="L51" s="259"/>
      <c r="M51" s="170"/>
      <c r="N51" s="170"/>
      <c r="O51" s="170"/>
      <c r="P51" s="170"/>
      <c r="Q51"/>
      <c r="R51"/>
      <c r="S51" s="73"/>
      <c r="T51" s="73"/>
      <c r="U51" s="73"/>
      <c r="V51" s="73"/>
      <c r="W51" s="73"/>
      <c r="X51" s="73"/>
      <c r="Y51" s="73"/>
      <c r="Z51" s="73"/>
      <c r="AA51" s="65"/>
      <c r="AB51" s="155"/>
      <c r="AC51" s="6"/>
      <c r="AD51" s="90"/>
      <c r="AE51" s="94"/>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c r="A52"/>
      <c r="B52" s="257"/>
      <c r="C52" s="258"/>
      <c r="D52" s="258"/>
      <c r="E52" s="258"/>
      <c r="F52" s="258"/>
      <c r="G52" s="258"/>
      <c r="H52" s="258"/>
      <c r="I52" s="258"/>
      <c r="J52" s="258"/>
      <c r="K52" s="258"/>
      <c r="L52" s="259"/>
      <c r="M52" s="170"/>
      <c r="N52" s="170"/>
      <c r="O52" s="170"/>
      <c r="P52" s="170"/>
      <c r="Q52"/>
      <c r="R52"/>
      <c r="S52" s="74"/>
      <c r="T52" s="74"/>
      <c r="U52" s="74"/>
      <c r="V52" s="74"/>
      <c r="W52" s="74"/>
      <c r="X52" s="74"/>
      <c r="Y52" s="74"/>
      <c r="Z52" s="75"/>
      <c r="AA52" s="65"/>
      <c r="AB52" s="155"/>
      <c r="AC52" s="6"/>
      <c r="AD52" s="90"/>
      <c r="AE52" s="94"/>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c r="B53" s="257"/>
      <c r="C53" s="258"/>
      <c r="D53" s="258"/>
      <c r="E53" s="258"/>
      <c r="F53" s="258"/>
      <c r="G53" s="258"/>
      <c r="H53" s="258"/>
      <c r="I53" s="258"/>
      <c r="J53" s="258"/>
      <c r="K53" s="258"/>
      <c r="L53" s="259"/>
      <c r="M53"/>
      <c r="N53"/>
      <c r="O53"/>
      <c r="P53"/>
      <c r="Q53"/>
      <c r="R53"/>
      <c r="S53" s="73"/>
      <c r="T53" s="172"/>
      <c r="U53" s="76"/>
      <c r="V53" s="6"/>
      <c r="W53" s="75"/>
      <c r="X53" s="73"/>
      <c r="Y53" s="77"/>
      <c r="Z53" s="77"/>
      <c r="AA53" s="65"/>
      <c r="AB53" s="65"/>
      <c r="AC53" s="6"/>
      <c r="AD53" s="90"/>
      <c r="AE53" s="94"/>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c r="B54" s="257"/>
      <c r="C54" s="258"/>
      <c r="D54" s="258"/>
      <c r="E54" s="258"/>
      <c r="F54" s="258"/>
      <c r="G54" s="258"/>
      <c r="H54" s="258"/>
      <c r="I54" s="258"/>
      <c r="J54" s="258"/>
      <c r="K54" s="258"/>
      <c r="L54" s="259"/>
      <c r="M54" s="169"/>
      <c r="N54" s="169"/>
      <c r="O54" s="169"/>
      <c r="P54"/>
      <c r="Q54"/>
      <c r="R54"/>
      <c r="S54" s="78"/>
      <c r="T54" s="79"/>
      <c r="U54" s="79"/>
      <c r="V54" s="6"/>
      <c r="W54" s="78"/>
      <c r="X54" s="78"/>
      <c r="Y54" s="6"/>
      <c r="Z54" s="6"/>
      <c r="AA54" s="65"/>
      <c r="AB54" s="65"/>
      <c r="AC54" s="6"/>
      <c r="AD54" s="90"/>
      <c r="AE54" s="94"/>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c r="B55" s="257"/>
      <c r="C55" s="258"/>
      <c r="D55" s="258"/>
      <c r="E55" s="258"/>
      <c r="F55" s="258"/>
      <c r="G55" s="258"/>
      <c r="H55" s="258"/>
      <c r="I55" s="258"/>
      <c r="J55" s="258"/>
      <c r="K55" s="258"/>
      <c r="L55" s="259"/>
      <c r="M55" s="170"/>
      <c r="N55" s="170"/>
      <c r="O55" s="170"/>
      <c r="P55"/>
      <c r="Q55"/>
      <c r="R55"/>
      <c r="S55" s="80"/>
      <c r="T55" s="80"/>
      <c r="U55" s="80"/>
      <c r="V55" s="6"/>
      <c r="W55" s="6"/>
      <c r="X55" s="73"/>
      <c r="Y55" s="6"/>
      <c r="Z55" s="6"/>
      <c r="AA55" s="65"/>
      <c r="AB55" s="65"/>
      <c r="AC55" s="6"/>
      <c r="AD55" s="90"/>
      <c r="AE55" s="94"/>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c r="B56" s="257"/>
      <c r="C56" s="258"/>
      <c r="D56" s="258"/>
      <c r="E56" s="258"/>
      <c r="F56" s="258"/>
      <c r="G56" s="258"/>
      <c r="H56" s="258"/>
      <c r="I56" s="258"/>
      <c r="J56" s="258"/>
      <c r="K56" s="258"/>
      <c r="L56" s="259"/>
      <c r="M56"/>
      <c r="N56"/>
      <c r="O56"/>
      <c r="P56"/>
      <c r="Q56"/>
      <c r="R56"/>
      <c r="S56" s="80"/>
      <c r="T56" s="80"/>
      <c r="U56" s="80"/>
      <c r="V56" s="6"/>
      <c r="W56" s="6"/>
      <c r="X56" s="78"/>
      <c r="Y56" s="6"/>
      <c r="Z56" s="6"/>
      <c r="AA56" s="65"/>
      <c r="AB56" s="65"/>
      <c r="AC56" s="6"/>
      <c r="AD56" s="90"/>
      <c r="AE56" s="94"/>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c r="B57" s="257"/>
      <c r="C57" s="258"/>
      <c r="D57" s="258"/>
      <c r="E57" s="258"/>
      <c r="F57" s="258"/>
      <c r="G57" s="258"/>
      <c r="H57" s="258"/>
      <c r="I57" s="258"/>
      <c r="J57" s="258"/>
      <c r="K57" s="258"/>
      <c r="L57" s="259"/>
      <c r="M57"/>
      <c r="N57"/>
      <c r="O57"/>
      <c r="P57"/>
      <c r="Q57"/>
      <c r="R57"/>
      <c r="S57" s="6"/>
      <c r="T57" s="6"/>
      <c r="U57" s="6"/>
      <c r="V57" s="6"/>
      <c r="W57" s="6"/>
      <c r="X57" s="6"/>
      <c r="Y57" s="6"/>
      <c r="Z57" s="6"/>
      <c r="AA57" s="65"/>
      <c r="AB57" s="65"/>
      <c r="AC57" s="6"/>
      <c r="AD57" s="90"/>
      <c r="AE57" s="94"/>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c r="B58" s="257"/>
      <c r="C58" s="258"/>
      <c r="D58" s="258"/>
      <c r="E58" s="258"/>
      <c r="F58" s="258"/>
      <c r="G58" s="258"/>
      <c r="H58" s="258"/>
      <c r="I58" s="258"/>
      <c r="J58" s="258"/>
      <c r="K58" s="258"/>
      <c r="L58" s="259"/>
      <c r="M58"/>
      <c r="N58"/>
      <c r="O58"/>
      <c r="P58"/>
      <c r="Q58"/>
      <c r="R58"/>
      <c r="S58" s="81"/>
      <c r="T58" s="81"/>
      <c r="U58" s="81"/>
      <c r="V58" s="6"/>
      <c r="W58" s="6"/>
      <c r="X58" s="6"/>
      <c r="Y58" s="6"/>
      <c r="Z58" s="6"/>
      <c r="AA58" s="65"/>
      <c r="AB58" s="65"/>
      <c r="AC58" s="6"/>
      <c r="AD58" s="90"/>
      <c r="AE58" s="94"/>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c r="B59" s="257"/>
      <c r="C59" s="258"/>
      <c r="D59" s="258"/>
      <c r="E59" s="258"/>
      <c r="F59" s="258"/>
      <c r="G59" s="258"/>
      <c r="H59" s="258"/>
      <c r="I59" s="258"/>
      <c r="J59" s="258"/>
      <c r="K59" s="258"/>
      <c r="L59" s="259"/>
      <c r="M59"/>
      <c r="N59"/>
      <c r="O59"/>
      <c r="P59"/>
      <c r="Q59"/>
      <c r="R59"/>
      <c r="S59" s="6"/>
      <c r="T59" s="6"/>
      <c r="U59" s="6"/>
      <c r="V59" s="6"/>
      <c r="W59" s="6"/>
      <c r="X59" s="6"/>
      <c r="Y59" s="6"/>
      <c r="Z59" s="6"/>
      <c r="AA59" s="65"/>
      <c r="AB59" s="65"/>
      <c r="AC59" s="6"/>
      <c r="AD59" s="90"/>
      <c r="AE59" s="94"/>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5" thickBot="1">
      <c r="A60"/>
      <c r="B60" s="260"/>
      <c r="C60" s="261"/>
      <c r="D60" s="261"/>
      <c r="E60" s="261"/>
      <c r="F60" s="261"/>
      <c r="G60" s="261"/>
      <c r="H60" s="261"/>
      <c r="I60" s="261"/>
      <c r="J60" s="261"/>
      <c r="K60" s="261"/>
      <c r="L60" s="262"/>
      <c r="M60" s="170"/>
      <c r="N60" s="170"/>
      <c r="O60" s="170"/>
      <c r="P60" s="170"/>
      <c r="Q60"/>
      <c r="R60"/>
      <c r="S60" s="6"/>
      <c r="T60" s="6"/>
      <c r="U60" s="6"/>
      <c r="V60" s="6"/>
      <c r="W60" s="6"/>
      <c r="X60" s="6"/>
      <c r="Y60" s="6"/>
      <c r="Z60" s="6"/>
      <c r="AA60" s="65"/>
      <c r="AB60" s="65"/>
      <c r="AC60" s="6"/>
      <c r="AD60" s="90"/>
      <c r="AE60" s="94"/>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5" thickTop="1">
      <c r="A61" s="6"/>
      <c r="B61" s="64" t="s">
        <v>76</v>
      </c>
      <c r="C61" s="182"/>
      <c r="D61" s="182"/>
      <c r="E61" s="182"/>
      <c r="F61" s="182"/>
      <c r="G61" s="182"/>
      <c r="H61" s="32"/>
      <c r="I61" s="99"/>
      <c r="J61" s="6"/>
      <c r="K61" s="64"/>
      <c r="L61" s="182"/>
      <c r="M61" s="182"/>
      <c r="N61" s="182"/>
      <c r="O61" s="182"/>
      <c r="P61" s="182"/>
      <c r="Q61" s="24"/>
      <c r="R61" s="6"/>
      <c r="S61" s="6"/>
      <c r="T61" s="6"/>
      <c r="U61" s="6"/>
      <c r="V61" s="6"/>
      <c r="W61" s="6"/>
      <c r="X61" s="6"/>
      <c r="Y61" s="6"/>
      <c r="Z61" s="6"/>
      <c r="AA61" s="65"/>
      <c r="AB61" s="65"/>
      <c r="AC61" s="6"/>
      <c r="AD61" s="90"/>
      <c r="AE61" s="94"/>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4.4" hidden="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4.4" hidden="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4.4" hidden="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4.4" hidden="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4.4" hidden="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4.4" hidden="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4.4" hidden="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4.4" hidden="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4.4" hidden="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4.4" hidden="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4.4" hidden="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4.4" hidden="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4.4" hidden="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4.4" hidden="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4.4" hidden="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4.4" hidden="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4.4" hidden="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4.4" hidden="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password="EE1F" sheet="1" objects="1" scenarios="1" selectLockedCells="1"/>
  <protectedRanges>
    <protectedRange sqref="M7 F12 I13:M13 F16 E17 I17:M17 F22:H52 L23:P52 C22:C52" name="Eingabebereich"/>
  </protectedRanges>
  <mergeCells count="3">
    <mergeCell ref="B2:L16"/>
    <mergeCell ref="B18:L60"/>
    <mergeCell ref="E17:F17"/>
  </mergeCells>
  <conditionalFormatting sqref="N13 N17">
    <cfRule type="cellIs" dxfId="3022" priority="88" stopIfTrue="1" operator="equal">
      <formula>0</formula>
    </cfRule>
  </conditionalFormatting>
  <conditionalFormatting sqref="N13">
    <cfRule type="cellIs" dxfId="3021" priority="208" stopIfTrue="1" operator="equal">
      <formula>$F$12</formula>
    </cfRule>
    <cfRule type="cellIs" dxfId="3020" priority="209" stopIfTrue="1" operator="notEqual">
      <formula>$F$12</formula>
    </cfRule>
  </conditionalFormatting>
  <conditionalFormatting sqref="N17">
    <cfRule type="cellIs" dxfId="3019" priority="89" stopIfTrue="1" operator="notEqual">
      <formula>$F$16</formula>
    </cfRule>
    <cfRule type="cellIs" dxfId="3018" priority="207" stopIfTrue="1" operator="equal">
      <formula>$F$16</formula>
    </cfRule>
  </conditionalFormatting>
  <conditionalFormatting sqref="M55:N55">
    <cfRule type="expression" dxfId="3017" priority="83" stopIfTrue="1">
      <formula>OR(($A55="Samstag"),($A55="Sonntag"))</formula>
    </cfRule>
  </conditionalFormatting>
  <conditionalFormatting sqref="M56:P59">
    <cfRule type="expression" dxfId="3016" priority="11">
      <formula>($K$55&gt;"")</formula>
    </cfRule>
  </conditionalFormatting>
  <dataValidations disablePrompts="1" count="2">
    <dataValidation type="list" allowBlank="1" showInputMessage="1" showErrorMessage="1" sqref="E17:F17" xr:uid="{00000000-0002-0000-0100-000000000000}">
      <formula1>$B$22:$B$52</formula1>
    </dataValidation>
    <dataValidation type="decimal" allowBlank="1" showInputMessage="1" showErrorMessage="1" sqref="M12 M16" xr:uid="{00000000-0002-0000-0100-000001000000}">
      <formula1>$AA$35</formula1>
      <formula2>$AA$36</formula2>
    </dataValidation>
  </dataValidations>
  <pageMargins left="0.43307086614173229" right="0.23622047244094491" top="0.89" bottom="0.54" header="0.4" footer="0.31496062992125984"/>
  <pageSetup paperSize="9" scale="67" orientation="portrait" r:id="rId1"/>
  <headerFooter differentFirst="1" alignWithMargins="0">
    <firstHeader>&amp;L&amp;G</firstHeader>
  </headerFooter>
  <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pageSetUpPr fitToPage="1"/>
  </sheetPr>
  <dimension ref="A1:IR80"/>
  <sheetViews>
    <sheetView showGridLines="0" showRowColHeaders="0" topLeftCell="A34" zoomScaleNormal="100" zoomScaleSheetLayoutView="55" workbookViewId="0">
      <selection activeCell="L35" sqref="L35:O35"/>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6"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9</v>
      </c>
      <c r="J2" s="234"/>
      <c r="K2" s="292">
        <f>Übersicht!K2</f>
        <v>2022</v>
      </c>
      <c r="L2" s="292"/>
      <c r="M2" s="88"/>
      <c r="N2" s="88"/>
      <c r="O2" s="88"/>
      <c r="P2" s="89"/>
      <c r="Q2" s="66"/>
      <c r="R2" s="66"/>
      <c r="S2" s="66"/>
      <c r="T2" s="66"/>
      <c r="U2" s="66"/>
      <c r="V2" s="212"/>
      <c r="W2" s="212"/>
      <c r="X2" s="212"/>
      <c r="Y2" s="197"/>
      <c r="Z2" s="197"/>
      <c r="AA2" s="197"/>
      <c r="AB2" s="197"/>
      <c r="AC2" s="197"/>
      <c r="AD2" s="197"/>
      <c r="AE2" s="197"/>
      <c r="AF2" s="197"/>
      <c r="AG2" s="197"/>
      <c r="AH2" s="197"/>
      <c r="AI2" s="197"/>
      <c r="AJ2" s="197"/>
      <c r="AK2" s="197"/>
      <c r="AL2" s="197"/>
      <c r="AM2" s="197"/>
      <c r="AN2" s="197"/>
      <c r="AO2" s="197"/>
      <c r="AP2" s="197"/>
      <c r="AQ2" s="197"/>
    </row>
    <row r="3" spans="1:43" ht="11.25" customHeight="1">
      <c r="A3" s="3"/>
      <c r="B3" s="10"/>
      <c r="C3" s="10"/>
      <c r="D3" s="10"/>
      <c r="E3" s="10"/>
      <c r="F3" s="10"/>
      <c r="G3" s="10"/>
      <c r="H3" s="10"/>
      <c r="I3" s="10"/>
      <c r="J3" s="10"/>
      <c r="K3" s="10"/>
      <c r="L3" s="10"/>
      <c r="M3" s="10"/>
      <c r="N3" s="10"/>
      <c r="O3" s="10"/>
      <c r="P3" s="8"/>
      <c r="Q3" s="66"/>
      <c r="R3" s="66"/>
      <c r="S3" s="66"/>
      <c r="T3" s="66"/>
      <c r="U3" s="66"/>
      <c r="V3" s="212"/>
      <c r="W3" s="212"/>
      <c r="X3" s="212"/>
      <c r="Y3" s="197"/>
      <c r="Z3" s="197"/>
      <c r="AA3" s="197"/>
      <c r="AB3" s="197"/>
      <c r="AC3" s="197"/>
      <c r="AD3" s="197"/>
      <c r="AE3" s="197"/>
      <c r="AF3" s="197"/>
      <c r="AG3" s="197"/>
      <c r="AH3" s="197"/>
      <c r="AI3" s="197"/>
      <c r="AJ3" s="197"/>
      <c r="AK3" s="197"/>
      <c r="AL3" s="197"/>
      <c r="AM3" s="197"/>
      <c r="AN3" s="197"/>
      <c r="AO3" s="197"/>
      <c r="AP3" s="197"/>
      <c r="AQ3" s="197"/>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IF(Übersicht!M7&lt;&gt;"",Übersicht!M7,0)</f>
        <v>5.35</v>
      </c>
      <c r="N7" s="290"/>
      <c r="O7" s="291"/>
      <c r="P7" s="23"/>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Übersicht!E9</f>
        <v>9</v>
      </c>
      <c r="G12" s="87"/>
      <c r="H12" s="116" t="s">
        <v>41</v>
      </c>
      <c r="I12" s="117">
        <f>$F$12/5</f>
        <v>1.8</v>
      </c>
      <c r="J12" s="118">
        <f>$F$12/5</f>
        <v>1.8</v>
      </c>
      <c r="K12" s="118">
        <f>$F$12/5</f>
        <v>1.8</v>
      </c>
      <c r="L12" s="118">
        <f>$F$12/5</f>
        <v>1.8</v>
      </c>
      <c r="M12" s="119">
        <f>$F$12/5</f>
        <v>1.8</v>
      </c>
      <c r="N12" s="120" t="s">
        <v>43</v>
      </c>
      <c r="O12" s="145"/>
      <c r="P12" s="23"/>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157"/>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44562</v>
      </c>
      <c r="B21" s="158" t="s">
        <v>0</v>
      </c>
      <c r="C21" s="1" t="s">
        <v>86</v>
      </c>
      <c r="D21" s="5" t="s">
        <v>87</v>
      </c>
      <c r="E21" s="160" t="s">
        <v>17</v>
      </c>
      <c r="F21" s="162" t="s">
        <v>1</v>
      </c>
      <c r="G21" s="163" t="s">
        <v>6</v>
      </c>
      <c r="H21" s="164" t="s">
        <v>2</v>
      </c>
      <c r="I21" s="159" t="s">
        <v>16</v>
      </c>
      <c r="J21" s="2" t="s">
        <v>20</v>
      </c>
      <c r="K21" s="159"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Samstag</v>
      </c>
      <c r="B22" s="33">
        <f>($A$21+ROW(B1)-1)*(MONTH($A$21+1)=MONTH($A$21))</f>
        <v>44562</v>
      </c>
      <c r="C22" s="174" t="str">
        <f>IF(OR(A22="Samstag",A22="Sonntag"),"",IF(COUNTIF(Übersicht!C$16:C$30,B22)&gt;0,"BA",""))</f>
        <v/>
      </c>
      <c r="D22" s="34" t="str">
        <f>IF(OR(A22="Samstag",A22="Sonntag"),"",IF(COUNTIF(Übersicht!C$16:C$30,B22)&gt;0,"F",""))</f>
        <v/>
      </c>
      <c r="E22" s="161" t="str">
        <f>IF(OR(A22="Samstag",A22="Sonntag",OR(C22="BA",D22="F")),"",
IF(C22="SV",D22,
IF(OR($E$17="",B22&lt;$E$17),IF($N$13=0,HLOOKUP($A22,$I$11:$M$12,2,FALSE),IF($N$13=$F$12,HLOOKUP($A22,$I$11:$M$13,3,FALSE),"FEHLER")),
IF($N$17=0,HLOOKUP($A22,$I$15:$M$16,2,FALSE),IF($N$17=$F$16,HLOOKUP($A22,$I$15:$M$17,3,FALSE),"FEHLER")))))</f>
        <v/>
      </c>
      <c r="F22" s="165"/>
      <c r="G22" s="166"/>
      <c r="H22" s="167"/>
      <c r="I22" s="38">
        <f t="shared" ref="I22:I52" si="1">IF(OR(C22="K",C22="U",C22="F"),E22,IF(C22="SU",IF(H22="",D22,((H22-F22)-G22)+D22),IF(AND(H22="",E22=""),0,((H22-F22)-G22)*24)))</f>
        <v>0</v>
      </c>
      <c r="J22" s="35">
        <f>IF(E22="Fehler",0,IF(E22="",I22,I22-E22))</f>
        <v>0</v>
      </c>
      <c r="K22" s="36">
        <f>M7+J22</f>
        <v>5.35</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t="str">
        <f>IF(OR(A22="Samstag",A22="Sonntag",D22="F"),"",
IF(C22="SV",D22,
IF(OR($E$17="",B22&lt;$E$17),IF($N$13=0,HLOOKUP($A22,$I$11:$M$12,2,FALSE),IF($N$13=$F$12,HLOOKUP($A22,$I$11:$M$13,3,FALSE),"FEHLER")),
IF($N$17=0,HLOOKUP($A22,$I$15:$M$16,2,FALSE),IF($N$17=$F$16,HLOOKUP($A22,$I$15:$M$17,3,FALSE),"FEHLER")))))</f>
        <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Sonntag</v>
      </c>
      <c r="B23" s="37">
        <f t="shared" ref="B23:B28" si="2">($A$21+ROW(B2)-1)*(MONTH(B22+1)=MONTH($A$21))</f>
        <v>44563</v>
      </c>
      <c r="C23" s="174" t="str">
        <f>IF(OR(A23="Samstag",A23="Sonntag"),"",IF(COUNTIF(Übersicht!C$16:C$30,B23)&gt;0,"BA",""))</f>
        <v/>
      </c>
      <c r="D23" s="34" t="str">
        <f>IF(OR(A23="Samstag",A23="Sonntag"),"",IF(COUNTIF(Übersicht!C$16:C$30,B23)&gt;0,"F",""))</f>
        <v/>
      </c>
      <c r="E23" s="161" t="str">
        <f t="shared" ref="E23:E52" si="3">IF(OR(A23="Samstag",A23="Sonntag",OR(C23="BA",D23="F")),"",
IF(C23="SV",D23,
IF(OR($E$17="",B23&lt;$E$17),IF($N$13=0,HLOOKUP($A23,$I$11:$M$12,2,FALSE),IF($N$13=$F$12,HLOOKUP($A23,$I$11:$M$13,3,FALSE),"FEHLER")),
IF($N$17=0,HLOOKUP($A23,$I$15:$M$16,2,FALSE),IF($N$17=$F$16,HLOOKUP($A23,$I$15:$M$17,3,FALSE),"FEHLER")))))</f>
        <v/>
      </c>
      <c r="F23" s="165"/>
      <c r="G23" s="166"/>
      <c r="H23" s="167"/>
      <c r="I23" s="38">
        <f t="shared" si="1"/>
        <v>0</v>
      </c>
      <c r="J23" s="35">
        <f t="shared" ref="J23:J52" si="4">IF(E23="Fehler",0,IF(E23="",I23,I23-E23))</f>
        <v>0</v>
      </c>
      <c r="K23" s="36">
        <f>SUM(K22,J23)</f>
        <v>5.35</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t="str">
        <f t="shared" ref="V23:V52" si="7">IF(OR(A23="Samstag",A23="Sonntag",D23="F"),"",
IF(C23="SV",D23,
IF(OR($E$17="",B23&lt;$E$17),IF($N$13=0,HLOOKUP($A23,$I$11:$M$12,2,FALSE),IF($N$13=$F$12,HLOOKUP($A23,$I$11:$M$13,3,FALSE),"FEHLER")),
IF($N$17=0,HLOOKUP($A23,$I$15:$M$16,2,FALSE),IF($N$17=$F$16,HLOOKUP($A23,$I$15:$M$17,3,FALSE),"FEHLER")))))</f>
        <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Montag</v>
      </c>
      <c r="B24" s="37">
        <f t="shared" si="2"/>
        <v>44564</v>
      </c>
      <c r="C24" s="174" t="str">
        <f>IF(OR(A24="Samstag",A24="Sonntag"),"",IF(COUNTIF(Übersicht!C$16:C$30,B24)&gt;0,"BA",""))</f>
        <v/>
      </c>
      <c r="D24" s="34" t="str">
        <f>IF(OR(A24="Samstag",A24="Sonntag"),"",IF(COUNTIF(Übersicht!C$16:C$30,B24)&gt;0,"F",""))</f>
        <v/>
      </c>
      <c r="E24" s="161">
        <f t="shared" si="3"/>
        <v>1.8</v>
      </c>
      <c r="F24" s="165"/>
      <c r="G24" s="166"/>
      <c r="H24" s="167"/>
      <c r="I24" s="38">
        <f t="shared" si="1"/>
        <v>0</v>
      </c>
      <c r="J24" s="35">
        <f t="shared" si="4"/>
        <v>-1.8</v>
      </c>
      <c r="K24" s="36">
        <f t="shared" ref="K24:K52" si="8">SUM(K23,J24)</f>
        <v>3.55</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Dienstag</v>
      </c>
      <c r="B25" s="37">
        <f t="shared" si="2"/>
        <v>44565</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1.7499999999999998</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Mittwoch</v>
      </c>
      <c r="B26" s="37">
        <f t="shared" si="2"/>
        <v>44566</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-5.0000000000000266E-2</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Donnerstag</v>
      </c>
      <c r="B27" s="37">
        <f t="shared" si="2"/>
        <v>44567</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-1.8500000000000003</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Freitag</v>
      </c>
      <c r="B28" s="37">
        <f t="shared" si="2"/>
        <v>44568</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-3.6500000000000004</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Samstag</v>
      </c>
      <c r="B29" s="37">
        <f t="shared" ref="B29:B52" si="9">($A$21+ROW(B8)-1)*(MONTH(B28+1)=MONTH($A$21))</f>
        <v>44569</v>
      </c>
      <c r="C29" s="174" t="str">
        <f>IF(OR(A29="Samstag",A29="Sonntag"),"",IF(COUNTIF(Übersicht!C$16:C$30,B29)&gt;0,"BA",""))</f>
        <v/>
      </c>
      <c r="D29" s="34" t="str">
        <f>IF(OR(A29="Samstag",A29="Sonntag"),"",IF(COUNTIF(Übersicht!C$16:C$30,B29)&gt;0,"F",""))</f>
        <v/>
      </c>
      <c r="E29" s="161" t="str">
        <f t="shared" si="3"/>
        <v/>
      </c>
      <c r="F29" s="165"/>
      <c r="G29" s="166"/>
      <c r="H29" s="167"/>
      <c r="I29" s="38">
        <f t="shared" si="1"/>
        <v>0</v>
      </c>
      <c r="J29" s="35">
        <f t="shared" si="4"/>
        <v>0</v>
      </c>
      <c r="K29" s="36">
        <f t="shared" si="8"/>
        <v>-3.6500000000000004</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t="str">
        <f t="shared" si="7"/>
        <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Sonntag</v>
      </c>
      <c r="B30" s="37">
        <f t="shared" si="9"/>
        <v>44570</v>
      </c>
      <c r="C30" s="174" t="str">
        <f>IF(OR(A30="Samstag",A30="Sonntag"),"",IF(COUNTIF(Übersicht!C$16:C$30,B30)&gt;0,"BA",""))</f>
        <v/>
      </c>
      <c r="D30" s="34" t="str">
        <f>IF(OR(A30="Samstag",A30="Sonntag"),"",IF(COUNTIF(Übersicht!C$16:C$30,B30)&gt;0,"F",""))</f>
        <v/>
      </c>
      <c r="E30" s="161" t="str">
        <f t="shared" si="3"/>
        <v/>
      </c>
      <c r="F30" s="165"/>
      <c r="G30" s="166"/>
      <c r="H30" s="167"/>
      <c r="I30" s="38">
        <f t="shared" si="1"/>
        <v>0</v>
      </c>
      <c r="J30" s="35">
        <f t="shared" si="4"/>
        <v>0</v>
      </c>
      <c r="K30" s="36">
        <f t="shared" si="8"/>
        <v>-3.6500000000000004</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t="str">
        <f t="shared" si="7"/>
        <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Montag</v>
      </c>
      <c r="B31" s="37">
        <f t="shared" si="9"/>
        <v>44571</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-5.45</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Dienstag</v>
      </c>
      <c r="B32" s="37">
        <f t="shared" si="9"/>
        <v>44572</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-7.25</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Mittwoch</v>
      </c>
      <c r="B33" s="37">
        <f t="shared" si="9"/>
        <v>44573</v>
      </c>
      <c r="C33" s="174" t="str">
        <f>IF(OR(A33="Samstag",A33="Sonntag"),"",IF(COUNTIF(Übersicht!C$16:C$30,B33)&gt;0,"BA",""))</f>
        <v/>
      </c>
      <c r="D33" s="34" t="str">
        <f>IF(OR(A33="Samstag",A33="Sonntag"),"",IF(COUNTIF(Übersicht!C$16:C$30,B33)&gt;0,"F",""))</f>
        <v/>
      </c>
      <c r="E33" s="161">
        <f t="shared" si="3"/>
        <v>1.8</v>
      </c>
      <c r="F33" s="165">
        <v>0.33333333333333331</v>
      </c>
      <c r="G33" s="166">
        <v>0</v>
      </c>
      <c r="H33" s="167">
        <v>0.52083333333333337</v>
      </c>
      <c r="I33" s="38">
        <f t="shared" si="1"/>
        <v>4.5000000000000018</v>
      </c>
      <c r="J33" s="35">
        <f t="shared" si="4"/>
        <v>2.700000000000002</v>
      </c>
      <c r="K33" s="36">
        <f t="shared" si="8"/>
        <v>-4.549999999999998</v>
      </c>
      <c r="L33" s="275" t="s">
        <v>108</v>
      </c>
      <c r="M33" s="276"/>
      <c r="N33" s="276"/>
      <c r="O33" s="276"/>
      <c r="P33" s="298"/>
      <c r="Q33" s="195">
        <v>12</v>
      </c>
      <c r="R33" s="226">
        <f t="shared" si="5"/>
        <v>0</v>
      </c>
      <c r="S33" s="226">
        <f t="shared" si="6"/>
        <v>406440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Donnerstag</v>
      </c>
      <c r="B34" s="37">
        <f t="shared" si="9"/>
        <v>44574</v>
      </c>
      <c r="C34" s="174" t="str">
        <f>IF(OR(A34="Samstag",A34="Sonntag"),"",IF(COUNTIF(Übersicht!C$16:C$30,B34)&gt;0,"BA",""))</f>
        <v/>
      </c>
      <c r="D34" s="34" t="str">
        <f>IF(OR(A34="Samstag",A34="Sonntag"),"",IF(COUNTIF(Übersicht!C$16:C$30,B34)&gt;0,"F",""))</f>
        <v/>
      </c>
      <c r="E34" s="161">
        <f t="shared" si="3"/>
        <v>1.8</v>
      </c>
      <c r="F34" s="165">
        <v>0.33333333333333331</v>
      </c>
      <c r="G34" s="166">
        <v>0</v>
      </c>
      <c r="H34" s="167">
        <v>0.52083333333333337</v>
      </c>
      <c r="I34" s="38">
        <f t="shared" si="1"/>
        <v>4.5000000000000018</v>
      </c>
      <c r="J34" s="35">
        <f t="shared" si="4"/>
        <v>2.700000000000002</v>
      </c>
      <c r="K34" s="36">
        <f t="shared" si="8"/>
        <v>-1.8499999999999961</v>
      </c>
      <c r="L34" s="275" t="s">
        <v>109</v>
      </c>
      <c r="M34" s="276"/>
      <c r="N34" s="276"/>
      <c r="O34" s="276"/>
      <c r="P34" s="298"/>
      <c r="Q34" s="225">
        <v>13</v>
      </c>
      <c r="R34" s="226">
        <f t="shared" si="5"/>
        <v>0</v>
      </c>
      <c r="S34" s="226">
        <f t="shared" si="6"/>
        <v>440310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Freitag</v>
      </c>
      <c r="B35" s="37">
        <f t="shared" si="9"/>
        <v>44575</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-3.6499999999999959</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Samstag</v>
      </c>
      <c r="B36" s="37">
        <f t="shared" si="9"/>
        <v>44576</v>
      </c>
      <c r="C36" s="174" t="str">
        <f>IF(OR(A36="Samstag",A36="Sonntag"),"",IF(COUNTIF(Übersicht!C$16:C$30,B36)&gt;0,"BA",""))</f>
        <v/>
      </c>
      <c r="D36" s="34" t="str">
        <f>IF(OR(A36="Samstag",A36="Sonntag"),"",IF(COUNTIF(Übersicht!C$16:C$30,B36)&gt;0,"F",""))</f>
        <v/>
      </c>
      <c r="E36" s="161" t="str">
        <f t="shared" si="3"/>
        <v/>
      </c>
      <c r="F36" s="165"/>
      <c r="G36" s="166"/>
      <c r="H36" s="167"/>
      <c r="I36" s="38">
        <f t="shared" si="1"/>
        <v>0</v>
      </c>
      <c r="J36" s="35">
        <f t="shared" si="4"/>
        <v>0</v>
      </c>
      <c r="K36" s="36">
        <f t="shared" si="8"/>
        <v>-3.6499999999999959</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t="str">
        <f t="shared" si="7"/>
        <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Sonntag</v>
      </c>
      <c r="B37" s="37">
        <f t="shared" si="9"/>
        <v>44577</v>
      </c>
      <c r="C37" s="174" t="str">
        <f>IF(OR(A37="Samstag",A37="Sonntag"),"",IF(COUNTIF(Übersicht!C$16:C$30,B37)&gt;0,"BA",""))</f>
        <v/>
      </c>
      <c r="D37" s="34" t="str">
        <f>IF(OR(A37="Samstag",A37="Sonntag"),"",IF(COUNTIF(Übersicht!C$16:C$30,B37)&gt;0,"F",""))</f>
        <v/>
      </c>
      <c r="E37" s="161" t="str">
        <f t="shared" si="3"/>
        <v/>
      </c>
      <c r="F37" s="165"/>
      <c r="G37" s="166"/>
      <c r="H37" s="167"/>
      <c r="I37" s="38">
        <f t="shared" si="1"/>
        <v>0</v>
      </c>
      <c r="J37" s="35">
        <f t="shared" si="4"/>
        <v>0</v>
      </c>
      <c r="K37" s="36">
        <f t="shared" si="8"/>
        <v>-3.6499999999999959</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t="str">
        <f t="shared" si="7"/>
        <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Montag</v>
      </c>
      <c r="B38" s="37">
        <f t="shared" si="9"/>
        <v>44578</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-5.4499999999999957</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Dienstag</v>
      </c>
      <c r="B39" s="37">
        <f t="shared" si="9"/>
        <v>44579</v>
      </c>
      <c r="C39" s="174" t="str">
        <f>IF(OR(A39="Samstag",A39="Sonntag"),"",IF(COUNTIF(Übersicht!C$16:C$30,B39)&gt;0,"BA",""))</f>
        <v/>
      </c>
      <c r="D39" s="34" t="str">
        <f>IF(OR(A39="Samstag",A39="Sonntag"),"",IF(COUNTIF(Übersicht!C$16:C$30,B39)&gt;0,"F",""))</f>
        <v/>
      </c>
      <c r="E39" s="161">
        <f t="shared" si="3"/>
        <v>1.8</v>
      </c>
      <c r="F39" s="165">
        <v>0.58333333333333337</v>
      </c>
      <c r="G39" s="166">
        <v>0</v>
      </c>
      <c r="H39" s="167">
        <v>0.64583333333333337</v>
      </c>
      <c r="I39" s="38">
        <f t="shared" si="1"/>
        <v>1.5</v>
      </c>
      <c r="J39" s="35">
        <f t="shared" si="4"/>
        <v>-0.30000000000000004</v>
      </c>
      <c r="K39" s="36">
        <f t="shared" si="8"/>
        <v>-5.7499999999999956</v>
      </c>
      <c r="L39" s="275" t="s">
        <v>94</v>
      </c>
      <c r="M39" s="276"/>
      <c r="N39" s="276"/>
      <c r="O39" s="276"/>
      <c r="P39" s="298"/>
      <c r="Q39" s="195">
        <v>18</v>
      </c>
      <c r="R39" s="226">
        <f t="shared" si="5"/>
        <v>0</v>
      </c>
      <c r="S39" s="226">
        <f t="shared" si="6"/>
        <v>1060020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Mittwoch</v>
      </c>
      <c r="B40" s="37">
        <f t="shared" si="9"/>
        <v>44580</v>
      </c>
      <c r="C40" s="174" t="str">
        <f>IF(OR(A40="Samstag",A40="Sonntag"),"",IF(COUNTIF(Übersicht!C$16:C$30,B40)&gt;0,"BA",""))</f>
        <v/>
      </c>
      <c r="D40" s="34" t="str">
        <f>IF(OR(A40="Samstag",A40="Sonntag"),"",IF(COUNTIF(Übersicht!C$16:C$30,B40)&gt;0,"F",""))</f>
        <v/>
      </c>
      <c r="E40" s="161">
        <f t="shared" si="3"/>
        <v>1.8</v>
      </c>
      <c r="F40" s="165">
        <v>0.58333333333333337</v>
      </c>
      <c r="G40" s="166">
        <v>0</v>
      </c>
      <c r="H40" s="167">
        <v>0.75</v>
      </c>
      <c r="I40" s="38">
        <f t="shared" si="1"/>
        <v>3.9999999999999991</v>
      </c>
      <c r="J40" s="35">
        <f t="shared" si="4"/>
        <v>2.1999999999999993</v>
      </c>
      <c r="K40" s="36">
        <f t="shared" si="8"/>
        <v>-3.5499999999999963</v>
      </c>
      <c r="L40" s="275" t="s">
        <v>93</v>
      </c>
      <c r="M40" s="276"/>
      <c r="N40" s="276"/>
      <c r="O40" s="276"/>
      <c r="P40" s="298"/>
      <c r="Q40" s="225">
        <v>19</v>
      </c>
      <c r="R40" s="226">
        <f t="shared" si="5"/>
        <v>0</v>
      </c>
      <c r="S40" s="226">
        <f t="shared" si="6"/>
        <v>1121760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Donnerstag</v>
      </c>
      <c r="B41" s="37">
        <f t="shared" si="9"/>
        <v>44581</v>
      </c>
      <c r="C41" s="174" t="str">
        <f>IF(OR(A41="Samstag",A41="Sonntag"),"",IF(COUNTIF(Übersicht!C$16:C$30,B41)&gt;0,"BA",""))</f>
        <v/>
      </c>
      <c r="D41" s="34" t="str">
        <f>IF(OR(A41="Samstag",A41="Sonntag"),"",IF(COUNTIF(Übersicht!C$16:C$30,B41)&gt;0,"F",""))</f>
        <v/>
      </c>
      <c r="E41" s="161">
        <f t="shared" si="3"/>
        <v>1.8</v>
      </c>
      <c r="F41" s="165">
        <v>0.375</v>
      </c>
      <c r="G41" s="166">
        <v>0</v>
      </c>
      <c r="H41" s="167">
        <v>0.5</v>
      </c>
      <c r="I41" s="38">
        <f t="shared" si="1"/>
        <v>3</v>
      </c>
      <c r="J41" s="35">
        <f t="shared" si="4"/>
        <v>1.2</v>
      </c>
      <c r="K41" s="36">
        <f t="shared" si="8"/>
        <v>-2.3499999999999961</v>
      </c>
      <c r="L41" s="275" t="s">
        <v>107</v>
      </c>
      <c r="M41" s="276"/>
      <c r="N41" s="276"/>
      <c r="O41" s="276"/>
      <c r="P41" s="298"/>
      <c r="Q41" s="195">
        <v>20</v>
      </c>
      <c r="R41" s="226">
        <f t="shared" si="5"/>
        <v>0</v>
      </c>
      <c r="S41" s="226">
        <f t="shared" si="6"/>
        <v>759600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Freitag</v>
      </c>
      <c r="B42" s="37">
        <f t="shared" si="9"/>
        <v>44582</v>
      </c>
      <c r="C42" s="174" t="str">
        <f>IF(OR(A42="Samstag",A42="Sonntag"),"",IF(COUNTIF(Übersicht!C$16:C$30,B42)&gt;0,"BA",""))</f>
        <v/>
      </c>
      <c r="D42" s="34" t="str">
        <f>IF(OR(A42="Samstag",A42="Sonntag"),"",IF(COUNTIF(Übersicht!C$16:C$30,B42)&gt;0,"F",""))</f>
        <v/>
      </c>
      <c r="E42" s="161">
        <f t="shared" si="3"/>
        <v>1.8</v>
      </c>
      <c r="F42" s="165">
        <v>0.54166666666666663</v>
      </c>
      <c r="G42" s="166">
        <v>0</v>
      </c>
      <c r="H42" s="167">
        <v>0.66666666666666663</v>
      </c>
      <c r="I42" s="38">
        <f t="shared" si="1"/>
        <v>3</v>
      </c>
      <c r="J42" s="35">
        <f t="shared" si="4"/>
        <v>1.2</v>
      </c>
      <c r="K42" s="36">
        <f t="shared" si="8"/>
        <v>-1.1499999999999961</v>
      </c>
      <c r="L42" s="275" t="s">
        <v>93</v>
      </c>
      <c r="M42" s="276"/>
      <c r="N42" s="276"/>
      <c r="O42" s="276"/>
      <c r="P42" s="298"/>
      <c r="Q42" s="195">
        <v>21</v>
      </c>
      <c r="R42" s="226">
        <f t="shared" si="5"/>
        <v>0</v>
      </c>
      <c r="S42" s="226">
        <f t="shared" si="6"/>
        <v>1150380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Samstag</v>
      </c>
      <c r="B43" s="37">
        <f t="shared" si="9"/>
        <v>44583</v>
      </c>
      <c r="C43" s="174" t="str">
        <f>IF(OR(A43="Samstag",A43="Sonntag"),"",IF(COUNTIF(Übersicht!C$16:C$30,B43)&gt;0,"BA",""))</f>
        <v/>
      </c>
      <c r="D43" s="34" t="str">
        <f>IF(OR(A43="Samstag",A43="Sonntag"),"",IF(COUNTIF(Übersicht!C$16:C$30,B43)&gt;0,"F",""))</f>
        <v/>
      </c>
      <c r="E43" s="161" t="str">
        <f t="shared" si="3"/>
        <v/>
      </c>
      <c r="F43" s="165"/>
      <c r="G43" s="166"/>
      <c r="H43" s="167"/>
      <c r="I43" s="38">
        <f t="shared" si="1"/>
        <v>0</v>
      </c>
      <c r="J43" s="35">
        <f t="shared" si="4"/>
        <v>0</v>
      </c>
      <c r="K43" s="36">
        <f t="shared" si="8"/>
        <v>-1.1499999999999961</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t="str">
        <f t="shared" si="7"/>
        <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Sonntag</v>
      </c>
      <c r="B44" s="37">
        <f t="shared" si="9"/>
        <v>44584</v>
      </c>
      <c r="C44" s="174" t="str">
        <f>IF(OR(A44="Samstag",A44="Sonntag"),"",IF(COUNTIF(Übersicht!C$16:C$30,B44)&gt;0,"BA",""))</f>
        <v/>
      </c>
      <c r="D44" s="34" t="str">
        <f>IF(OR(A44="Samstag",A44="Sonntag"),"",IF(COUNTIF(Übersicht!C$16:C$30,B44)&gt;0,"F",""))</f>
        <v/>
      </c>
      <c r="E44" s="161" t="str">
        <f t="shared" si="3"/>
        <v/>
      </c>
      <c r="F44" s="165"/>
      <c r="G44" s="166"/>
      <c r="H44" s="167"/>
      <c r="I44" s="38">
        <f t="shared" si="1"/>
        <v>0</v>
      </c>
      <c r="J44" s="35">
        <f t="shared" si="4"/>
        <v>0</v>
      </c>
      <c r="K44" s="36">
        <f t="shared" si="8"/>
        <v>-1.1499999999999961</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t="str">
        <f t="shared" si="7"/>
        <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Montag</v>
      </c>
      <c r="B45" s="37">
        <f t="shared" si="9"/>
        <v>44585</v>
      </c>
      <c r="C45" s="174" t="str">
        <f>IF(OR(A45="Samstag",A45="Sonntag"),"",IF(COUNTIF(Übersicht!C$16:C$30,B45)&gt;0,"BA",""))</f>
        <v/>
      </c>
      <c r="D45" s="34" t="str">
        <f>IF(OR(A45="Samstag",A45="Sonntag"),"",IF(COUNTIF(Übersicht!C$16:C$30,B45)&gt;0,"F",""))</f>
        <v/>
      </c>
      <c r="E45" s="161">
        <f t="shared" si="3"/>
        <v>1.8</v>
      </c>
      <c r="F45" s="165"/>
      <c r="G45" s="166"/>
      <c r="H45" s="167"/>
      <c r="I45" s="38">
        <f t="shared" si="1"/>
        <v>0</v>
      </c>
      <c r="J45" s="35">
        <f t="shared" si="4"/>
        <v>-1.8</v>
      </c>
      <c r="K45" s="36">
        <f t="shared" si="8"/>
        <v>-2.9499999999999962</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Dienstag</v>
      </c>
      <c r="B46" s="37">
        <f t="shared" si="9"/>
        <v>44586</v>
      </c>
      <c r="C46" s="174" t="str">
        <f>IF(OR(A46="Samstag",A46="Sonntag"),"",IF(COUNTIF(Übersicht!C$16:C$30,B46)&gt;0,"BA",""))</f>
        <v/>
      </c>
      <c r="D46" s="34" t="str">
        <f>IF(OR(A46="Samstag",A46="Sonntag"),"",IF(COUNTIF(Übersicht!C$16:C$30,B46)&gt;0,"F",""))</f>
        <v/>
      </c>
      <c r="E46" s="161">
        <f t="shared" si="3"/>
        <v>1.8</v>
      </c>
      <c r="F46" s="165"/>
      <c r="G46" s="166"/>
      <c r="H46" s="167"/>
      <c r="I46" s="38">
        <f>IF(OR(C46="K",C46="U",C46="F"),E46,IF(C46="SU",IF(H46="",D46,((H46-F46)-G46)+D46),IF(AND(H46="",E46=""),0,((H46-F46)-G46)*24)))</f>
        <v>0</v>
      </c>
      <c r="J46" s="35">
        <f t="shared" si="4"/>
        <v>-1.8</v>
      </c>
      <c r="K46" s="36">
        <f t="shared" si="8"/>
        <v>-4.7499999999999964</v>
      </c>
      <c r="L46" s="275"/>
      <c r="M46" s="276"/>
      <c r="N46" s="276"/>
      <c r="O46" s="276"/>
      <c r="P46" s="298"/>
      <c r="Q46" s="225">
        <v>25</v>
      </c>
      <c r="R46" s="226">
        <f t="shared" si="5"/>
        <v>0</v>
      </c>
      <c r="S46" s="226">
        <f>(I46*60+F46*24*4200+G46*24*3600)*Q46</f>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Mittwoch</v>
      </c>
      <c r="B47" s="37">
        <f t="shared" si="9"/>
        <v>44587</v>
      </c>
      <c r="C47" s="174" t="str">
        <f>IF(OR(A47="Samstag",A47="Sonntag"),"",IF(COUNTIF(Übersicht!C$16:C$30,B47)&gt;0,"BA",""))</f>
        <v/>
      </c>
      <c r="D47" s="34" t="str">
        <f>IF(OR(A47="Samstag",A47="Sonntag"),"",IF(COUNTIF(Übersicht!C$16:C$30,B47)&gt;0,"F",""))</f>
        <v/>
      </c>
      <c r="E47" s="161">
        <f t="shared" si="3"/>
        <v>1.8</v>
      </c>
      <c r="F47" s="165">
        <v>0.375</v>
      </c>
      <c r="G47" s="166">
        <v>0</v>
      </c>
      <c r="H47" s="167">
        <v>0.57291666666666663</v>
      </c>
      <c r="I47" s="38">
        <f>IF(OR(C47="K",C47="U",C47="F"),E47,IF(C47="SU",IF(H47="",D47,((H47-F47)-G47)+D47),IF(AND(H47="",E47=""),0,((H47-F47)-G47)*24)))</f>
        <v>4.7499999999999991</v>
      </c>
      <c r="J47" s="35">
        <f t="shared" si="4"/>
        <v>2.9499999999999993</v>
      </c>
      <c r="K47" s="36">
        <f t="shared" si="8"/>
        <v>-1.7999999999999972</v>
      </c>
      <c r="L47" s="275" t="s">
        <v>106</v>
      </c>
      <c r="M47" s="276"/>
      <c r="N47" s="276"/>
      <c r="O47" s="276"/>
      <c r="P47" s="298"/>
      <c r="Q47" s="195">
        <v>26</v>
      </c>
      <c r="R47" s="226">
        <f t="shared" si="5"/>
        <v>0</v>
      </c>
      <c r="S47" s="226">
        <f>(I47*60+F47*24*4200+G47*24*3600)*Q47</f>
        <v>990210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Donnerstag</v>
      </c>
      <c r="B48" s="37">
        <f t="shared" si="9"/>
        <v>44588</v>
      </c>
      <c r="C48" s="174" t="str">
        <f>IF(OR(A48="Samstag",A48="Sonntag"),"",IF(COUNTIF(Übersicht!C$16:C$30,B48)&gt;0,"BA",""))</f>
        <v/>
      </c>
      <c r="D48" s="34" t="str">
        <f>IF(OR(A48="Samstag",A48="Sonntag"),"",IF(COUNTIF(Übersicht!C$16:C$30,B48)&gt;0,"F",""))</f>
        <v/>
      </c>
      <c r="E48" s="161">
        <f t="shared" si="3"/>
        <v>1.8</v>
      </c>
      <c r="F48" s="165">
        <v>0.375</v>
      </c>
      <c r="G48" s="166">
        <v>2.0833333333333332E-2</v>
      </c>
      <c r="H48" s="167">
        <v>0.70833333333333337</v>
      </c>
      <c r="I48" s="38">
        <f t="shared" si="1"/>
        <v>7.5000000000000018</v>
      </c>
      <c r="J48" s="35">
        <f t="shared" si="4"/>
        <v>5.700000000000002</v>
      </c>
      <c r="K48" s="36">
        <f t="shared" si="8"/>
        <v>3.9000000000000048</v>
      </c>
      <c r="L48" s="275" t="s">
        <v>105</v>
      </c>
      <c r="M48" s="276"/>
      <c r="N48" s="276"/>
      <c r="O48" s="276"/>
      <c r="P48" s="298"/>
      <c r="Q48" s="195">
        <v>27</v>
      </c>
      <c r="R48" s="226">
        <f t="shared" si="5"/>
        <v>0</v>
      </c>
      <c r="S48" s="226">
        <f t="shared" si="6"/>
        <v>1081350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Freitag</v>
      </c>
      <c r="B49" s="37">
        <f t="shared" si="9"/>
        <v>44589</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2.100000000000005</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Samstag</v>
      </c>
      <c r="B50" s="37">
        <f t="shared" si="9"/>
        <v>44590</v>
      </c>
      <c r="C50" s="174" t="str">
        <f>IF(OR(A50="Samstag",A50="Sonntag"),"",IF(COUNTIF(Übersicht!C$16:C$30,B50)&gt;0,"BA",""))</f>
        <v/>
      </c>
      <c r="D50" s="34" t="str">
        <f>IF(OR(A50="Samstag",A50="Sonntag"),"",IF(COUNTIF(Übersicht!C$16:C$30,B50)&gt;0,"F",""))</f>
        <v/>
      </c>
      <c r="E50" s="161" t="str">
        <f t="shared" si="3"/>
        <v/>
      </c>
      <c r="F50" s="165"/>
      <c r="G50" s="166"/>
      <c r="H50" s="167"/>
      <c r="I50" s="38">
        <f t="shared" si="1"/>
        <v>0</v>
      </c>
      <c r="J50" s="35">
        <f t="shared" si="4"/>
        <v>0</v>
      </c>
      <c r="K50" s="36">
        <f t="shared" si="8"/>
        <v>2.100000000000005</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t="str">
        <f t="shared" si="7"/>
        <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Sonntag</v>
      </c>
      <c r="B51" s="37">
        <f t="shared" si="9"/>
        <v>44591</v>
      </c>
      <c r="C51" s="174" t="str">
        <f>IF(OR(A51="Samstag",A51="Sonntag"),"",IF(COUNTIF(Übersicht!C$16:C$30,B51)&gt;0,"BA",""))</f>
        <v/>
      </c>
      <c r="D51" s="34" t="str">
        <f>IF(OR(A51="Samstag",A51="Sonntag"),"",IF(COUNTIF(Übersicht!C$16:C$30,B51)&gt;0,"F",""))</f>
        <v/>
      </c>
      <c r="E51" s="161" t="str">
        <f t="shared" si="3"/>
        <v/>
      </c>
      <c r="F51" s="165"/>
      <c r="G51" s="166"/>
      <c r="H51" s="167"/>
      <c r="I51" s="38">
        <f t="shared" si="1"/>
        <v>0</v>
      </c>
      <c r="J51" s="35">
        <f t="shared" si="4"/>
        <v>0</v>
      </c>
      <c r="K51" s="36">
        <f t="shared" si="8"/>
        <v>2.100000000000005</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t="str">
        <f t="shared" si="7"/>
        <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Montag</v>
      </c>
      <c r="B52" s="37">
        <f t="shared" si="9"/>
        <v>44592</v>
      </c>
      <c r="C52" s="174" t="str">
        <f>IF(OR(A52="Samstag",A52="Sonntag"),"",IF(COUNTIF(Übersicht!C$16:C$30,B52)&gt;0,"BA",""))</f>
        <v/>
      </c>
      <c r="D52" s="34" t="str">
        <f>IF(OR(A52="Samstag",A52="Sonntag"),"",IF(COUNTIF(Übersicht!C$16:C$30,B52)&gt;0,"F",""))</f>
        <v/>
      </c>
      <c r="E52" s="161">
        <f t="shared" si="3"/>
        <v>1.8</v>
      </c>
      <c r="F52" s="165"/>
      <c r="G52" s="166"/>
      <c r="H52" s="167"/>
      <c r="I52" s="38">
        <f t="shared" si="1"/>
        <v>0</v>
      </c>
      <c r="J52" s="35">
        <f t="shared" si="4"/>
        <v>-1.8</v>
      </c>
      <c r="K52" s="39">
        <f t="shared" si="8"/>
        <v>0.30000000000000493</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f t="shared" si="7"/>
        <v>1.8</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37.799999999999997</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37.799999999999997</v>
      </c>
      <c r="F54" s="50"/>
      <c r="G54" s="51"/>
      <c r="H54" s="48"/>
      <c r="I54" s="49">
        <f>SUM(I22:I52)</f>
        <v>32.750000000000007</v>
      </c>
      <c r="J54" s="49">
        <f>SUM(J22:J52)</f>
        <v>-5.049999999999998</v>
      </c>
      <c r="K54" s="49">
        <f>K52</f>
        <v>0.30000000000000493</v>
      </c>
      <c r="L54" s="86"/>
      <c r="M54" s="190" t="str">
        <f>CONCATENATE(DEC2HEX(R54),"-",DEC2HEX(S54),"-",DEC2HEX(ROUND(I54*100,0)))</f>
        <v>0-6AF716-CCB</v>
      </c>
      <c r="N54" s="190"/>
      <c r="O54" s="190"/>
      <c r="P54" s="192"/>
      <c r="Q54" s="79"/>
      <c r="R54" s="79">
        <f>SUM(R22:R52)</f>
        <v>0</v>
      </c>
      <c r="S54" s="79">
        <f>SUM(S22:S52)</f>
        <v>7010070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156"/>
      <c r="D61" s="156"/>
      <c r="E61" s="156"/>
      <c r="F61" s="156"/>
      <c r="G61" s="156"/>
      <c r="H61" s="32"/>
      <c r="I61" s="99"/>
      <c r="J61" s="6"/>
      <c r="K61" s="64"/>
      <c r="L61" s="156"/>
      <c r="M61" s="156"/>
      <c r="N61" s="156"/>
      <c r="O61" s="156"/>
      <c r="P61" s="156"/>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6"/>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4.4" hidden="1">
      <c r="A63" s="6"/>
      <c r="B63" s="55"/>
      <c r="C63" s="55"/>
      <c r="D63" s="55"/>
      <c r="E63" s="55"/>
      <c r="F63" s="55"/>
      <c r="G63" s="55"/>
      <c r="H63" s="55"/>
      <c r="I63" s="55"/>
      <c r="J63" s="55"/>
      <c r="K63" s="55"/>
      <c r="L63" s="55"/>
      <c r="M63" s="55"/>
      <c r="N63" s="55"/>
      <c r="O63" s="55"/>
      <c r="P63" s="24"/>
      <c r="Q63" s="6"/>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4.4" hidden="1">
      <c r="A64" s="6"/>
      <c r="B64" s="55"/>
      <c r="C64" s="55"/>
      <c r="D64" s="55"/>
      <c r="E64" s="55"/>
      <c r="F64" s="55"/>
      <c r="G64" s="55"/>
      <c r="H64" s="55"/>
      <c r="I64" s="55"/>
      <c r="J64" s="55"/>
      <c r="K64" s="55"/>
      <c r="L64" s="55"/>
      <c r="M64" s="55"/>
      <c r="N64" s="55"/>
      <c r="O64" s="55"/>
      <c r="P64" s="24"/>
      <c r="Q64" s="6"/>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4.4" hidden="1">
      <c r="A65" s="6"/>
      <c r="B65" s="55"/>
      <c r="C65" s="55"/>
      <c r="D65" s="55"/>
      <c r="E65" s="55"/>
      <c r="F65" s="55"/>
      <c r="G65" s="55"/>
      <c r="H65" s="55"/>
      <c r="I65" s="55"/>
      <c r="J65" s="55"/>
      <c r="K65" s="55"/>
      <c r="L65" s="55"/>
      <c r="M65" s="55"/>
      <c r="N65" s="55"/>
      <c r="O65" s="55"/>
      <c r="P65" s="24"/>
      <c r="Q65" s="6"/>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4.4" hidden="1">
      <c r="A66" s="6"/>
      <c r="B66" s="55"/>
      <c r="C66" s="55"/>
      <c r="D66" s="55"/>
      <c r="E66" s="55"/>
      <c r="F66" s="55"/>
      <c r="G66" s="55"/>
      <c r="H66" s="55"/>
      <c r="I66" s="55"/>
      <c r="J66" s="55"/>
      <c r="K66" s="55"/>
      <c r="L66" s="55"/>
      <c r="M66" s="55"/>
      <c r="N66" s="55"/>
      <c r="O66" s="55"/>
      <c r="P66" s="24"/>
      <c r="Q66" s="6"/>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4.4" hidden="1">
      <c r="A67" s="6"/>
      <c r="B67" s="55"/>
      <c r="C67" s="55"/>
      <c r="D67" s="55"/>
      <c r="E67" s="55"/>
      <c r="F67" s="55"/>
      <c r="G67" s="55"/>
      <c r="H67" s="55"/>
      <c r="I67" s="55"/>
      <c r="J67" s="55"/>
      <c r="K67" s="55"/>
      <c r="L67" s="55"/>
      <c r="M67" s="55"/>
      <c r="N67" s="55"/>
      <c r="O67" s="55"/>
      <c r="P67" s="24"/>
      <c r="Q67" s="6"/>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4.4" hidden="1">
      <c r="A68" s="6"/>
      <c r="B68" s="55"/>
      <c r="C68" s="55"/>
      <c r="D68" s="55"/>
      <c r="E68" s="55"/>
      <c r="F68" s="55"/>
      <c r="G68" s="55"/>
      <c r="H68" s="55"/>
      <c r="I68" s="55"/>
      <c r="J68" s="55"/>
      <c r="K68" s="55"/>
      <c r="L68" s="55"/>
      <c r="M68" s="55"/>
      <c r="N68" s="55"/>
      <c r="O68" s="55"/>
      <c r="P68" s="24"/>
      <c r="Q68" s="6"/>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4.4" hidden="1">
      <c r="A69" s="6"/>
      <c r="B69" s="55"/>
      <c r="C69" s="55"/>
      <c r="D69" s="55"/>
      <c r="E69" s="55"/>
      <c r="F69" s="55"/>
      <c r="G69" s="55"/>
      <c r="H69" s="55"/>
      <c r="I69" s="55"/>
      <c r="J69" s="55"/>
      <c r="K69" s="55"/>
      <c r="L69" s="55"/>
      <c r="M69" s="55"/>
      <c r="N69" s="55"/>
      <c r="O69" s="55"/>
      <c r="P69" s="24"/>
      <c r="Q69" s="6"/>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4.4" hidden="1">
      <c r="A70" s="6"/>
      <c r="B70" s="55"/>
      <c r="C70" s="55"/>
      <c r="D70" s="55"/>
      <c r="E70" s="55"/>
      <c r="F70" s="55"/>
      <c r="G70" s="55"/>
      <c r="H70" s="55"/>
      <c r="I70" s="55"/>
      <c r="J70" s="55"/>
      <c r="K70" s="55"/>
      <c r="L70" s="55"/>
      <c r="M70" s="55"/>
      <c r="N70" s="55"/>
      <c r="O70" s="55"/>
      <c r="P70" s="24"/>
      <c r="Q70" s="6"/>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4.4" hidden="1">
      <c r="A71" s="6"/>
      <c r="B71" s="55"/>
      <c r="C71" s="55"/>
      <c r="D71" s="55"/>
      <c r="E71" s="55"/>
      <c r="F71" s="55"/>
      <c r="G71" s="55"/>
      <c r="H71" s="55"/>
      <c r="I71" s="55"/>
      <c r="J71" s="55"/>
      <c r="K71" s="55"/>
      <c r="L71" s="55"/>
      <c r="M71" s="55"/>
      <c r="N71" s="55"/>
      <c r="O71" s="55"/>
      <c r="P71" s="24"/>
      <c r="Q71" s="6"/>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4.4" hidden="1">
      <c r="A72" s="6"/>
      <c r="B72" s="55"/>
      <c r="C72" s="55"/>
      <c r="D72" s="55"/>
      <c r="E72" s="55"/>
      <c r="F72" s="55"/>
      <c r="G72" s="55"/>
      <c r="H72" s="55"/>
      <c r="I72" s="55"/>
      <c r="J72" s="55"/>
      <c r="K72" s="55"/>
      <c r="L72" s="55"/>
      <c r="M72" s="55"/>
      <c r="N72" s="55"/>
      <c r="O72" s="55"/>
      <c r="P72" s="24"/>
      <c r="Q72" s="6"/>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4.4" hidden="1">
      <c r="A73" s="6"/>
      <c r="B73" s="55"/>
      <c r="C73" s="55"/>
      <c r="D73" s="55"/>
      <c r="E73" s="55"/>
      <c r="F73" s="55"/>
      <c r="G73" s="55"/>
      <c r="H73" s="55"/>
      <c r="I73" s="55"/>
      <c r="J73" s="55"/>
      <c r="K73" s="55"/>
      <c r="L73" s="55"/>
      <c r="M73" s="55"/>
      <c r="N73" s="55"/>
      <c r="O73" s="55"/>
      <c r="P73" s="24"/>
      <c r="Q73" s="6"/>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4.4" hidden="1">
      <c r="A74" s="6"/>
      <c r="B74" s="55"/>
      <c r="C74" s="55"/>
      <c r="D74" s="55"/>
      <c r="E74" s="55"/>
      <c r="F74" s="55"/>
      <c r="G74" s="55"/>
      <c r="H74" s="55"/>
      <c r="I74" s="55"/>
      <c r="J74" s="55"/>
      <c r="K74" s="55"/>
      <c r="L74" s="55"/>
      <c r="M74" s="55"/>
      <c r="N74" s="55"/>
      <c r="O74" s="55"/>
      <c r="P74" s="24"/>
      <c r="Q74" s="6"/>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4.4" hidden="1">
      <c r="A75" s="6"/>
      <c r="B75" s="55"/>
      <c r="C75" s="55"/>
      <c r="D75" s="55"/>
      <c r="E75" s="55"/>
      <c r="F75" s="55"/>
      <c r="G75" s="55"/>
      <c r="H75" s="55"/>
      <c r="I75" s="55"/>
      <c r="J75" s="55"/>
      <c r="K75" s="55"/>
      <c r="L75" s="55"/>
      <c r="M75" s="55"/>
      <c r="N75" s="55"/>
      <c r="O75" s="55"/>
      <c r="P75" s="24"/>
      <c r="Q75" s="6"/>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4.4" hidden="1">
      <c r="A76" s="6"/>
      <c r="B76" s="55"/>
      <c r="C76" s="55"/>
      <c r="D76" s="55"/>
      <c r="E76" s="55"/>
      <c r="F76" s="55"/>
      <c r="G76" s="55"/>
      <c r="H76" s="55"/>
      <c r="I76" s="55"/>
      <c r="J76" s="55"/>
      <c r="K76" s="55"/>
      <c r="L76" s="55"/>
      <c r="M76" s="55"/>
      <c r="N76" s="55"/>
      <c r="O76" s="55"/>
      <c r="P76" s="24"/>
      <c r="Q76" s="6"/>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4.4" hidden="1">
      <c r="A77" s="6"/>
      <c r="B77" s="55"/>
      <c r="C77" s="55"/>
      <c r="D77" s="55"/>
      <c r="E77" s="55"/>
      <c r="F77" s="55"/>
      <c r="G77" s="55"/>
      <c r="H77" s="55"/>
      <c r="I77" s="55"/>
      <c r="J77" s="55"/>
      <c r="K77" s="55"/>
      <c r="L77" s="55"/>
      <c r="M77" s="55"/>
      <c r="N77" s="55"/>
      <c r="O77" s="55"/>
      <c r="P77" s="24"/>
      <c r="Q77" s="6"/>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4.4" hidden="1">
      <c r="A78" s="6"/>
      <c r="B78" s="55"/>
      <c r="C78" s="55"/>
      <c r="D78" s="55"/>
      <c r="E78" s="55"/>
      <c r="F78" s="55"/>
      <c r="G78" s="55"/>
      <c r="H78" s="55"/>
      <c r="I78" s="55"/>
      <c r="J78" s="55"/>
      <c r="K78" s="55"/>
      <c r="L78" s="55"/>
      <c r="M78" s="55"/>
      <c r="N78" s="55"/>
      <c r="O78" s="55"/>
      <c r="P78" s="24"/>
      <c r="Q78" s="6"/>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4.4" hidden="1">
      <c r="A79" s="6"/>
      <c r="B79" s="55"/>
      <c r="C79" s="55"/>
      <c r="D79" s="55"/>
      <c r="E79" s="55"/>
      <c r="F79" s="55"/>
      <c r="G79" s="55"/>
      <c r="H79" s="55"/>
      <c r="I79" s="55"/>
      <c r="J79" s="55"/>
      <c r="K79" s="55"/>
      <c r="L79" s="55"/>
      <c r="M79" s="55"/>
      <c r="N79" s="55"/>
      <c r="O79" s="55"/>
      <c r="P79" s="24"/>
      <c r="Q79" s="6"/>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4.4" hidden="1">
      <c r="A80" s="6"/>
      <c r="B80" s="55"/>
      <c r="C80" s="55"/>
      <c r="D80" s="55"/>
      <c r="E80" s="55"/>
      <c r="F80" s="55"/>
      <c r="G80" s="55"/>
      <c r="H80" s="55"/>
      <c r="I80" s="55"/>
      <c r="J80" s="55"/>
      <c r="K80" s="55"/>
      <c r="L80" s="55"/>
      <c r="M80" s="55"/>
      <c r="N80" s="55"/>
      <c r="O80" s="55"/>
      <c r="P80" s="24"/>
      <c r="Q80" s="6"/>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qTUT+uFw58G8+ge8Uq+ngDzDOuESS9wRTAIMzmW9plHpvTW/YZMOWJNCE3cm1w47UGmRracYMCl3vEdvFCemrg==" saltValue="8F121odskDTpO2KbKOpsTA==" spinCount="100000" sheet="1" objects="1" scenarios="1" selectLockedCells="1"/>
  <protectedRanges>
    <protectedRange sqref="M7 F12 I13:M13 F16 E17 I17:M17 L23:P52 F22:H52" name="Eingabebereich"/>
    <protectedRange sqref="C22:C52" name="Eingabebereich_1"/>
  </protectedRanges>
  <mergeCells count="49">
    <mergeCell ref="L30:O30"/>
    <mergeCell ref="L31:O31"/>
    <mergeCell ref="L32:O32"/>
    <mergeCell ref="L33:O33"/>
    <mergeCell ref="L41:O41"/>
    <mergeCell ref="L42:O42"/>
    <mergeCell ref="L50:O50"/>
    <mergeCell ref="L34:O34"/>
    <mergeCell ref="L35:O35"/>
    <mergeCell ref="L36:O36"/>
    <mergeCell ref="L23:O23"/>
    <mergeCell ref="L24:O24"/>
    <mergeCell ref="C60:G60"/>
    <mergeCell ref="L60:P60"/>
    <mergeCell ref="L43:O43"/>
    <mergeCell ref="L44:O44"/>
    <mergeCell ref="L45:O45"/>
    <mergeCell ref="L51:O51"/>
    <mergeCell ref="L52:O52"/>
    <mergeCell ref="P22:P52"/>
    <mergeCell ref="L46:O46"/>
    <mergeCell ref="L47:O47"/>
    <mergeCell ref="L48:O48"/>
    <mergeCell ref="L49:O49"/>
    <mergeCell ref="L29:O29"/>
    <mergeCell ref="L37:O37"/>
    <mergeCell ref="B2:H2"/>
    <mergeCell ref="I2:J2"/>
    <mergeCell ref="E5:H5"/>
    <mergeCell ref="E7:H7"/>
    <mergeCell ref="M5:O5"/>
    <mergeCell ref="M7:O7"/>
    <mergeCell ref="K2:L2"/>
    <mergeCell ref="E9:O9"/>
    <mergeCell ref="K55:O55"/>
    <mergeCell ref="C20:E20"/>
    <mergeCell ref="F20:H20"/>
    <mergeCell ref="I20:K20"/>
    <mergeCell ref="L25:O25"/>
    <mergeCell ref="L26:O26"/>
    <mergeCell ref="L27:O27"/>
    <mergeCell ref="E17:F17"/>
    <mergeCell ref="L38:O38"/>
    <mergeCell ref="L39:O39"/>
    <mergeCell ref="L40:O40"/>
    <mergeCell ref="L28:O28"/>
    <mergeCell ref="L20:O20"/>
    <mergeCell ref="L21:O21"/>
    <mergeCell ref="L22:O22"/>
  </mergeCells>
  <conditionalFormatting sqref="K44:L52 F23:J26 I27:J27 K39:K43 F28:J52 K23:L38">
    <cfRule type="expression" dxfId="3015" priority="328" stopIfTrue="1">
      <formula>OR(($A23="Samstag"),($A23="Sonntag"),($AA23=TRUE()))</formula>
    </cfRule>
  </conditionalFormatting>
  <conditionalFormatting sqref="B23:B52">
    <cfRule type="expression" dxfId="3014" priority="191" stopIfTrue="1">
      <formula>$AA23=TRUE()</formula>
    </cfRule>
    <cfRule type="expression" dxfId="3013" priority="198" stopIfTrue="1">
      <formula>OR(($A23="Samstag"),($A23="Sonntag"))</formula>
    </cfRule>
    <cfRule type="expression" dxfId="3012" priority="200" stopIfTrue="1">
      <formula>AND($E$17&lt;&gt;"",$B23&gt;=$E$17)</formula>
    </cfRule>
  </conditionalFormatting>
  <conditionalFormatting sqref="F32:H32 L23:L38">
    <cfRule type="expression" dxfId="3011" priority="324" stopIfTrue="1">
      <formula>OR(($A23="Samstag"),($A23="Sonntag"))</formula>
    </cfRule>
  </conditionalFormatting>
  <conditionalFormatting sqref="F32:H32">
    <cfRule type="expression" dxfId="3010" priority="323" stopIfTrue="1">
      <formula>OR(($A32="Samstag"),($A32="Sonntag"))</formula>
    </cfRule>
  </conditionalFormatting>
  <conditionalFormatting sqref="F52:H52">
    <cfRule type="expression" dxfId="3009" priority="312" stopIfTrue="1">
      <formula>OR(($A52="Samstag"),($A52="Sonntag"))</formula>
    </cfRule>
  </conditionalFormatting>
  <conditionalFormatting sqref="F52:H52">
    <cfRule type="expression" dxfId="3008" priority="311" stopIfTrue="1">
      <formula>OR(($A52="Samstag"),($A52="Sonntag"))</formula>
    </cfRule>
  </conditionalFormatting>
  <conditionalFormatting sqref="F46:H46">
    <cfRule type="expression" dxfId="3007" priority="315" stopIfTrue="1">
      <formula>OR(($A46="Samstag"),($A46="Sonntag"))</formula>
    </cfRule>
  </conditionalFormatting>
  <conditionalFormatting sqref="F32:H32">
    <cfRule type="expression" dxfId="3006" priority="319" stopIfTrue="1">
      <formula>OR(($A32="Samstag"),($A32="Sonntag"))</formula>
    </cfRule>
  </conditionalFormatting>
  <conditionalFormatting sqref="F24:H25">
    <cfRule type="expression" dxfId="3005" priority="322" stopIfTrue="1">
      <formula>OR(($A24="Samstag"),($A24="Sonntag"))</formula>
    </cfRule>
  </conditionalFormatting>
  <conditionalFormatting sqref="F24:H24">
    <cfRule type="expression" dxfId="3004" priority="321" stopIfTrue="1">
      <formula>OR(($A24="Samstag"),($A24="Sonntag"))</formula>
    </cfRule>
  </conditionalFormatting>
  <conditionalFormatting sqref="F25:H25">
    <cfRule type="expression" dxfId="3003" priority="320" stopIfTrue="1">
      <formula>OR(($A25="Samstag"),($A25="Sonntag"))</formula>
    </cfRule>
  </conditionalFormatting>
  <conditionalFormatting sqref="F39:H39">
    <cfRule type="expression" dxfId="3002" priority="317" stopIfTrue="1">
      <formula>OR(($A39="Samstag"),($A39="Sonntag"))</formula>
    </cfRule>
  </conditionalFormatting>
  <conditionalFormatting sqref="F39:H39">
    <cfRule type="expression" dxfId="3001" priority="318" stopIfTrue="1">
      <formula>OR(($A39="Samstag"),($A39="Sonntag"))</formula>
    </cfRule>
  </conditionalFormatting>
  <conditionalFormatting sqref="F39:H39">
    <cfRule type="expression" dxfId="3000" priority="316" stopIfTrue="1">
      <formula>OR(($A39="Samstag"),($A39="Sonntag"))</formula>
    </cfRule>
  </conditionalFormatting>
  <conditionalFormatting sqref="F46:H46">
    <cfRule type="expression" dxfId="2999" priority="314" stopIfTrue="1">
      <formula>OR(($A46="Samstag"),($A46="Sonntag"))</formula>
    </cfRule>
  </conditionalFormatting>
  <conditionalFormatting sqref="F46:H46">
    <cfRule type="expression" dxfId="2998" priority="313" stopIfTrue="1">
      <formula>OR(($A46="Samstag"),($A46="Sonntag"))</formula>
    </cfRule>
  </conditionalFormatting>
  <conditionalFormatting sqref="F22:H26 F28:H52">
    <cfRule type="expression" dxfId="2997" priority="310" stopIfTrue="1">
      <formula>OR(($A22="Samstag"),($A22="Sonntag"))</formula>
    </cfRule>
  </conditionalFormatting>
  <conditionalFormatting sqref="F22:H26 F28:H52">
    <cfRule type="expression" dxfId="2996" priority="309" stopIfTrue="1">
      <formula>OR(($A22="Samstag"),($A22="Sonntag"))</formula>
    </cfRule>
  </conditionalFormatting>
  <conditionalFormatting sqref="G22:G26 G28:G52">
    <cfRule type="expression" dxfId="2995" priority="308" stopIfTrue="1">
      <formula>OR(($A22="Samstag"),($A22="Sonntag"))</formula>
    </cfRule>
  </conditionalFormatting>
  <conditionalFormatting sqref="G22:G26 G28:G52">
    <cfRule type="expression" dxfId="2994" priority="307" stopIfTrue="1">
      <formula>OR(($A22="Samstag"),($A22="Sonntag"))</formula>
    </cfRule>
  </conditionalFormatting>
  <conditionalFormatting sqref="F31:H31">
    <cfRule type="expression" dxfId="2993" priority="306" stopIfTrue="1">
      <formula>OR(($A31="Samstag"),($A31="Sonntag"))</formula>
    </cfRule>
  </conditionalFormatting>
  <conditionalFormatting sqref="F31:H31">
    <cfRule type="expression" dxfId="2992" priority="305" stopIfTrue="1">
      <formula>OR(($A31="Samstag"),($A31="Sonntag"))</formula>
    </cfRule>
  </conditionalFormatting>
  <conditionalFormatting sqref="F38:H38">
    <cfRule type="expression" dxfId="2991" priority="304" stopIfTrue="1">
      <formula>OR(($A38="Samstag"),($A38="Sonntag"))</formula>
    </cfRule>
  </conditionalFormatting>
  <conditionalFormatting sqref="F38:H38">
    <cfRule type="expression" dxfId="2990" priority="303" stopIfTrue="1">
      <formula>OR(($A38="Samstag"),($A38="Sonntag"))</formula>
    </cfRule>
  </conditionalFormatting>
  <conditionalFormatting sqref="F45:H45 F46:F49 H46:H49">
    <cfRule type="expression" dxfId="2989" priority="302" stopIfTrue="1">
      <formula>OR(($A45="Samstag"),($A45="Sonntag"))</formula>
    </cfRule>
  </conditionalFormatting>
  <conditionalFormatting sqref="F45:H45 F46:F49 H46:H49">
    <cfRule type="expression" dxfId="2988" priority="301" stopIfTrue="1">
      <formula>OR(($A45="Samstag"),($A45="Sonntag"))</formula>
    </cfRule>
  </conditionalFormatting>
  <conditionalFormatting sqref="G26 G28:G52">
    <cfRule type="expression" dxfId="2987" priority="300" stopIfTrue="1">
      <formula>OR(($A26="Samstag"),($A26="Sonntag"))</formula>
    </cfRule>
  </conditionalFormatting>
  <conditionalFormatting sqref="G26 G28:G52">
    <cfRule type="expression" dxfId="2986" priority="299" stopIfTrue="1">
      <formula>OR(($A26="Samstag"),($A26="Sonntag"))</formula>
    </cfRule>
  </conditionalFormatting>
  <conditionalFormatting sqref="G33:G37">
    <cfRule type="expression" dxfId="2985" priority="298" stopIfTrue="1">
      <formula>OR(($A33="Samstag"),($A33="Sonntag"))</formula>
    </cfRule>
  </conditionalFormatting>
  <conditionalFormatting sqref="G33:G37">
    <cfRule type="expression" dxfId="2984" priority="297" stopIfTrue="1">
      <formula>OR(($A33="Samstag"),($A33="Sonntag"))</formula>
    </cfRule>
  </conditionalFormatting>
  <conditionalFormatting sqref="G40:G44">
    <cfRule type="expression" dxfId="2983" priority="296" stopIfTrue="1">
      <formula>OR(($A40="Samstag"),($A40="Sonntag"))</formula>
    </cfRule>
  </conditionalFormatting>
  <conditionalFormatting sqref="G40:G44">
    <cfRule type="expression" dxfId="2982" priority="295" stopIfTrue="1">
      <formula>OR(($A40="Samstag"),($A40="Sonntag"))</formula>
    </cfRule>
  </conditionalFormatting>
  <conditionalFormatting sqref="G47:G51">
    <cfRule type="expression" dxfId="2981" priority="294" stopIfTrue="1">
      <formula>OR(($A47="Samstag"),($A47="Sonntag"))</formula>
    </cfRule>
  </conditionalFormatting>
  <conditionalFormatting sqref="G47:G51">
    <cfRule type="expression" dxfId="2980" priority="293" stopIfTrue="1">
      <formula>OR(($A47="Samstag"),($A47="Sonntag"))</formula>
    </cfRule>
  </conditionalFormatting>
  <conditionalFormatting sqref="F22:H26 F28:H52">
    <cfRule type="expression" dxfId="2979" priority="292" stopIfTrue="1">
      <formula>OR(($A22="Samstag"),($A22="Sonntag"))</formula>
    </cfRule>
  </conditionalFormatting>
  <conditionalFormatting sqref="F22:H26 F28:H52">
    <cfRule type="expression" dxfId="2978" priority="291" stopIfTrue="1">
      <formula>OR(($A22="Samstag"),($A22="Sonntag"))</formula>
    </cfRule>
  </conditionalFormatting>
  <conditionalFormatting sqref="F26:H26 F28:H52">
    <cfRule type="expression" dxfId="2977" priority="290" stopIfTrue="1">
      <formula>OR(($A26="Samstag"),($A26="Sonntag"))</formula>
    </cfRule>
  </conditionalFormatting>
  <conditionalFormatting sqref="F26:H26 F28:H52">
    <cfRule type="expression" dxfId="2976" priority="289" stopIfTrue="1">
      <formula>OR(($A26="Samstag"),($A26="Sonntag"))</formula>
    </cfRule>
  </conditionalFormatting>
  <conditionalFormatting sqref="F33:H37">
    <cfRule type="expression" dxfId="2975" priority="288" stopIfTrue="1">
      <formula>OR(($A33="Samstag"),($A33="Sonntag"))</formula>
    </cfRule>
  </conditionalFormatting>
  <conditionalFormatting sqref="F33:H37">
    <cfRule type="expression" dxfId="2974" priority="287" stopIfTrue="1">
      <formula>OR(($A33="Samstag"),($A33="Sonntag"))</formula>
    </cfRule>
  </conditionalFormatting>
  <conditionalFormatting sqref="F40:H44">
    <cfRule type="expression" dxfId="2973" priority="286" stopIfTrue="1">
      <formula>OR(($A40="Samstag"),($A40="Sonntag"))</formula>
    </cfRule>
  </conditionalFormatting>
  <conditionalFormatting sqref="F40:H44">
    <cfRule type="expression" dxfId="2972" priority="285" stopIfTrue="1">
      <formula>OR(($A40="Samstag"),($A40="Sonntag"))</formula>
    </cfRule>
  </conditionalFormatting>
  <conditionalFormatting sqref="H40:H44">
    <cfRule type="expression" dxfId="2971" priority="276" stopIfTrue="1">
      <formula>OR(($A40="Samstag"),($A40="Sonntag"))</formula>
    </cfRule>
  </conditionalFormatting>
  <conditionalFormatting sqref="H40:H44">
    <cfRule type="expression" dxfId="2970" priority="275" stopIfTrue="1">
      <formula>OR(($A40="Samstag"),($A40="Sonntag"))</formula>
    </cfRule>
  </conditionalFormatting>
  <conditionalFormatting sqref="F47:H51 H45:H49 F45:F49">
    <cfRule type="expression" dxfId="2969" priority="284" stopIfTrue="1">
      <formula>OR(($A45="Samstag"),($A45="Sonntag"))</formula>
    </cfRule>
  </conditionalFormatting>
  <conditionalFormatting sqref="F47:H51 H45:H49 F45:F49">
    <cfRule type="expression" dxfId="2968" priority="283" stopIfTrue="1">
      <formula>OR(($A45="Samstag"),($A45="Sonntag"))</formula>
    </cfRule>
  </conditionalFormatting>
  <conditionalFormatting sqref="H22:H26 H28:H52">
    <cfRule type="expression" dxfId="2967" priority="282" stopIfTrue="1">
      <formula>OR(($A22="Samstag"),($A22="Sonntag"))</formula>
    </cfRule>
  </conditionalFormatting>
  <conditionalFormatting sqref="H22:H26 H28:H52">
    <cfRule type="expression" dxfId="2966" priority="281" stopIfTrue="1">
      <formula>OR(($A22="Samstag"),($A22="Sonntag"))</formula>
    </cfRule>
  </conditionalFormatting>
  <conditionalFormatting sqref="H26 H28:H52">
    <cfRule type="expression" dxfId="2965" priority="280" stopIfTrue="1">
      <formula>OR(($A26="Samstag"),($A26="Sonntag"))</formula>
    </cfRule>
  </conditionalFormatting>
  <conditionalFormatting sqref="H26 H28:H52">
    <cfRule type="expression" dxfId="2964" priority="279" stopIfTrue="1">
      <formula>OR(($A26="Samstag"),($A26="Sonntag"))</formula>
    </cfRule>
  </conditionalFormatting>
  <conditionalFormatting sqref="H33:H37">
    <cfRule type="expression" dxfId="2963" priority="278" stopIfTrue="1">
      <formula>OR(($A33="Samstag"),($A33="Sonntag"))</formula>
    </cfRule>
  </conditionalFormatting>
  <conditionalFormatting sqref="H33:H37">
    <cfRule type="expression" dxfId="2962" priority="277" stopIfTrue="1">
      <formula>OR(($A33="Samstag"),($A33="Sonntag"))</formula>
    </cfRule>
  </conditionalFormatting>
  <conditionalFormatting sqref="H45:H51">
    <cfRule type="expression" dxfId="2961" priority="274" stopIfTrue="1">
      <formula>OR(($A45="Samstag"),($A45="Sonntag"))</formula>
    </cfRule>
  </conditionalFormatting>
  <conditionalFormatting sqref="H45:H51">
    <cfRule type="expression" dxfId="2960" priority="273" stopIfTrue="1">
      <formula>OR(($A45="Samstag"),($A45="Sonntag"))</formula>
    </cfRule>
  </conditionalFormatting>
  <conditionalFormatting sqref="I22:J22 I22:I52 J23:J52">
    <cfRule type="expression" dxfId="2959" priority="258" stopIfTrue="1">
      <formula>OR(($A22="Samstag"),($A22="Sonntag"))</formula>
    </cfRule>
  </conditionalFormatting>
  <conditionalFormatting sqref="I22:J22 I22:I52 J23:J52">
    <cfRule type="expression" dxfId="2958" priority="257" stopIfTrue="1">
      <formula>OR(($A22="Samstag"),($A22="Sonntag"))</formula>
    </cfRule>
  </conditionalFormatting>
  <conditionalFormatting sqref="K32">
    <cfRule type="expression" dxfId="2957" priority="240" stopIfTrue="1">
      <formula>OR(($A32="Samstag"),($A32="Sonntag"))</formula>
    </cfRule>
  </conditionalFormatting>
  <conditionalFormatting sqref="K32">
    <cfRule type="expression" dxfId="2956" priority="239" stopIfTrue="1">
      <formula>OR(($A32="Samstag"),($A32="Sonntag"))</formula>
    </cfRule>
  </conditionalFormatting>
  <conditionalFormatting sqref="K52">
    <cfRule type="expression" dxfId="2955" priority="228" stopIfTrue="1">
      <formula>OR(($A52="Samstag"),($A52="Sonntag"))</formula>
    </cfRule>
  </conditionalFormatting>
  <conditionalFormatting sqref="K52">
    <cfRule type="expression" dxfId="2954" priority="227" stopIfTrue="1">
      <formula>OR(($A52="Samstag"),($A52="Sonntag"))</formula>
    </cfRule>
  </conditionalFormatting>
  <conditionalFormatting sqref="K46">
    <cfRule type="expression" dxfId="2953" priority="231" stopIfTrue="1">
      <formula>OR(($A46="Samstag"),($A46="Sonntag"))</formula>
    </cfRule>
  </conditionalFormatting>
  <conditionalFormatting sqref="K32">
    <cfRule type="expression" dxfId="2952" priority="235" stopIfTrue="1">
      <formula>OR(($A32="Samstag"),($A32="Sonntag"))</formula>
    </cfRule>
  </conditionalFormatting>
  <conditionalFormatting sqref="K24:K25">
    <cfRule type="expression" dxfId="2951" priority="238" stopIfTrue="1">
      <formula>OR(($A24="Samstag"),($A24="Sonntag"))</formula>
    </cfRule>
  </conditionalFormatting>
  <conditionalFormatting sqref="K24">
    <cfRule type="expression" dxfId="2950" priority="237" stopIfTrue="1">
      <formula>OR(($A24="Samstag"),($A24="Sonntag"))</formula>
    </cfRule>
  </conditionalFormatting>
  <conditionalFormatting sqref="K25">
    <cfRule type="expression" dxfId="2949" priority="236" stopIfTrue="1">
      <formula>OR(($A25="Samstag"),($A25="Sonntag"))</formula>
    </cfRule>
  </conditionalFormatting>
  <conditionalFormatting sqref="K39">
    <cfRule type="expression" dxfId="2948" priority="233" stopIfTrue="1">
      <formula>OR(($A39="Samstag"),($A39="Sonntag"))</formula>
    </cfRule>
  </conditionalFormatting>
  <conditionalFormatting sqref="K39">
    <cfRule type="expression" dxfId="2947" priority="234" stopIfTrue="1">
      <formula>OR(($A39="Samstag"),($A39="Sonntag"))</formula>
    </cfRule>
  </conditionalFormatting>
  <conditionalFormatting sqref="K39">
    <cfRule type="expression" dxfId="2946" priority="232" stopIfTrue="1">
      <formula>OR(($A39="Samstag"),($A39="Sonntag"))</formula>
    </cfRule>
  </conditionalFormatting>
  <conditionalFormatting sqref="K46">
    <cfRule type="expression" dxfId="2945" priority="230" stopIfTrue="1">
      <formula>OR(($A46="Samstag"),($A46="Sonntag"))</formula>
    </cfRule>
  </conditionalFormatting>
  <conditionalFormatting sqref="K46">
    <cfRule type="expression" dxfId="2944" priority="229" stopIfTrue="1">
      <formula>OR(($A46="Samstag"),($A46="Sonntag"))</formula>
    </cfRule>
  </conditionalFormatting>
  <conditionalFormatting sqref="K22:K52">
    <cfRule type="expression" dxfId="2943" priority="226" stopIfTrue="1">
      <formula>OR(($A22="Samstag"),($A22="Sonntag"))</formula>
    </cfRule>
  </conditionalFormatting>
  <conditionalFormatting sqref="K22:K52">
    <cfRule type="expression" dxfId="2942" priority="225" stopIfTrue="1">
      <formula>OR(($A22="Samstag"),($A22="Sonntag"))</formula>
    </cfRule>
  </conditionalFormatting>
  <conditionalFormatting sqref="K31">
    <cfRule type="expression" dxfId="2941" priority="224" stopIfTrue="1">
      <formula>OR(($A31="Samstag"),($A31="Sonntag"))</formula>
    </cfRule>
  </conditionalFormatting>
  <conditionalFormatting sqref="K31">
    <cfRule type="expression" dxfId="2940" priority="223" stopIfTrue="1">
      <formula>OR(($A31="Samstag"),($A31="Sonntag"))</formula>
    </cfRule>
  </conditionalFormatting>
  <conditionalFormatting sqref="K38">
    <cfRule type="expression" dxfId="2939" priority="222" stopIfTrue="1">
      <formula>OR(($A38="Samstag"),($A38="Sonntag"))</formula>
    </cfRule>
  </conditionalFormatting>
  <conditionalFormatting sqref="K38">
    <cfRule type="expression" dxfId="2938" priority="221" stopIfTrue="1">
      <formula>OR(($A38="Samstag"),($A38="Sonntag"))</formula>
    </cfRule>
  </conditionalFormatting>
  <conditionalFormatting sqref="K45">
    <cfRule type="expression" dxfId="2937" priority="220" stopIfTrue="1">
      <formula>OR(($A45="Samstag"),($A45="Sonntag"))</formula>
    </cfRule>
  </conditionalFormatting>
  <conditionalFormatting sqref="K45">
    <cfRule type="expression" dxfId="2936" priority="219" stopIfTrue="1">
      <formula>OR(($A45="Samstag"),($A45="Sonntag"))</formula>
    </cfRule>
  </conditionalFormatting>
  <conditionalFormatting sqref="K40:K44">
    <cfRule type="expression" dxfId="2935" priority="212" stopIfTrue="1">
      <formula>OR(($A40="Samstag"),($A40="Sonntag"))</formula>
    </cfRule>
  </conditionalFormatting>
  <conditionalFormatting sqref="K40:K44">
    <cfRule type="expression" dxfId="2934" priority="211" stopIfTrue="1">
      <formula>OR(($A40="Samstag"),($A40="Sonntag"))</formula>
    </cfRule>
  </conditionalFormatting>
  <conditionalFormatting sqref="K23">
    <cfRule type="expression" dxfId="2933" priority="218" stopIfTrue="1">
      <formula>OR(($A23="Samstag"),($A23="Sonntag"))</formula>
    </cfRule>
  </conditionalFormatting>
  <conditionalFormatting sqref="K23">
    <cfRule type="expression" dxfId="2932" priority="217" stopIfTrue="1">
      <formula>OR(($A23="Samstag"),($A23="Sonntag"))</formula>
    </cfRule>
  </conditionalFormatting>
  <conditionalFormatting sqref="K26:K30">
    <cfRule type="expression" dxfId="2931" priority="216" stopIfTrue="1">
      <formula>OR(($A26="Samstag"),($A26="Sonntag"))</formula>
    </cfRule>
  </conditionalFormatting>
  <conditionalFormatting sqref="K26:K30">
    <cfRule type="expression" dxfId="2930" priority="215" stopIfTrue="1">
      <formula>OR(($A26="Samstag"),($A26="Sonntag"))</formula>
    </cfRule>
  </conditionalFormatting>
  <conditionalFormatting sqref="K33:K37">
    <cfRule type="expression" dxfId="2929" priority="214" stopIfTrue="1">
      <formula>OR(($A33="Samstag"),($A33="Sonntag"))</formula>
    </cfRule>
  </conditionalFormatting>
  <conditionalFormatting sqref="K33:K37">
    <cfRule type="expression" dxfId="2928" priority="213" stopIfTrue="1">
      <formula>OR(($A33="Samstag"),($A33="Sonntag"))</formula>
    </cfRule>
  </conditionalFormatting>
  <conditionalFormatting sqref="K47:K51">
    <cfRule type="expression" dxfId="2927" priority="210" stopIfTrue="1">
      <formula>OR(($A47="Samstag"),($A47="Sonntag"))</formula>
    </cfRule>
  </conditionalFormatting>
  <conditionalFormatting sqref="K47:K51">
    <cfRule type="expression" dxfId="2926" priority="209" stopIfTrue="1">
      <formula>OR(($A47="Samstag"),($A47="Sonntag"))</formula>
    </cfRule>
  </conditionalFormatting>
  <conditionalFormatting sqref="N13 N17">
    <cfRule type="cellIs" dxfId="2925" priority="201" stopIfTrue="1" operator="equal">
      <formula>0</formula>
    </cfRule>
  </conditionalFormatting>
  <conditionalFormatting sqref="N13">
    <cfRule type="cellIs" dxfId="2924" priority="378" stopIfTrue="1" operator="equal">
      <formula>$F$12</formula>
    </cfRule>
    <cfRule type="cellIs" dxfId="2923" priority="379" stopIfTrue="1" operator="notEqual">
      <formula>$F$12</formula>
    </cfRule>
  </conditionalFormatting>
  <conditionalFormatting sqref="N17">
    <cfRule type="cellIs" dxfId="2922" priority="202" stopIfTrue="1" operator="notEqual">
      <formula>$F$16</formula>
    </cfRule>
    <cfRule type="cellIs" dxfId="2921" priority="377" stopIfTrue="1" operator="equal">
      <formula>$F$16</formula>
    </cfRule>
  </conditionalFormatting>
  <conditionalFormatting sqref="I23:I52">
    <cfRule type="expression" dxfId="2920" priority="197" stopIfTrue="1">
      <formula>OR(($A23="Samstag"),($A23="Sonntag"))</formula>
    </cfRule>
  </conditionalFormatting>
  <conditionalFormatting sqref="I23:I52">
    <cfRule type="expression" dxfId="2919" priority="196" stopIfTrue="1">
      <formula>OR(($A23="Samstag"),($A23="Sonntag"))</formula>
    </cfRule>
  </conditionalFormatting>
  <conditionalFormatting sqref="K55:N55">
    <cfRule type="expression" dxfId="2918" priority="192" stopIfTrue="1">
      <formula>OR(($A55="Samstag"),($A55="Sonntag"))</formula>
    </cfRule>
  </conditionalFormatting>
  <conditionalFormatting sqref="G32">
    <cfRule type="expression" dxfId="2917" priority="190" stopIfTrue="1">
      <formula>OR(($A32="Samstag"),($A32="Sonntag"))</formula>
    </cfRule>
  </conditionalFormatting>
  <conditionalFormatting sqref="G32">
    <cfRule type="expression" dxfId="2916" priority="189" stopIfTrue="1">
      <formula>OR(($A32="Samstag"),($A32="Sonntag"))</formula>
    </cfRule>
  </conditionalFormatting>
  <conditionalFormatting sqref="G52">
    <cfRule type="expression" dxfId="2915" priority="178" stopIfTrue="1">
      <formula>OR(($A52="Samstag"),($A52="Sonntag"))</formula>
    </cfRule>
  </conditionalFormatting>
  <conditionalFormatting sqref="G52">
    <cfRule type="expression" dxfId="2914" priority="177" stopIfTrue="1">
      <formula>OR(($A52="Samstag"),($A52="Sonntag"))</formula>
    </cfRule>
  </conditionalFormatting>
  <conditionalFormatting sqref="G46">
    <cfRule type="expression" dxfId="2913" priority="181" stopIfTrue="1">
      <formula>OR(($A46="Samstag"),($A46="Sonntag"))</formula>
    </cfRule>
  </conditionalFormatting>
  <conditionalFormatting sqref="G32">
    <cfRule type="expression" dxfId="2912" priority="185" stopIfTrue="1">
      <formula>OR(($A32="Samstag"),($A32="Sonntag"))</formula>
    </cfRule>
  </conditionalFormatting>
  <conditionalFormatting sqref="G24:G25">
    <cfRule type="expression" dxfId="2911" priority="188" stopIfTrue="1">
      <formula>OR(($A24="Samstag"),($A24="Sonntag"))</formula>
    </cfRule>
  </conditionalFormatting>
  <conditionalFormatting sqref="G24">
    <cfRule type="expression" dxfId="2910" priority="187" stopIfTrue="1">
      <formula>OR(($A24="Samstag"),($A24="Sonntag"))</formula>
    </cfRule>
  </conditionalFormatting>
  <conditionalFormatting sqref="G25">
    <cfRule type="expression" dxfId="2909" priority="186" stopIfTrue="1">
      <formula>OR(($A25="Samstag"),($A25="Sonntag"))</formula>
    </cfRule>
  </conditionalFormatting>
  <conditionalFormatting sqref="G39">
    <cfRule type="expression" dxfId="2908" priority="183" stopIfTrue="1">
      <formula>OR(($A39="Samstag"),($A39="Sonntag"))</formula>
    </cfRule>
  </conditionalFormatting>
  <conditionalFormatting sqref="G39">
    <cfRule type="expression" dxfId="2907" priority="184" stopIfTrue="1">
      <formula>OR(($A39="Samstag"),($A39="Sonntag"))</formula>
    </cfRule>
  </conditionalFormatting>
  <conditionalFormatting sqref="G39">
    <cfRule type="expression" dxfId="2906" priority="182" stopIfTrue="1">
      <formula>OR(($A39="Samstag"),($A39="Sonntag"))</formula>
    </cfRule>
  </conditionalFormatting>
  <conditionalFormatting sqref="G46">
    <cfRule type="expression" dxfId="2905" priority="180" stopIfTrue="1">
      <formula>OR(($A46="Samstag"),($A46="Sonntag"))</formula>
    </cfRule>
  </conditionalFormatting>
  <conditionalFormatting sqref="G46">
    <cfRule type="expression" dxfId="2904" priority="179" stopIfTrue="1">
      <formula>OR(($A46="Samstag"),($A46="Sonntag"))</formula>
    </cfRule>
  </conditionalFormatting>
  <conditionalFormatting sqref="F22:H26 F28:H52">
    <cfRule type="expression" dxfId="2903" priority="176" stopIfTrue="1">
      <formula>OR(($A22="Samstag"),($A22="Sonntag"))</formula>
    </cfRule>
  </conditionalFormatting>
  <conditionalFormatting sqref="F22:H26 F28:H52">
    <cfRule type="expression" dxfId="2902" priority="175" stopIfTrue="1">
      <formula>OR(($A22="Samstag"),($A22="Sonntag"))</formula>
    </cfRule>
  </conditionalFormatting>
  <conditionalFormatting sqref="G31">
    <cfRule type="expression" dxfId="2901" priority="174" stopIfTrue="1">
      <formula>OR(($A31="Samstag"),($A31="Sonntag"))</formula>
    </cfRule>
  </conditionalFormatting>
  <conditionalFormatting sqref="G31">
    <cfRule type="expression" dxfId="2900" priority="173" stopIfTrue="1">
      <formula>OR(($A31="Samstag"),($A31="Sonntag"))</formula>
    </cfRule>
  </conditionalFormatting>
  <conditionalFormatting sqref="G38">
    <cfRule type="expression" dxfId="2899" priority="172" stopIfTrue="1">
      <formula>OR(($A38="Samstag"),($A38="Sonntag"))</formula>
    </cfRule>
  </conditionalFormatting>
  <conditionalFormatting sqref="G38">
    <cfRule type="expression" dxfId="2898" priority="171" stopIfTrue="1">
      <formula>OR(($A38="Samstag"),($A38="Sonntag"))</formula>
    </cfRule>
  </conditionalFormatting>
  <conditionalFormatting sqref="G45">
    <cfRule type="expression" dxfId="2897" priority="170" stopIfTrue="1">
      <formula>OR(($A45="Samstag"),($A45="Sonntag"))</formula>
    </cfRule>
  </conditionalFormatting>
  <conditionalFormatting sqref="G45">
    <cfRule type="expression" dxfId="2896" priority="169" stopIfTrue="1">
      <formula>OR(($A45="Samstag"),($A45="Sonntag"))</formula>
    </cfRule>
  </conditionalFormatting>
  <conditionalFormatting sqref="G40:G44">
    <cfRule type="expression" dxfId="2895" priority="162" stopIfTrue="1">
      <formula>OR(($A40="Samstag"),($A40="Sonntag"))</formula>
    </cfRule>
  </conditionalFormatting>
  <conditionalFormatting sqref="G40:G44">
    <cfRule type="expression" dxfId="2894" priority="161" stopIfTrue="1">
      <formula>OR(($A40="Samstag"),($A40="Sonntag"))</formula>
    </cfRule>
  </conditionalFormatting>
  <conditionalFormatting sqref="G22:G26 G28:G52">
    <cfRule type="expression" dxfId="2893" priority="168" stopIfTrue="1">
      <formula>OR(($A22="Samstag"),($A22="Sonntag"))</formula>
    </cfRule>
  </conditionalFormatting>
  <conditionalFormatting sqref="G22:G26 G28:G52">
    <cfRule type="expression" dxfId="2892" priority="167" stopIfTrue="1">
      <formula>OR(($A22="Samstag"),($A22="Sonntag"))</formula>
    </cfRule>
  </conditionalFormatting>
  <conditionalFormatting sqref="G26 G28:G52">
    <cfRule type="expression" dxfId="2891" priority="166" stopIfTrue="1">
      <formula>OR(($A26="Samstag"),($A26="Sonntag"))</formula>
    </cfRule>
  </conditionalFormatting>
  <conditionalFormatting sqref="G26 G28:G52">
    <cfRule type="expression" dxfId="2890" priority="165" stopIfTrue="1">
      <formula>OR(($A26="Samstag"),($A26="Sonntag"))</formula>
    </cfRule>
  </conditionalFormatting>
  <conditionalFormatting sqref="G33:G37">
    <cfRule type="expression" dxfId="2889" priority="164" stopIfTrue="1">
      <formula>OR(($A33="Samstag"),($A33="Sonntag"))</formula>
    </cfRule>
  </conditionalFormatting>
  <conditionalFormatting sqref="G33:G37">
    <cfRule type="expression" dxfId="2888" priority="163" stopIfTrue="1">
      <formula>OR(($A33="Samstag"),($A33="Sonntag"))</formula>
    </cfRule>
  </conditionalFormatting>
  <conditionalFormatting sqref="G47:G51">
    <cfRule type="expression" dxfId="2887" priority="160" stopIfTrue="1">
      <formula>OR(($A47="Samstag"),($A47="Sonntag"))</formula>
    </cfRule>
  </conditionalFormatting>
  <conditionalFormatting sqref="G47:G51">
    <cfRule type="expression" dxfId="2886" priority="159" stopIfTrue="1">
      <formula>OR(($A47="Samstag"),($A47="Sonntag"))</formula>
    </cfRule>
  </conditionalFormatting>
  <conditionalFormatting sqref="H32">
    <cfRule type="expression" dxfId="2885" priority="158" stopIfTrue="1">
      <formula>OR(($A32="Samstag"),($A32="Sonntag"))</formula>
    </cfRule>
  </conditionalFormatting>
  <conditionalFormatting sqref="H32">
    <cfRule type="expression" dxfId="2884" priority="157" stopIfTrue="1">
      <formula>OR(($A32="Samstag"),($A32="Sonntag"))</formula>
    </cfRule>
  </conditionalFormatting>
  <conditionalFormatting sqref="H52">
    <cfRule type="expression" dxfId="2883" priority="146" stopIfTrue="1">
      <formula>OR(($A52="Samstag"),($A52="Sonntag"))</formula>
    </cfRule>
  </conditionalFormatting>
  <conditionalFormatting sqref="H52">
    <cfRule type="expression" dxfId="2882" priority="145" stopIfTrue="1">
      <formula>OR(($A52="Samstag"),($A52="Sonntag"))</formula>
    </cfRule>
  </conditionalFormatting>
  <conditionalFormatting sqref="H46">
    <cfRule type="expression" dxfId="2881" priority="149" stopIfTrue="1">
      <formula>OR(($A46="Samstag"),($A46="Sonntag"))</formula>
    </cfRule>
  </conditionalFormatting>
  <conditionalFormatting sqref="H32">
    <cfRule type="expression" dxfId="2880" priority="153" stopIfTrue="1">
      <formula>OR(($A32="Samstag"),($A32="Sonntag"))</formula>
    </cfRule>
  </conditionalFormatting>
  <conditionalFormatting sqref="H24:H25">
    <cfRule type="expression" dxfId="2879" priority="156" stopIfTrue="1">
      <formula>OR(($A24="Samstag"),($A24="Sonntag"))</formula>
    </cfRule>
  </conditionalFormatting>
  <conditionalFormatting sqref="H24">
    <cfRule type="expression" dxfId="2878" priority="155" stopIfTrue="1">
      <formula>OR(($A24="Samstag"),($A24="Sonntag"))</formula>
    </cfRule>
  </conditionalFormatting>
  <conditionalFormatting sqref="H25">
    <cfRule type="expression" dxfId="2877" priority="154" stopIfTrue="1">
      <formula>OR(($A25="Samstag"),($A25="Sonntag"))</formula>
    </cfRule>
  </conditionalFormatting>
  <conditionalFormatting sqref="H39">
    <cfRule type="expression" dxfId="2876" priority="151" stopIfTrue="1">
      <formula>OR(($A39="Samstag"),($A39="Sonntag"))</formula>
    </cfRule>
  </conditionalFormatting>
  <conditionalFormatting sqref="H39">
    <cfRule type="expression" dxfId="2875" priority="152" stopIfTrue="1">
      <formula>OR(($A39="Samstag"),($A39="Sonntag"))</formula>
    </cfRule>
  </conditionalFormatting>
  <conditionalFormatting sqref="H39">
    <cfRule type="expression" dxfId="2874" priority="150" stopIfTrue="1">
      <formula>OR(($A39="Samstag"),($A39="Sonntag"))</formula>
    </cfRule>
  </conditionalFormatting>
  <conditionalFormatting sqref="H46">
    <cfRule type="expression" dxfId="2873" priority="148" stopIfTrue="1">
      <formula>OR(($A46="Samstag"),($A46="Sonntag"))</formula>
    </cfRule>
  </conditionalFormatting>
  <conditionalFormatting sqref="H46">
    <cfRule type="expression" dxfId="2872" priority="147" stopIfTrue="1">
      <formula>OR(($A46="Samstag"),($A46="Sonntag"))</formula>
    </cfRule>
  </conditionalFormatting>
  <conditionalFormatting sqref="H22:H26 H28:H52">
    <cfRule type="expression" dxfId="2871" priority="144" stopIfTrue="1">
      <formula>OR(($A22="Samstag"),($A22="Sonntag"))</formula>
    </cfRule>
  </conditionalFormatting>
  <conditionalFormatting sqref="H22:H26 H28:H52">
    <cfRule type="expression" dxfId="2870" priority="143" stopIfTrue="1">
      <formula>OR(($A22="Samstag"),($A22="Sonntag"))</formula>
    </cfRule>
  </conditionalFormatting>
  <conditionalFormatting sqref="H31">
    <cfRule type="expression" dxfId="2869" priority="142" stopIfTrue="1">
      <formula>OR(($A31="Samstag"),($A31="Sonntag"))</formula>
    </cfRule>
  </conditionalFormatting>
  <conditionalFormatting sqref="H31">
    <cfRule type="expression" dxfId="2868" priority="141" stopIfTrue="1">
      <formula>OR(($A31="Samstag"),($A31="Sonntag"))</formula>
    </cfRule>
  </conditionalFormatting>
  <conditionalFormatting sqref="H38">
    <cfRule type="expression" dxfId="2867" priority="140" stopIfTrue="1">
      <formula>OR(($A38="Samstag"),($A38="Sonntag"))</formula>
    </cfRule>
  </conditionalFormatting>
  <conditionalFormatting sqref="H38">
    <cfRule type="expression" dxfId="2866" priority="139" stopIfTrue="1">
      <formula>OR(($A38="Samstag"),($A38="Sonntag"))</formula>
    </cfRule>
  </conditionalFormatting>
  <conditionalFormatting sqref="H45:H49">
    <cfRule type="expression" dxfId="2865" priority="138" stopIfTrue="1">
      <formula>OR(($A45="Samstag"),($A45="Sonntag"))</formula>
    </cfRule>
  </conditionalFormatting>
  <conditionalFormatting sqref="H45:H49">
    <cfRule type="expression" dxfId="2864" priority="137" stopIfTrue="1">
      <formula>OR(($A45="Samstag"),($A45="Sonntag"))</formula>
    </cfRule>
  </conditionalFormatting>
  <conditionalFormatting sqref="H40:H44">
    <cfRule type="expression" dxfId="2863" priority="130" stopIfTrue="1">
      <formula>OR(($A40="Samstag"),($A40="Sonntag"))</formula>
    </cfRule>
  </conditionalFormatting>
  <conditionalFormatting sqref="H40:H44">
    <cfRule type="expression" dxfId="2862" priority="129" stopIfTrue="1">
      <formula>OR(($A40="Samstag"),($A40="Sonntag"))</formula>
    </cfRule>
  </conditionalFormatting>
  <conditionalFormatting sqref="H22:H26 H28:H52">
    <cfRule type="expression" dxfId="2861" priority="136" stopIfTrue="1">
      <formula>OR(($A22="Samstag"),($A22="Sonntag"))</formula>
    </cfRule>
  </conditionalFormatting>
  <conditionalFormatting sqref="H22:H26 H28:H52">
    <cfRule type="expression" dxfId="2860" priority="135" stopIfTrue="1">
      <formula>OR(($A22="Samstag"),($A22="Sonntag"))</formula>
    </cfRule>
  </conditionalFormatting>
  <conditionalFormatting sqref="H26 H28:H52">
    <cfRule type="expression" dxfId="2859" priority="134" stopIfTrue="1">
      <formula>OR(($A26="Samstag"),($A26="Sonntag"))</formula>
    </cfRule>
  </conditionalFormatting>
  <conditionalFormatting sqref="H26 H28:H52">
    <cfRule type="expression" dxfId="2858" priority="133" stopIfTrue="1">
      <formula>OR(($A26="Samstag"),($A26="Sonntag"))</formula>
    </cfRule>
  </conditionalFormatting>
  <conditionalFormatting sqref="H33:H37">
    <cfRule type="expression" dxfId="2857" priority="132" stopIfTrue="1">
      <formula>OR(($A33="Samstag"),($A33="Sonntag"))</formula>
    </cfRule>
  </conditionalFormatting>
  <conditionalFormatting sqref="H33:H37">
    <cfRule type="expression" dxfId="2856" priority="131" stopIfTrue="1">
      <formula>OR(($A33="Samstag"),($A33="Sonntag"))</formula>
    </cfRule>
  </conditionalFormatting>
  <conditionalFormatting sqref="H45:H51">
    <cfRule type="expression" dxfId="2855" priority="128" stopIfTrue="1">
      <formula>OR(($A45="Samstag"),($A45="Sonntag"))</formula>
    </cfRule>
  </conditionalFormatting>
  <conditionalFormatting sqref="H45:H51">
    <cfRule type="expression" dxfId="2854" priority="127" stopIfTrue="1">
      <formula>OR(($A45="Samstag"),($A45="Sonntag"))</formula>
    </cfRule>
  </conditionalFormatting>
  <conditionalFormatting sqref="F22:H26 F28:H52">
    <cfRule type="expression" dxfId="2853" priority="126" stopIfTrue="1">
      <formula>OR(($A22="Samstag"),($A22="Sonntag"))</formula>
    </cfRule>
  </conditionalFormatting>
  <conditionalFormatting sqref="F22:H26 F28:H52">
    <cfRule type="expression" dxfId="2852" priority="125" stopIfTrue="1">
      <formula>OR(($A22="Samstag"),($A22="Sonntag"))</formula>
    </cfRule>
  </conditionalFormatting>
  <conditionalFormatting sqref="I22:I52">
    <cfRule type="expression" dxfId="2851" priority="108">
      <formula>(I22&gt;10)</formula>
    </cfRule>
    <cfRule type="expression" dxfId="2850" priority="121" stopIfTrue="1">
      <formula>OR(($A22="Samstag"),($A22="Sonntag"))</formula>
    </cfRule>
    <cfRule type="expression" dxfId="2849" priority="122" stopIfTrue="1">
      <formula>OR(($A22="Samstag"),($A22="Sonntag"))</formula>
    </cfRule>
    <cfRule type="expression" dxfId="2848" priority="124" stopIfTrue="1">
      <formula>OR(($A22="Samstag"),($A22="Sonntag"))</formula>
    </cfRule>
  </conditionalFormatting>
  <conditionalFormatting sqref="I22:I52">
    <cfRule type="expression" dxfId="2847" priority="123" stopIfTrue="1">
      <formula>OR(($A22="Samstag"),($A22="Sonntag"))</formula>
    </cfRule>
  </conditionalFormatting>
  <conditionalFormatting sqref="K56:P59">
    <cfRule type="expression" dxfId="2846" priority="120">
      <formula>OR(ISERROR($K$55),($K$55&gt;""),ISERROR($K$56),($K$56&gt;""))</formula>
    </cfRule>
  </conditionalFormatting>
  <conditionalFormatting sqref="L44:L52">
    <cfRule type="expression" dxfId="2845" priority="116" stopIfTrue="1">
      <formula>OR(($A44="Samstag"),($A44="Sonntag"))</formula>
    </cfRule>
  </conditionalFormatting>
  <conditionalFormatting sqref="L44:L52">
    <cfRule type="expression" dxfId="2844" priority="119" stopIfTrue="1">
      <formula>OR(($A44="Samstag"),($A44="Sonntag"))</formula>
    </cfRule>
  </conditionalFormatting>
  <conditionalFormatting sqref="L44:L52">
    <cfRule type="expression" dxfId="2843" priority="118" stopIfTrue="1">
      <formula>OR(($A44="Samstag"),($A44="Sonntag"))</formula>
    </cfRule>
  </conditionalFormatting>
  <conditionalFormatting sqref="L44:L52">
    <cfRule type="expression" dxfId="2842" priority="117" stopIfTrue="1">
      <formula>OR(($A44="Samstag"),($A44="Sonntag"))</formula>
    </cfRule>
  </conditionalFormatting>
  <conditionalFormatting sqref="L22">
    <cfRule type="expression" dxfId="2841" priority="114" stopIfTrue="1">
      <formula>OR(($A22="Samstag"),($A22="Sonntag"))</formula>
    </cfRule>
  </conditionalFormatting>
  <conditionalFormatting sqref="L39:L43">
    <cfRule type="expression" dxfId="2840" priority="113" stopIfTrue="1">
      <formula>OR(($A39="Samstag"),($A39="Sonntag"),($AA39=TRUE()))</formula>
    </cfRule>
  </conditionalFormatting>
  <conditionalFormatting sqref="L39:L43">
    <cfRule type="expression" dxfId="2839" priority="112" stopIfTrue="1">
      <formula>OR(($A39="Samstag"),($A39="Sonntag"))</formula>
    </cfRule>
  </conditionalFormatting>
  <conditionalFormatting sqref="G22:G26 G28:G52">
    <cfRule type="expression" dxfId="2838" priority="109">
      <formula>OR(AND(I22&gt;6,G22&lt;TIME(0,30,0)),AND(I22&gt;9,G22&lt;TIME(0,45,0)))</formula>
    </cfRule>
  </conditionalFormatting>
  <conditionalFormatting sqref="J22:J52">
    <cfRule type="expression" dxfId="2837" priority="107" stopIfTrue="1">
      <formula>OR(($A22="Samstag"),($A22="Sonntag"))</formula>
    </cfRule>
  </conditionalFormatting>
  <conditionalFormatting sqref="J22:J52">
    <cfRule type="expression" dxfId="2836" priority="106" stopIfTrue="1">
      <formula>OR(($A22="Samstag"),($A22="Sonntag"))</formula>
    </cfRule>
  </conditionalFormatting>
  <conditionalFormatting sqref="D22:L22 D23:H26 D27:E27 D28:H52">
    <cfRule type="expression" dxfId="2835" priority="397" stopIfTrue="1">
      <formula>OR(($A22="Samstag"),($A22="Sonntag"),($AD22=TRUE()))</formula>
    </cfRule>
  </conditionalFormatting>
  <conditionalFormatting sqref="B22">
    <cfRule type="expression" dxfId="2834" priority="398" stopIfTrue="1">
      <formula>$AD22=TRUE()</formula>
    </cfRule>
    <cfRule type="expression" dxfId="2833" priority="399" stopIfTrue="1">
      <formula>OR(($A22="Samstag"),($A22="Sonntag"))</formula>
    </cfRule>
    <cfRule type="expression" dxfId="2832" priority="400" stopIfTrue="1">
      <formula>AND($E$17&lt;&gt;"",$B22&gt;=$E$17)</formula>
    </cfRule>
  </conditionalFormatting>
  <conditionalFormatting sqref="C22:C52">
    <cfRule type="expression" dxfId="2831" priority="101" stopIfTrue="1">
      <formula>OR(($A22="Samstag"),($A22="Sonntag"),($AA22=TRUE()))</formula>
    </cfRule>
  </conditionalFormatting>
  <conditionalFormatting sqref="D22:D52">
    <cfRule type="expression" dxfId="2830" priority="99">
      <formula>IF(AND(D22="F",C22&lt;&gt;"BA"),TRUE,FALSE)</formula>
    </cfRule>
  </conditionalFormatting>
  <conditionalFormatting sqref="P22:P52">
    <cfRule type="expression" dxfId="2829" priority="98">
      <formula>IF($K$55&gt;"""",FALSE,TRUE)</formula>
    </cfRule>
  </conditionalFormatting>
  <conditionalFormatting sqref="F22">
    <cfRule type="expression" dxfId="2828" priority="97" stopIfTrue="1">
      <formula>OR(($A22="Samstag"),($A22="Sonntag"),($AA22=TRUE()))</formula>
    </cfRule>
  </conditionalFormatting>
  <conditionalFormatting sqref="F22">
    <cfRule type="expression" dxfId="2827" priority="96" stopIfTrue="1">
      <formula>OR(($A22="Samstag"),($A22="Sonntag"))</formula>
    </cfRule>
  </conditionalFormatting>
  <conditionalFormatting sqref="F22">
    <cfRule type="expression" dxfId="2826" priority="95" stopIfTrue="1">
      <formula>OR(($A22="Samstag"),($A22="Sonntag"))</formula>
    </cfRule>
  </conditionalFormatting>
  <conditionalFormatting sqref="F22:H22">
    <cfRule type="expression" dxfId="2825" priority="94" stopIfTrue="1">
      <formula>OR(($A22="Samstag"),($A22="Sonntag"),($AA22=TRUE()))</formula>
    </cfRule>
  </conditionalFormatting>
  <conditionalFormatting sqref="F22:H22">
    <cfRule type="expression" dxfId="2824" priority="93" stopIfTrue="1">
      <formula>OR(($A22="Samstag"),($A22="Sonntag"))</formula>
    </cfRule>
  </conditionalFormatting>
  <conditionalFormatting sqref="F22:H22">
    <cfRule type="expression" dxfId="2823" priority="92" stopIfTrue="1">
      <formula>OR(($A22="Samstag"),($A22="Sonntag"))</formula>
    </cfRule>
  </conditionalFormatting>
  <conditionalFormatting sqref="G22">
    <cfRule type="expression" dxfId="2822" priority="91" stopIfTrue="1">
      <formula>OR(($A22="Samstag"),($A22="Sonntag"))</formula>
    </cfRule>
  </conditionalFormatting>
  <conditionalFormatting sqref="G22">
    <cfRule type="expression" dxfId="2821" priority="90" stopIfTrue="1">
      <formula>OR(($A22="Samstag"),($A22="Sonntag"))</formula>
    </cfRule>
  </conditionalFormatting>
  <conditionalFormatting sqref="H22">
    <cfRule type="expression" dxfId="2820" priority="89" stopIfTrue="1">
      <formula>OR(($A22="Samstag"),($A22="Sonntag"))</formula>
    </cfRule>
  </conditionalFormatting>
  <conditionalFormatting sqref="H22">
    <cfRule type="expression" dxfId="2819" priority="88" stopIfTrue="1">
      <formula>OR(($A22="Samstag"),($A22="Sonntag"))</formula>
    </cfRule>
  </conditionalFormatting>
  <conditionalFormatting sqref="F25:H25">
    <cfRule type="expression" dxfId="2818" priority="76" stopIfTrue="1">
      <formula>OR(($A25="Samstag"),($A25="Sonntag"))</formula>
    </cfRule>
  </conditionalFormatting>
  <conditionalFormatting sqref="G25">
    <cfRule type="expression" dxfId="2817" priority="75" stopIfTrue="1">
      <formula>OR(($A25="Samstag"),($A25="Sonntag"))</formula>
    </cfRule>
  </conditionalFormatting>
  <conditionalFormatting sqref="H25">
    <cfRule type="expression" dxfId="2816" priority="74" stopIfTrue="1">
      <formula>OR(($A25="Samstag"),($A25="Sonntag"))</formula>
    </cfRule>
  </conditionalFormatting>
  <conditionalFormatting sqref="F26:H26">
    <cfRule type="expression" dxfId="2815" priority="73" stopIfTrue="1">
      <formula>OR(($A26="Samstag"),($A26="Sonntag"))</formula>
    </cfRule>
  </conditionalFormatting>
  <conditionalFormatting sqref="F26:H26">
    <cfRule type="expression" dxfId="2814" priority="72" stopIfTrue="1">
      <formula>OR(($A26="Samstag"),($A26="Sonntag"))</formula>
    </cfRule>
  </conditionalFormatting>
  <conditionalFormatting sqref="G26">
    <cfRule type="expression" dxfId="2813" priority="71" stopIfTrue="1">
      <formula>OR(($A26="Samstag"),($A26="Sonntag"))</formula>
    </cfRule>
  </conditionalFormatting>
  <conditionalFormatting sqref="G26">
    <cfRule type="expression" dxfId="2812" priority="70" stopIfTrue="1">
      <formula>OR(($A26="Samstag"),($A26="Sonntag"))</formula>
    </cfRule>
  </conditionalFormatting>
  <conditionalFormatting sqref="H26">
    <cfRule type="expression" dxfId="2811" priority="69" stopIfTrue="1">
      <formula>OR(($A26="Samstag"),($A26="Sonntag"))</formula>
    </cfRule>
  </conditionalFormatting>
  <conditionalFormatting sqref="H26">
    <cfRule type="expression" dxfId="2810" priority="68" stopIfTrue="1">
      <formula>OR(($A26="Samstag"),($A26="Sonntag"))</formula>
    </cfRule>
  </conditionalFormatting>
  <conditionalFormatting sqref="F29:H29">
    <cfRule type="expression" dxfId="2809" priority="67" stopIfTrue="1">
      <formula>OR(($A29="Samstag"),($A29="Sonntag"))</formula>
    </cfRule>
  </conditionalFormatting>
  <conditionalFormatting sqref="F29:H29">
    <cfRule type="expression" dxfId="2808" priority="66" stopIfTrue="1">
      <formula>OR(($A29="Samstag"),($A29="Sonntag"))</formula>
    </cfRule>
  </conditionalFormatting>
  <conditionalFormatting sqref="G29">
    <cfRule type="expression" dxfId="2807" priority="65" stopIfTrue="1">
      <formula>OR(($A29="Samstag"),($A29="Sonntag"))</formula>
    </cfRule>
  </conditionalFormatting>
  <conditionalFormatting sqref="G29">
    <cfRule type="expression" dxfId="2806" priority="64" stopIfTrue="1">
      <formula>OR(($A29="Samstag"),($A29="Sonntag"))</formula>
    </cfRule>
  </conditionalFormatting>
  <conditionalFormatting sqref="H29">
    <cfRule type="expression" dxfId="2805" priority="63" stopIfTrue="1">
      <formula>OR(($A29="Samstag"),($A29="Sonntag"))</formula>
    </cfRule>
  </conditionalFormatting>
  <conditionalFormatting sqref="H29">
    <cfRule type="expression" dxfId="2804" priority="62" stopIfTrue="1">
      <formula>OR(($A29="Samstag"),($A29="Sonntag"))</formula>
    </cfRule>
  </conditionalFormatting>
  <conditionalFormatting sqref="F30:H30">
    <cfRule type="expression" dxfId="2803" priority="61" stopIfTrue="1">
      <formula>OR(($A30="Samstag"),($A30="Sonntag"))</formula>
    </cfRule>
  </conditionalFormatting>
  <conditionalFormatting sqref="F30:H30">
    <cfRule type="expression" dxfId="2802" priority="60" stopIfTrue="1">
      <formula>OR(($A30="Samstag"),($A30="Sonntag"))</formula>
    </cfRule>
  </conditionalFormatting>
  <conditionalFormatting sqref="G30">
    <cfRule type="expression" dxfId="2801" priority="59" stopIfTrue="1">
      <formula>OR(($A30="Samstag"),($A30="Sonntag"))</formula>
    </cfRule>
  </conditionalFormatting>
  <conditionalFormatting sqref="G30">
    <cfRule type="expression" dxfId="2800" priority="58" stopIfTrue="1">
      <formula>OR(($A30="Samstag"),($A30="Sonntag"))</formula>
    </cfRule>
  </conditionalFormatting>
  <conditionalFormatting sqref="H30">
    <cfRule type="expression" dxfId="2799" priority="57" stopIfTrue="1">
      <formula>OR(($A30="Samstag"),($A30="Sonntag"))</formula>
    </cfRule>
  </conditionalFormatting>
  <conditionalFormatting sqref="H30">
    <cfRule type="expression" dxfId="2798" priority="56" stopIfTrue="1">
      <formula>OR(($A30="Samstag"),($A30="Sonntag"))</formula>
    </cfRule>
  </conditionalFormatting>
  <conditionalFormatting sqref="F31:H31">
    <cfRule type="expression" dxfId="2797" priority="55" stopIfTrue="1">
      <formula>OR(($A31="Samstag"),($A31="Sonntag"))</formula>
    </cfRule>
  </conditionalFormatting>
  <conditionalFormatting sqref="F31:H31">
    <cfRule type="expression" dxfId="2796" priority="54" stopIfTrue="1">
      <formula>OR(($A31="Samstag"),($A31="Sonntag"))</formula>
    </cfRule>
  </conditionalFormatting>
  <conditionalFormatting sqref="G31">
    <cfRule type="expression" dxfId="2795" priority="53" stopIfTrue="1">
      <formula>OR(($A31="Samstag"),($A31="Sonntag"))</formula>
    </cfRule>
  </conditionalFormatting>
  <conditionalFormatting sqref="G31">
    <cfRule type="expression" dxfId="2794" priority="52" stopIfTrue="1">
      <formula>OR(($A31="Samstag"),($A31="Sonntag"))</formula>
    </cfRule>
  </conditionalFormatting>
  <conditionalFormatting sqref="H31">
    <cfRule type="expression" dxfId="2793" priority="51" stopIfTrue="1">
      <formula>OR(($A31="Samstag"),($A31="Sonntag"))</formula>
    </cfRule>
  </conditionalFormatting>
  <conditionalFormatting sqref="H31">
    <cfRule type="expression" dxfId="2792" priority="50" stopIfTrue="1">
      <formula>OR(($A31="Samstag"),($A31="Sonntag"))</formula>
    </cfRule>
  </conditionalFormatting>
  <conditionalFormatting sqref="F32:H32">
    <cfRule type="expression" dxfId="2791" priority="49" stopIfTrue="1">
      <formula>OR(($A32="Samstag"),($A32="Sonntag"))</formula>
    </cfRule>
  </conditionalFormatting>
  <conditionalFormatting sqref="F32:H32">
    <cfRule type="expression" dxfId="2790" priority="48" stopIfTrue="1">
      <formula>OR(($A32="Samstag"),($A32="Sonntag"))</formula>
    </cfRule>
  </conditionalFormatting>
  <conditionalFormatting sqref="G32">
    <cfRule type="expression" dxfId="2789" priority="47" stopIfTrue="1">
      <formula>OR(($A32="Samstag"),($A32="Sonntag"))</formula>
    </cfRule>
  </conditionalFormatting>
  <conditionalFormatting sqref="G32">
    <cfRule type="expression" dxfId="2788" priority="46" stopIfTrue="1">
      <formula>OR(($A32="Samstag"),($A32="Sonntag"))</formula>
    </cfRule>
  </conditionalFormatting>
  <conditionalFormatting sqref="H32">
    <cfRule type="expression" dxfId="2787" priority="45" stopIfTrue="1">
      <formula>OR(($A32="Samstag"),($A32="Sonntag"))</formula>
    </cfRule>
  </conditionalFormatting>
  <conditionalFormatting sqref="H32">
    <cfRule type="expression" dxfId="2786" priority="44" stopIfTrue="1">
      <formula>OR(($A32="Samstag"),($A32="Sonntag"))</formula>
    </cfRule>
  </conditionalFormatting>
  <conditionalFormatting sqref="F32:H33">
    <cfRule type="expression" dxfId="2785" priority="43" stopIfTrue="1">
      <formula>OR(($A32="Samstag"),($A32="Sonntag"))</formula>
    </cfRule>
  </conditionalFormatting>
  <conditionalFormatting sqref="F32:H33">
    <cfRule type="expression" dxfId="2784" priority="42" stopIfTrue="1">
      <formula>OR(($A32="Samstag"),($A32="Sonntag"))</formula>
    </cfRule>
  </conditionalFormatting>
  <conditionalFormatting sqref="G32:G33">
    <cfRule type="expression" dxfId="2783" priority="41" stopIfTrue="1">
      <formula>OR(($A32="Samstag"),($A32="Sonntag"))</formula>
    </cfRule>
  </conditionalFormatting>
  <conditionalFormatting sqref="G32:G33">
    <cfRule type="expression" dxfId="2782" priority="40" stopIfTrue="1">
      <formula>OR(($A32="Samstag"),($A32="Sonntag"))</formula>
    </cfRule>
  </conditionalFormatting>
  <conditionalFormatting sqref="H32:H33">
    <cfRule type="expression" dxfId="2781" priority="39" stopIfTrue="1">
      <formula>OR(($A32="Samstag"),($A32="Sonntag"))</formula>
    </cfRule>
  </conditionalFormatting>
  <conditionalFormatting sqref="H32:H33">
    <cfRule type="expression" dxfId="2780" priority="38" stopIfTrue="1">
      <formula>OR(($A32="Samstag"),($A32="Sonntag"))</formula>
    </cfRule>
  </conditionalFormatting>
  <conditionalFormatting sqref="F27:H27">
    <cfRule type="expression" dxfId="2779" priority="36" stopIfTrue="1">
      <formula>OR(($A27="Samstag"),($A27="Sonntag"),($AA27=TRUE()))</formula>
    </cfRule>
  </conditionalFormatting>
  <conditionalFormatting sqref="F27:H27">
    <cfRule type="expression" dxfId="2778" priority="35" stopIfTrue="1">
      <formula>OR(($A27="Samstag"),($A27="Sonntag"))</formula>
    </cfRule>
  </conditionalFormatting>
  <conditionalFormatting sqref="F27:H27">
    <cfRule type="expression" dxfId="2777" priority="34" stopIfTrue="1">
      <formula>OR(($A27="Samstag"),($A27="Sonntag"))</formula>
    </cfRule>
  </conditionalFormatting>
  <conditionalFormatting sqref="G27">
    <cfRule type="expression" dxfId="2776" priority="33" stopIfTrue="1">
      <formula>OR(($A27="Samstag"),($A27="Sonntag"))</formula>
    </cfRule>
  </conditionalFormatting>
  <conditionalFormatting sqref="G27">
    <cfRule type="expression" dxfId="2775" priority="32" stopIfTrue="1">
      <formula>OR(($A27="Samstag"),($A27="Sonntag"))</formula>
    </cfRule>
  </conditionalFormatting>
  <conditionalFormatting sqref="G27">
    <cfRule type="expression" dxfId="2774" priority="31" stopIfTrue="1">
      <formula>OR(($A27="Samstag"),($A27="Sonntag"))</formula>
    </cfRule>
  </conditionalFormatting>
  <conditionalFormatting sqref="G27">
    <cfRule type="expression" dxfId="2773" priority="30" stopIfTrue="1">
      <formula>OR(($A27="Samstag"),($A27="Sonntag"))</formula>
    </cfRule>
  </conditionalFormatting>
  <conditionalFormatting sqref="F27:H27">
    <cfRule type="expression" dxfId="2772" priority="29" stopIfTrue="1">
      <formula>OR(($A27="Samstag"),($A27="Sonntag"))</formula>
    </cfRule>
  </conditionalFormatting>
  <conditionalFormatting sqref="F27:H27">
    <cfRule type="expression" dxfId="2771" priority="28" stopIfTrue="1">
      <formula>OR(($A27="Samstag"),($A27="Sonntag"))</formula>
    </cfRule>
  </conditionalFormatting>
  <conditionalFormatting sqref="F27:H27">
    <cfRule type="expression" dxfId="2770" priority="27" stopIfTrue="1">
      <formula>OR(($A27="Samstag"),($A27="Sonntag"))</formula>
    </cfRule>
  </conditionalFormatting>
  <conditionalFormatting sqref="F27:H27">
    <cfRule type="expression" dxfId="2769" priority="26" stopIfTrue="1">
      <formula>OR(($A27="Samstag"),($A27="Sonntag"))</formula>
    </cfRule>
  </conditionalFormatting>
  <conditionalFormatting sqref="H27">
    <cfRule type="expression" dxfId="2768" priority="25" stopIfTrue="1">
      <formula>OR(($A27="Samstag"),($A27="Sonntag"))</formula>
    </cfRule>
  </conditionalFormatting>
  <conditionalFormatting sqref="H27">
    <cfRule type="expression" dxfId="2767" priority="24" stopIfTrue="1">
      <formula>OR(($A27="Samstag"),($A27="Sonntag"))</formula>
    </cfRule>
  </conditionalFormatting>
  <conditionalFormatting sqref="H27">
    <cfRule type="expression" dxfId="2766" priority="23" stopIfTrue="1">
      <formula>OR(($A27="Samstag"),($A27="Sonntag"))</formula>
    </cfRule>
  </conditionalFormatting>
  <conditionalFormatting sqref="H27">
    <cfRule type="expression" dxfId="2765" priority="22" stopIfTrue="1">
      <formula>OR(($A27="Samstag"),($A27="Sonntag"))</formula>
    </cfRule>
  </conditionalFormatting>
  <conditionalFormatting sqref="F27:H27">
    <cfRule type="expression" dxfId="2764" priority="21" stopIfTrue="1">
      <formula>OR(($A27="Samstag"),($A27="Sonntag"))</formula>
    </cfRule>
  </conditionalFormatting>
  <conditionalFormatting sqref="F27:H27">
    <cfRule type="expression" dxfId="2763" priority="20" stopIfTrue="1">
      <formula>OR(($A27="Samstag"),($A27="Sonntag"))</formula>
    </cfRule>
  </conditionalFormatting>
  <conditionalFormatting sqref="G27">
    <cfRule type="expression" dxfId="2762" priority="19" stopIfTrue="1">
      <formula>OR(($A27="Samstag"),($A27="Sonntag"))</formula>
    </cfRule>
  </conditionalFormatting>
  <conditionalFormatting sqref="G27">
    <cfRule type="expression" dxfId="2761" priority="18" stopIfTrue="1">
      <formula>OR(($A27="Samstag"),($A27="Sonntag"))</formula>
    </cfRule>
  </conditionalFormatting>
  <conditionalFormatting sqref="G27">
    <cfRule type="expression" dxfId="2760" priority="17" stopIfTrue="1">
      <formula>OR(($A27="Samstag"),($A27="Sonntag"))</formula>
    </cfRule>
  </conditionalFormatting>
  <conditionalFormatting sqref="G27">
    <cfRule type="expression" dxfId="2759" priority="16" stopIfTrue="1">
      <formula>OR(($A27="Samstag"),($A27="Sonntag"))</formula>
    </cfRule>
  </conditionalFormatting>
  <conditionalFormatting sqref="H27">
    <cfRule type="expression" dxfId="2758" priority="15" stopIfTrue="1">
      <formula>OR(($A27="Samstag"),($A27="Sonntag"))</formula>
    </cfRule>
  </conditionalFormatting>
  <conditionalFormatting sqref="H27">
    <cfRule type="expression" dxfId="2757" priority="14" stopIfTrue="1">
      <formula>OR(($A27="Samstag"),($A27="Sonntag"))</formula>
    </cfRule>
  </conditionalFormatting>
  <conditionalFormatting sqref="H27">
    <cfRule type="expression" dxfId="2756" priority="13" stopIfTrue="1">
      <formula>OR(($A27="Samstag"),($A27="Sonntag"))</formula>
    </cfRule>
  </conditionalFormatting>
  <conditionalFormatting sqref="H27">
    <cfRule type="expression" dxfId="2755" priority="12" stopIfTrue="1">
      <formula>OR(($A27="Samstag"),($A27="Sonntag"))</formula>
    </cfRule>
  </conditionalFormatting>
  <conditionalFormatting sqref="H27">
    <cfRule type="expression" dxfId="2754" priority="11" stopIfTrue="1">
      <formula>OR(($A27="Samstag"),($A27="Sonntag"))</formula>
    </cfRule>
  </conditionalFormatting>
  <conditionalFormatting sqref="H27">
    <cfRule type="expression" dxfId="2753" priority="10" stopIfTrue="1">
      <formula>OR(($A27="Samstag"),($A27="Sonntag"))</formula>
    </cfRule>
  </conditionalFormatting>
  <conditionalFormatting sqref="F27:H27">
    <cfRule type="expression" dxfId="2752" priority="9" stopIfTrue="1">
      <formula>OR(($A27="Samstag"),($A27="Sonntag"))</formula>
    </cfRule>
  </conditionalFormatting>
  <conditionalFormatting sqref="F27:H27">
    <cfRule type="expression" dxfId="2751" priority="8" stopIfTrue="1">
      <formula>OR(($A27="Samstag"),($A27="Sonntag"))</formula>
    </cfRule>
  </conditionalFormatting>
  <conditionalFormatting sqref="G27">
    <cfRule type="expression" dxfId="2750" priority="7">
      <formula>OR(AND(I27&gt;6,G27&lt;TIME(0,30,0)),AND(I27&gt;9,G27&lt;TIME(0,45,0)))</formula>
    </cfRule>
  </conditionalFormatting>
  <conditionalFormatting sqref="F27:H27">
    <cfRule type="expression" dxfId="2749" priority="37" stopIfTrue="1">
      <formula>OR(($A27="Samstag"),($A27="Sonntag"),($AD27=TRUE()))</formula>
    </cfRule>
  </conditionalFormatting>
  <conditionalFormatting sqref="F27:H27">
    <cfRule type="expression" dxfId="2748" priority="6" stopIfTrue="1">
      <formula>OR(($A27="Samstag"),($A27="Sonntag"))</formula>
    </cfRule>
  </conditionalFormatting>
  <conditionalFormatting sqref="F27:H27">
    <cfRule type="expression" dxfId="2747" priority="5" stopIfTrue="1">
      <formula>OR(($A27="Samstag"),($A27="Sonntag"))</formula>
    </cfRule>
  </conditionalFormatting>
  <conditionalFormatting sqref="G27">
    <cfRule type="expression" dxfId="2746" priority="4" stopIfTrue="1">
      <formula>OR(($A27="Samstag"),($A27="Sonntag"))</formula>
    </cfRule>
  </conditionalFormatting>
  <conditionalFormatting sqref="G27">
    <cfRule type="expression" dxfId="2745" priority="3" stopIfTrue="1">
      <formula>OR(($A27="Samstag"),($A27="Sonntag"))</formula>
    </cfRule>
  </conditionalFormatting>
  <conditionalFormatting sqref="H27">
    <cfRule type="expression" dxfId="2744" priority="2" stopIfTrue="1">
      <formula>OR(($A27="Samstag"),($A27="Sonntag"))</formula>
    </cfRule>
  </conditionalFormatting>
  <conditionalFormatting sqref="H27">
    <cfRule type="expression" dxfId="2743" priority="1" stopIfTrue="1">
      <formula>OR(($A27="Samstag"),($A27="Sonntag"))</formula>
    </cfRule>
  </conditionalFormatting>
  <dataValidations count="8">
    <dataValidation type="decimal" allowBlank="1" showInputMessage="1" showErrorMessage="1" sqref="I16:M16 I12:M12" xr:uid="{00000000-0002-0000-0200-000000000000}">
      <formula1>$AA$35</formula1>
      <formula2>$AA$36</formula2>
    </dataValidation>
    <dataValidation showInputMessage="1" showErrorMessage="1" sqref="G10:I10" xr:uid="{00000000-0002-0000-0200-000001000000}"/>
    <dataValidation type="list" allowBlank="1" showInputMessage="1" showErrorMessage="1" sqref="E17:F17" xr:uid="{00000000-0002-0000-0200-000002000000}">
      <formula1>$B$22:$B$52</formula1>
    </dataValidation>
    <dataValidation type="decimal" allowBlank="1" showInputMessage="1" showErrorMessage="1" sqref="M7:O7" xr:uid="{00000000-0002-0000-0200-000003000000}">
      <formula1>-99999999</formula1>
      <formula2>99999999</formula2>
    </dataValidation>
    <dataValidation type="decimal" allowBlank="1" showInputMessage="1" showErrorMessage="1" sqref="F12 F16 I13:M13 I17:M17" xr:uid="{00000000-0002-0000-0200-000004000000}">
      <formula1>0</formula1>
      <formula2>45</formula2>
    </dataValidation>
    <dataValidation type="list" showInputMessage="1" showErrorMessage="1" sqref="C22:C52" xr:uid="{00000000-0002-0000-0200-000005000000}">
      <formula1>Auswahlart</formula1>
    </dataValidation>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200-000006000000}">
      <formula1>AND(ISNUMBER(F22),DAY($B22)&gt;0,NOT(AND(OR($D22="F",$C22="BA"),NOT($S$8))),NOT(AND(OR($A22="Sonntag",$A22="Samstag"),NOT($S$7))),F22&gt;=TIME(0,0,0),F22&lt;=TIME(23,59,59))</formula1>
    </dataValidation>
    <dataValidation allowBlank="1" showInputMessage="1" showErrorMessage="1" errorTitle="Eingabefehler" error="Bitte geben Sie eine positive Dezimalzahl ein." sqref="D22:D52" xr:uid="{00000000-0002-0000-0200-000007000000}"/>
  </dataValidations>
  <pageMargins left="0.43307086614173229" right="0.23622047244094491" top="0.89" bottom="0.54" header="0.4" footer="0.31496062992125984"/>
  <pageSetup paperSize="9" scale="64" orientation="portrait" r:id="rId1"/>
  <headerFooter differentFirst="1" alignWithMargins="0">
    <firstHeader>&amp;L&amp;G</firstHeader>
  </headerFooter>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IR80"/>
  <sheetViews>
    <sheetView showGridLines="0" showRowColHeaders="0" topLeftCell="A41" zoomScaleNormal="100" zoomScaleSheetLayoutView="55" workbookViewId="0">
      <selection activeCell="H23" sqref="H23"/>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6"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29</v>
      </c>
      <c r="J2" s="234"/>
      <c r="K2" s="292">
        <f>Übersicht!K2</f>
        <v>2022</v>
      </c>
      <c r="L2" s="292"/>
      <c r="M2" s="88"/>
      <c r="N2" s="88"/>
      <c r="O2" s="88"/>
      <c r="P2" s="89"/>
      <c r="Q2" s="66"/>
      <c r="R2" s="66"/>
      <c r="S2" s="66"/>
      <c r="T2" s="66"/>
      <c r="U2" s="66"/>
      <c r="V2" s="212"/>
      <c r="W2" s="212"/>
      <c r="X2" s="212"/>
      <c r="Y2" s="197"/>
      <c r="Z2" s="197"/>
      <c r="AA2" s="197"/>
      <c r="AB2" s="197"/>
      <c r="AC2" s="197"/>
      <c r="AD2" s="197"/>
      <c r="AE2" s="197"/>
      <c r="AF2" s="197"/>
      <c r="AG2" s="197"/>
      <c r="AH2" s="197"/>
      <c r="AI2" s="197"/>
      <c r="AJ2" s="197"/>
      <c r="AK2" s="197"/>
      <c r="AL2" s="197"/>
      <c r="AM2" s="197"/>
      <c r="AN2" s="197"/>
      <c r="AO2" s="197"/>
      <c r="AP2" s="197"/>
      <c r="AQ2" s="197"/>
    </row>
    <row r="3" spans="1:43" ht="11.25" customHeight="1">
      <c r="A3" s="3"/>
      <c r="B3" s="10"/>
      <c r="C3" s="10"/>
      <c r="D3" s="10"/>
      <c r="E3" s="10"/>
      <c r="F3" s="10"/>
      <c r="G3" s="10"/>
      <c r="H3" s="10"/>
      <c r="I3" s="10"/>
      <c r="J3" s="10"/>
      <c r="K3" s="10"/>
      <c r="L3" s="10"/>
      <c r="M3" s="10"/>
      <c r="N3" s="10"/>
      <c r="O3" s="10"/>
      <c r="P3" s="8"/>
      <c r="Q3" s="66"/>
      <c r="R3" s="66"/>
      <c r="S3" s="66"/>
      <c r="T3" s="66"/>
      <c r="U3" s="66"/>
      <c r="V3" s="212"/>
      <c r="W3" s="212"/>
      <c r="X3" s="212"/>
      <c r="Y3" s="197"/>
      <c r="Z3" s="197"/>
      <c r="AA3" s="197"/>
      <c r="AB3" s="197"/>
      <c r="AC3" s="197"/>
      <c r="AD3" s="197"/>
      <c r="AE3" s="197"/>
      <c r="AF3" s="197"/>
      <c r="AG3" s="197"/>
      <c r="AH3" s="197"/>
      <c r="AI3" s="197"/>
      <c r="AJ3" s="197"/>
      <c r="AK3" s="197"/>
      <c r="AL3" s="197"/>
      <c r="AM3" s="197"/>
      <c r="AN3" s="197"/>
      <c r="AO3" s="197"/>
      <c r="AP3" s="197"/>
      <c r="AQ3" s="197"/>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Januar!K54</f>
        <v>0.30000000000000493</v>
      </c>
      <c r="N7" s="290"/>
      <c r="O7" s="291"/>
      <c r="P7" s="23"/>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IF(Januar!F16&gt;0,Januar!F16,Januar!F12)</f>
        <v>9</v>
      </c>
      <c r="G12" s="87"/>
      <c r="H12" s="116" t="s">
        <v>41</v>
      </c>
      <c r="I12" s="117">
        <f>$F$12/5</f>
        <v>1.8</v>
      </c>
      <c r="J12" s="118">
        <f>$F$12/5</f>
        <v>1.8</v>
      </c>
      <c r="K12" s="118">
        <f>$F$12/5</f>
        <v>1.8</v>
      </c>
      <c r="L12" s="118">
        <f>$F$12/5</f>
        <v>1.8</v>
      </c>
      <c r="M12" s="119">
        <f>$F$12/5</f>
        <v>1.8</v>
      </c>
      <c r="N12" s="120" t="s">
        <v>43</v>
      </c>
      <c r="O12" s="145"/>
      <c r="P12" s="23"/>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44593</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Dienstag</v>
      </c>
      <c r="B22" s="33">
        <f>($A$21+ROW(B1)-1)*(MONTH($A$21+1)=MONTH($A$21))</f>
        <v>44593</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v>0.35416666666666669</v>
      </c>
      <c r="G22" s="166">
        <v>0</v>
      </c>
      <c r="H22" s="167">
        <v>0.5</v>
      </c>
      <c r="I22" s="38">
        <f t="shared" ref="I22:I52" si="1">IF(OR(C22="K",C22="U",C22="F"),E22,IF(C22="SU",IF(H22="",D22,((H22-F22)-G22)+D22),IF(AND(H22="",E22=""),0,((H22-F22)-G22)*24)))</f>
        <v>3.4999999999999996</v>
      </c>
      <c r="J22" s="35">
        <f>IF(E22="Fehler",0,IF(E22="",I22,I22-E22))</f>
        <v>1.6999999999999995</v>
      </c>
      <c r="K22" s="36">
        <f>M7+J22</f>
        <v>2.0000000000000044</v>
      </c>
      <c r="L22" s="281" t="s">
        <v>97</v>
      </c>
      <c r="M22" s="282"/>
      <c r="N22" s="282"/>
      <c r="O22" s="282"/>
      <c r="P22" s="297" t="s">
        <v>73</v>
      </c>
      <c r="Q22" s="225">
        <v>1</v>
      </c>
      <c r="R22" s="226">
        <f>IF(OR(C22="BA",D22="F"),POWER(2,Q22),0)</f>
        <v>0</v>
      </c>
      <c r="S22" s="226">
        <f>(I22*60+F22*24*4200+G22*24*3600)*Q22</f>
        <v>35910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Mittwoch</v>
      </c>
      <c r="B23" s="37">
        <f t="shared" ref="B23:B52" si="2">($A$21+ROW(B2)-1)*(MONTH(B22+1)=MONTH($A$21))</f>
        <v>44594</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0.2000000000000044</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Donnerstag</v>
      </c>
      <c r="B24" s="37">
        <f t="shared" si="2"/>
        <v>44595</v>
      </c>
      <c r="C24" s="174" t="str">
        <f>IF(OR(A24="Samstag",A24="Sonntag"),"",IF(COUNTIF(Übersicht!C$16:C$30,B24)&gt;0,"BA",""))</f>
        <v/>
      </c>
      <c r="D24" s="34" t="str">
        <f>IF(OR(A24="Samstag",A24="Sonntag"),"",IF(COUNTIF(Übersicht!C$16:C$30,B24)&gt;0,"F",""))</f>
        <v/>
      </c>
      <c r="E24" s="161">
        <f t="shared" si="3"/>
        <v>1.8</v>
      </c>
      <c r="F24" s="165">
        <v>0.375</v>
      </c>
      <c r="G24" s="166">
        <v>2.0833333333333332E-2</v>
      </c>
      <c r="H24" s="167">
        <v>0.72916666666666663</v>
      </c>
      <c r="I24" s="38">
        <f t="shared" si="1"/>
        <v>8</v>
      </c>
      <c r="J24" s="35">
        <f t="shared" si="4"/>
        <v>6.2</v>
      </c>
      <c r="K24" s="36">
        <f t="shared" ref="K24:K52" si="8">SUM(K23,J24)</f>
        <v>6.4000000000000048</v>
      </c>
      <c r="L24" s="275" t="s">
        <v>98</v>
      </c>
      <c r="M24" s="276"/>
      <c r="N24" s="276"/>
      <c r="O24" s="276"/>
      <c r="P24" s="298"/>
      <c r="Q24" s="195">
        <v>3</v>
      </c>
      <c r="R24" s="226">
        <f t="shared" si="5"/>
        <v>0</v>
      </c>
      <c r="S24" s="226">
        <f t="shared" si="6"/>
        <v>120240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Freitag</v>
      </c>
      <c r="B25" s="37">
        <f t="shared" si="2"/>
        <v>44596</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4.600000000000005</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Samstag</v>
      </c>
      <c r="B26" s="37">
        <f t="shared" si="2"/>
        <v>44597</v>
      </c>
      <c r="C26" s="174" t="str">
        <f>IF(OR(A26="Samstag",A26="Sonntag"),"",IF(COUNTIF(Übersicht!C$16:C$30,B26)&gt;0,"BA",""))</f>
        <v/>
      </c>
      <c r="D26" s="34" t="str">
        <f>IF(OR(A26="Samstag",A26="Sonntag"),"",IF(COUNTIF(Übersicht!C$16:C$30,B26)&gt;0,"F",""))</f>
        <v/>
      </c>
      <c r="E26" s="161" t="str">
        <f t="shared" si="3"/>
        <v/>
      </c>
      <c r="F26" s="165"/>
      <c r="G26" s="166"/>
      <c r="H26" s="167"/>
      <c r="I26" s="38">
        <f t="shared" si="1"/>
        <v>0</v>
      </c>
      <c r="J26" s="35">
        <f t="shared" si="4"/>
        <v>0</v>
      </c>
      <c r="K26" s="36">
        <f t="shared" si="8"/>
        <v>4.600000000000005</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t="str">
        <f t="shared" si="7"/>
        <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Sonntag</v>
      </c>
      <c r="B27" s="37">
        <f t="shared" si="2"/>
        <v>44598</v>
      </c>
      <c r="C27" s="174" t="str">
        <f>IF(OR(A27="Samstag",A27="Sonntag"),"",IF(COUNTIF(Übersicht!C$16:C$30,B27)&gt;0,"BA",""))</f>
        <v/>
      </c>
      <c r="D27" s="34" t="str">
        <f>IF(OR(A27="Samstag",A27="Sonntag"),"",IF(COUNTIF(Übersicht!C$16:C$30,B27)&gt;0,"F",""))</f>
        <v/>
      </c>
      <c r="E27" s="161" t="str">
        <f t="shared" si="3"/>
        <v/>
      </c>
      <c r="F27" s="165"/>
      <c r="G27" s="166"/>
      <c r="H27" s="167"/>
      <c r="I27" s="38">
        <f t="shared" si="1"/>
        <v>0</v>
      </c>
      <c r="J27" s="35">
        <f t="shared" si="4"/>
        <v>0</v>
      </c>
      <c r="K27" s="36">
        <f>SUM(K26,J27)</f>
        <v>4.600000000000005</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t="str">
        <f t="shared" si="7"/>
        <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Montag</v>
      </c>
      <c r="B28" s="37">
        <f t="shared" si="2"/>
        <v>44599</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2.8000000000000052</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Dienstag</v>
      </c>
      <c r="B29" s="37">
        <f t="shared" si="2"/>
        <v>44600</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1.0000000000000051</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Mittwoch</v>
      </c>
      <c r="B30" s="37">
        <f t="shared" si="2"/>
        <v>44601</v>
      </c>
      <c r="C30" s="174" t="str">
        <f>IF(OR(A30="Samstag",A30="Sonntag"),"",IF(COUNTIF(Übersicht!C$16:C$30,B30)&gt;0,"BA",""))</f>
        <v/>
      </c>
      <c r="D30" s="34" t="str">
        <f>IF(OR(A30="Samstag",A30="Sonntag"),"",IF(COUNTIF(Übersicht!C$16:C$30,B30)&gt;0,"F",""))</f>
        <v/>
      </c>
      <c r="E30" s="161">
        <f t="shared" si="3"/>
        <v>1.8</v>
      </c>
      <c r="F30" s="165">
        <v>0.375</v>
      </c>
      <c r="G30" s="166">
        <v>0</v>
      </c>
      <c r="H30" s="167">
        <v>0.625</v>
      </c>
      <c r="I30" s="38">
        <f t="shared" si="1"/>
        <v>6</v>
      </c>
      <c r="J30" s="35">
        <f t="shared" si="4"/>
        <v>4.2</v>
      </c>
      <c r="K30" s="36">
        <f t="shared" si="8"/>
        <v>5.2000000000000055</v>
      </c>
      <c r="L30" s="275" t="s">
        <v>99</v>
      </c>
      <c r="M30" s="276"/>
      <c r="N30" s="276"/>
      <c r="O30" s="276"/>
      <c r="P30" s="298"/>
      <c r="Q30" s="195">
        <v>9</v>
      </c>
      <c r="R30" s="226">
        <f t="shared" si="5"/>
        <v>0</v>
      </c>
      <c r="S30" s="226">
        <f t="shared" si="6"/>
        <v>343440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Donnerstag</v>
      </c>
      <c r="B31" s="37">
        <f t="shared" si="2"/>
        <v>44602</v>
      </c>
      <c r="C31" s="174" t="str">
        <f>IF(OR(A31="Samstag",A31="Sonntag"),"",IF(COUNTIF(Übersicht!C$16:C$30,B31)&gt;0,"BA",""))</f>
        <v/>
      </c>
      <c r="D31" s="34" t="str">
        <f>IF(OR(A31="Samstag",A31="Sonntag"),"",IF(COUNTIF(Übersicht!C$16:C$30,B31)&gt;0,"F",""))</f>
        <v/>
      </c>
      <c r="E31" s="161">
        <f t="shared" si="3"/>
        <v>1.8</v>
      </c>
      <c r="F31" s="165">
        <v>0.375</v>
      </c>
      <c r="G31" s="166">
        <v>0</v>
      </c>
      <c r="H31" s="167">
        <v>0.625</v>
      </c>
      <c r="I31" s="38">
        <f t="shared" si="1"/>
        <v>6</v>
      </c>
      <c r="J31" s="35">
        <f t="shared" si="4"/>
        <v>4.2</v>
      </c>
      <c r="K31" s="36">
        <f t="shared" si="8"/>
        <v>9.4000000000000057</v>
      </c>
      <c r="L31" s="275" t="s">
        <v>100</v>
      </c>
      <c r="M31" s="276"/>
      <c r="N31" s="276"/>
      <c r="O31" s="276"/>
      <c r="P31" s="298"/>
      <c r="Q31" s="195">
        <v>10</v>
      </c>
      <c r="R31" s="226">
        <f t="shared" si="5"/>
        <v>0</v>
      </c>
      <c r="S31" s="226">
        <f t="shared" si="6"/>
        <v>381600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Freitag</v>
      </c>
      <c r="B32" s="37">
        <f t="shared" si="2"/>
        <v>44603</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7.6000000000000059</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Samstag</v>
      </c>
      <c r="B33" s="37">
        <f t="shared" si="2"/>
        <v>44604</v>
      </c>
      <c r="C33" s="174" t="str">
        <f>IF(OR(A33="Samstag",A33="Sonntag"),"",IF(COUNTIF(Übersicht!C$16:C$30,B33)&gt;0,"BA",""))</f>
        <v/>
      </c>
      <c r="D33" s="34" t="str">
        <f>IF(OR(A33="Samstag",A33="Sonntag"),"",IF(COUNTIF(Übersicht!C$16:C$30,B33)&gt;0,"F",""))</f>
        <v/>
      </c>
      <c r="E33" s="161" t="str">
        <f t="shared" si="3"/>
        <v/>
      </c>
      <c r="F33" s="165"/>
      <c r="G33" s="166"/>
      <c r="H33" s="167"/>
      <c r="I33" s="38">
        <f t="shared" si="1"/>
        <v>0</v>
      </c>
      <c r="J33" s="35">
        <f t="shared" si="4"/>
        <v>0</v>
      </c>
      <c r="K33" s="36">
        <f t="shared" si="8"/>
        <v>7.6000000000000059</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t="str">
        <f t="shared" si="7"/>
        <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Sonntag</v>
      </c>
      <c r="B34" s="37">
        <f t="shared" si="2"/>
        <v>44605</v>
      </c>
      <c r="C34" s="174" t="str">
        <f>IF(OR(A34="Samstag",A34="Sonntag"),"",IF(COUNTIF(Übersicht!C$16:C$30,B34)&gt;0,"BA",""))</f>
        <v/>
      </c>
      <c r="D34" s="34" t="str">
        <f>IF(OR(A34="Samstag",A34="Sonntag"),"",IF(COUNTIF(Übersicht!C$16:C$30,B34)&gt;0,"F",""))</f>
        <v/>
      </c>
      <c r="E34" s="161" t="str">
        <f t="shared" si="3"/>
        <v/>
      </c>
      <c r="F34" s="165"/>
      <c r="G34" s="166"/>
      <c r="H34" s="167"/>
      <c r="I34" s="38">
        <f t="shared" si="1"/>
        <v>0</v>
      </c>
      <c r="J34" s="35">
        <f t="shared" si="4"/>
        <v>0</v>
      </c>
      <c r="K34" s="36">
        <f t="shared" si="8"/>
        <v>7.6000000000000059</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t="str">
        <f t="shared" si="7"/>
        <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Montag</v>
      </c>
      <c r="B35" s="37">
        <f t="shared" si="2"/>
        <v>44606</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5.800000000000006</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Dienstag</v>
      </c>
      <c r="B36" s="37">
        <f t="shared" si="2"/>
        <v>44607</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4.0000000000000062</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Mittwoch</v>
      </c>
      <c r="B37" s="37">
        <f t="shared" si="2"/>
        <v>44608</v>
      </c>
      <c r="C37" s="174" t="str">
        <f>IF(OR(A37="Samstag",A37="Sonntag"),"",IF(COUNTIF(Übersicht!C$16:C$30,B37)&gt;0,"BA",""))</f>
        <v/>
      </c>
      <c r="D37" s="34" t="str">
        <f>IF(OR(A37="Samstag",A37="Sonntag"),"",IF(COUNTIF(Übersicht!C$16:C$30,B37)&gt;0,"F",""))</f>
        <v/>
      </c>
      <c r="E37" s="161">
        <f t="shared" si="3"/>
        <v>1.8</v>
      </c>
      <c r="F37" s="165">
        <v>0.375</v>
      </c>
      <c r="G37" s="166">
        <v>0</v>
      </c>
      <c r="H37" s="167">
        <v>0.625</v>
      </c>
      <c r="I37" s="38">
        <f t="shared" si="1"/>
        <v>6</v>
      </c>
      <c r="J37" s="35">
        <f t="shared" si="4"/>
        <v>4.2</v>
      </c>
      <c r="K37" s="36">
        <f t="shared" si="8"/>
        <v>8.2000000000000064</v>
      </c>
      <c r="L37" s="275" t="s">
        <v>96</v>
      </c>
      <c r="M37" s="276"/>
      <c r="N37" s="276"/>
      <c r="O37" s="276"/>
      <c r="P37" s="298"/>
      <c r="Q37" s="195">
        <v>16</v>
      </c>
      <c r="R37" s="226">
        <f t="shared" si="5"/>
        <v>0</v>
      </c>
      <c r="S37" s="226">
        <f t="shared" si="6"/>
        <v>610560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Donnerstag</v>
      </c>
      <c r="B38" s="37">
        <f t="shared" si="2"/>
        <v>44609</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6.4000000000000066</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Freitag</v>
      </c>
      <c r="B39" s="37">
        <f t="shared" si="2"/>
        <v>44610</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4.6000000000000068</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Samstag</v>
      </c>
      <c r="B40" s="37">
        <f t="shared" si="2"/>
        <v>44611</v>
      </c>
      <c r="C40" s="174" t="str">
        <f>IF(OR(A40="Samstag",A40="Sonntag"),"",IF(COUNTIF(Übersicht!C$16:C$30,B40)&gt;0,"BA",""))</f>
        <v/>
      </c>
      <c r="D40" s="34" t="str">
        <f>IF(OR(A40="Samstag",A40="Sonntag"),"",IF(COUNTIF(Übersicht!C$16:C$30,B40)&gt;0,"F",""))</f>
        <v/>
      </c>
      <c r="E40" s="161" t="str">
        <f t="shared" si="3"/>
        <v/>
      </c>
      <c r="F40" s="165"/>
      <c r="G40" s="166"/>
      <c r="H40" s="167"/>
      <c r="I40" s="38">
        <f t="shared" si="1"/>
        <v>0</v>
      </c>
      <c r="J40" s="35">
        <f t="shared" si="4"/>
        <v>0</v>
      </c>
      <c r="K40" s="36">
        <f t="shared" si="8"/>
        <v>4.6000000000000068</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t="str">
        <f t="shared" si="7"/>
        <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Sonntag</v>
      </c>
      <c r="B41" s="37">
        <f t="shared" si="2"/>
        <v>44612</v>
      </c>
      <c r="C41" s="174" t="str">
        <f>IF(OR(A41="Samstag",A41="Sonntag"),"",IF(COUNTIF(Übersicht!C$16:C$30,B41)&gt;0,"BA",""))</f>
        <v/>
      </c>
      <c r="D41" s="34" t="str">
        <f>IF(OR(A41="Samstag",A41="Sonntag"),"",IF(COUNTIF(Übersicht!C$16:C$30,B41)&gt;0,"F",""))</f>
        <v/>
      </c>
      <c r="E41" s="161" t="str">
        <f t="shared" si="3"/>
        <v/>
      </c>
      <c r="F41" s="165"/>
      <c r="G41" s="166"/>
      <c r="H41" s="167"/>
      <c r="I41" s="38">
        <f t="shared" si="1"/>
        <v>0</v>
      </c>
      <c r="J41" s="35">
        <f t="shared" si="4"/>
        <v>0</v>
      </c>
      <c r="K41" s="36">
        <f t="shared" si="8"/>
        <v>4.6000000000000068</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t="str">
        <f t="shared" si="7"/>
        <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Montag</v>
      </c>
      <c r="B42" s="37">
        <f t="shared" si="2"/>
        <v>44613</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2.8000000000000069</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Dienstag</v>
      </c>
      <c r="B43" s="37">
        <f t="shared" si="2"/>
        <v>44614</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1.0000000000000069</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Mittwoch</v>
      </c>
      <c r="B44" s="37">
        <f t="shared" si="2"/>
        <v>44615</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-0.79999999999999316</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Donnerstag</v>
      </c>
      <c r="B45" s="37">
        <f t="shared" si="2"/>
        <v>44616</v>
      </c>
      <c r="C45" s="174" t="str">
        <f>IF(OR(A45="Samstag",A45="Sonntag"),"",IF(COUNTIF(Übersicht!C$16:C$30,B45)&gt;0,"BA",""))</f>
        <v/>
      </c>
      <c r="D45" s="34" t="str">
        <f>IF(OR(A45="Samstag",A45="Sonntag"),"",IF(COUNTIF(Übersicht!C$16:C$30,B45)&gt;0,"F",""))</f>
        <v/>
      </c>
      <c r="E45" s="161">
        <f t="shared" si="3"/>
        <v>1.8</v>
      </c>
      <c r="F45" s="165">
        <v>0.375</v>
      </c>
      <c r="G45" s="166">
        <v>2.0833333333333332E-2</v>
      </c>
      <c r="H45" s="167">
        <v>0.75</v>
      </c>
      <c r="I45" s="38">
        <f t="shared" si="1"/>
        <v>8.5</v>
      </c>
      <c r="J45" s="35">
        <f t="shared" si="4"/>
        <v>6.7</v>
      </c>
      <c r="K45" s="36">
        <f t="shared" si="8"/>
        <v>5.9000000000000075</v>
      </c>
      <c r="L45" s="275" t="s">
        <v>101</v>
      </c>
      <c r="M45" s="276"/>
      <c r="N45" s="276"/>
      <c r="O45" s="276"/>
      <c r="P45" s="298"/>
      <c r="Q45" s="195">
        <v>24</v>
      </c>
      <c r="R45" s="226">
        <f t="shared" si="5"/>
        <v>0</v>
      </c>
      <c r="S45" s="226">
        <f t="shared" si="6"/>
        <v>962640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Freitag</v>
      </c>
      <c r="B46" s="37">
        <f t="shared" si="2"/>
        <v>44617</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4.1000000000000076</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Samstag</v>
      </c>
      <c r="B47" s="37">
        <f t="shared" si="2"/>
        <v>44618</v>
      </c>
      <c r="C47" s="174" t="str">
        <f>IF(OR(A47="Samstag",A47="Sonntag"),"",IF(COUNTIF(Übersicht!C$16:C$30,B47)&gt;0,"BA",""))</f>
        <v/>
      </c>
      <c r="D47" s="34" t="str">
        <f>IF(OR(A47="Samstag",A47="Sonntag"),"",IF(COUNTIF(Übersicht!C$16:C$30,B47)&gt;0,"F",""))</f>
        <v/>
      </c>
      <c r="E47" s="161" t="str">
        <f t="shared" si="3"/>
        <v/>
      </c>
      <c r="F47" s="165"/>
      <c r="G47" s="166"/>
      <c r="H47" s="167"/>
      <c r="I47" s="38">
        <f t="shared" si="1"/>
        <v>0</v>
      </c>
      <c r="J47" s="35">
        <f t="shared" si="4"/>
        <v>0</v>
      </c>
      <c r="K47" s="36">
        <f t="shared" si="8"/>
        <v>4.1000000000000076</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Sonntag</v>
      </c>
      <c r="B48" s="37">
        <f t="shared" si="2"/>
        <v>44619</v>
      </c>
      <c r="C48" s="174" t="str">
        <f>IF(OR(A48="Samstag",A48="Sonntag"),"",IF(COUNTIF(Übersicht!C$16:C$30,B48)&gt;0,"BA",""))</f>
        <v/>
      </c>
      <c r="D48" s="34" t="str">
        <f>IF(OR(A48="Samstag",A48="Sonntag"),"",IF(COUNTIF(Übersicht!C$16:C$30,B48)&gt;0,"F",""))</f>
        <v/>
      </c>
      <c r="E48" s="161" t="str">
        <f t="shared" si="3"/>
        <v/>
      </c>
      <c r="F48" s="165"/>
      <c r="G48" s="166"/>
      <c r="H48" s="167"/>
      <c r="I48" s="38">
        <f t="shared" si="1"/>
        <v>0</v>
      </c>
      <c r="J48" s="35">
        <f t="shared" si="4"/>
        <v>0</v>
      </c>
      <c r="K48" s="36">
        <f t="shared" si="8"/>
        <v>4.1000000000000076</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t="str">
        <f t="shared" si="7"/>
        <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Montag</v>
      </c>
      <c r="B49" s="37">
        <f t="shared" si="2"/>
        <v>44620</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2.3000000000000078</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Samstag</v>
      </c>
      <c r="B50" s="37">
        <f t="shared" si="2"/>
        <v>0</v>
      </c>
      <c r="C50" s="174" t="str">
        <f>IF(OR(A50="Samstag",A50="Sonntag"),"",IF(COUNTIF(Übersicht!C$16:C$30,B50)&gt;0,"BA",""))</f>
        <v/>
      </c>
      <c r="D50" s="34" t="str">
        <f>IF(OR(A50="Samstag",A50="Sonntag"),"",IF(COUNTIF(Übersicht!C$16:C$30,B50)&gt;0,"F",""))</f>
        <v/>
      </c>
      <c r="E50" s="161" t="str">
        <f t="shared" si="3"/>
        <v/>
      </c>
      <c r="F50" s="165"/>
      <c r="G50" s="166"/>
      <c r="H50" s="167"/>
      <c r="I50" s="38">
        <f t="shared" si="1"/>
        <v>0</v>
      </c>
      <c r="J50" s="35">
        <f t="shared" si="4"/>
        <v>0</v>
      </c>
      <c r="K50" s="36">
        <f t="shared" si="8"/>
        <v>2.3000000000000078</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t="str">
        <f t="shared" si="7"/>
        <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Samstag</v>
      </c>
      <c r="B51" s="37">
        <f t="shared" si="2"/>
        <v>0</v>
      </c>
      <c r="C51" s="174" t="str">
        <f>IF(OR(A51="Samstag",A51="Sonntag"),"",IF(COUNTIF(Übersicht!C$16:C$30,B51)&gt;0,"BA",""))</f>
        <v/>
      </c>
      <c r="D51" s="34" t="str">
        <f>IF(OR(A51="Samstag",A51="Sonntag"),"",IF(COUNTIF(Übersicht!C$16:C$30,B51)&gt;0,"F",""))</f>
        <v/>
      </c>
      <c r="E51" s="161" t="str">
        <f t="shared" si="3"/>
        <v/>
      </c>
      <c r="F51" s="165"/>
      <c r="G51" s="166"/>
      <c r="H51" s="167"/>
      <c r="I51" s="38">
        <f t="shared" si="1"/>
        <v>0</v>
      </c>
      <c r="J51" s="35">
        <f t="shared" si="4"/>
        <v>0</v>
      </c>
      <c r="K51" s="36">
        <f t="shared" si="8"/>
        <v>2.3000000000000078</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t="str">
        <f t="shared" si="7"/>
        <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0</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2.3000000000000078</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36</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36</v>
      </c>
      <c r="F54" s="50"/>
      <c r="G54" s="51"/>
      <c r="H54" s="48"/>
      <c r="I54" s="49">
        <f>SUM(I22:I52)</f>
        <v>38</v>
      </c>
      <c r="J54" s="49">
        <f>SUM(J22:J52)</f>
        <v>2.0000000000000036</v>
      </c>
      <c r="K54" s="49">
        <f>K52</f>
        <v>2.3000000000000078</v>
      </c>
      <c r="L54" s="86"/>
      <c r="M54" s="190" t="str">
        <f>CONCATENATE(DEC2HEX(R54),"-",DEC2HEX(S54),"-",DEC2HEX(ROUND(I54*100,0)))</f>
        <v>0-257376-ED8</v>
      </c>
      <c r="N54" s="190"/>
      <c r="O54" s="190"/>
      <c r="P54" s="192"/>
      <c r="Q54" s="79"/>
      <c r="R54" s="79">
        <f>SUM(R22:R52)</f>
        <v>0</v>
      </c>
      <c r="S54" s="79">
        <f>SUM(S22:S52)</f>
        <v>2454390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223"/>
      <c r="U56" s="223"/>
      <c r="V56" s="151"/>
      <c r="W56" s="151"/>
      <c r="X56" s="224"/>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6"/>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6"/>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6"/>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6"/>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6"/>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6"/>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6"/>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6"/>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6"/>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6"/>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6"/>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6"/>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6"/>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6"/>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6"/>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6"/>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6"/>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6"/>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6"/>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dTSrXypULxY6/PxdJL4PfGp4F8Sp91XW9yBfDuFgQkVJ277ZDZx45cMmWQTgQViXMMZ0lbuOiaeBcGsSaxpn9A==" saltValue="zVgk/3G/TAduQ2X+chh8qw==" spinCount="100000" sheet="1" objects="1" scenarios="1" selectLockedCells="1"/>
  <protectedRanges>
    <protectedRange sqref="M7 F12 I13:M13 F16 E17 I17:M17 L23:P52 F22:H52" name="Eingabebereich"/>
    <protectedRange sqref="C22:C52" name="Eingabebereich_1_2"/>
  </protectedRanges>
  <mergeCells count="49">
    <mergeCell ref="L33:O33"/>
    <mergeCell ref="B2:H2"/>
    <mergeCell ref="I2:J2"/>
    <mergeCell ref="K2:L2"/>
    <mergeCell ref="E5:H5"/>
    <mergeCell ref="M5:O5"/>
    <mergeCell ref="E7:H7"/>
    <mergeCell ref="M7:O7"/>
    <mergeCell ref="E17:F17"/>
    <mergeCell ref="C20:E20"/>
    <mergeCell ref="F20:H20"/>
    <mergeCell ref="I20:K20"/>
    <mergeCell ref="L20:O20"/>
    <mergeCell ref="L21:O21"/>
    <mergeCell ref="K55:O55"/>
    <mergeCell ref="C60:G60"/>
    <mergeCell ref="L60:P60"/>
    <mergeCell ref="E9:O9"/>
    <mergeCell ref="P22:P52"/>
    <mergeCell ref="L23:O23"/>
    <mergeCell ref="L24:O24"/>
    <mergeCell ref="L25:O25"/>
    <mergeCell ref="L26:O26"/>
    <mergeCell ref="L27:O27"/>
    <mergeCell ref="L28:O28"/>
    <mergeCell ref="L29:O29"/>
    <mergeCell ref="L30:O30"/>
    <mergeCell ref="L22:O22"/>
    <mergeCell ref="L31:O31"/>
    <mergeCell ref="L32:O32"/>
    <mergeCell ref="L34:O34"/>
    <mergeCell ref="L35:O35"/>
    <mergeCell ref="L36:O36"/>
    <mergeCell ref="L37:O37"/>
    <mergeCell ref="L38:O38"/>
    <mergeCell ref="L39:O39"/>
    <mergeCell ref="L40:O40"/>
    <mergeCell ref="L41:O41"/>
    <mergeCell ref="L42:O42"/>
    <mergeCell ref="L43:O43"/>
    <mergeCell ref="L49:O49"/>
    <mergeCell ref="L50:O50"/>
    <mergeCell ref="L51:O51"/>
    <mergeCell ref="L52:O52"/>
    <mergeCell ref="L44:O44"/>
    <mergeCell ref="L45:O45"/>
    <mergeCell ref="L46:O46"/>
    <mergeCell ref="L47:O47"/>
    <mergeCell ref="L48:O48"/>
  </mergeCells>
  <conditionalFormatting sqref="K23:L39 K40:K43 K44:L52 F23:J52">
    <cfRule type="expression" dxfId="2742" priority="271" stopIfTrue="1">
      <formula>OR(($A23="Samstag"),($A23="Sonntag"),($AA23=TRUE()))</formula>
    </cfRule>
  </conditionalFormatting>
  <conditionalFormatting sqref="B23:B52">
    <cfRule type="expression" dxfId="2741" priority="177" stopIfTrue="1">
      <formula>$AA23=TRUE()</formula>
    </cfRule>
    <cfRule type="expression" dxfId="2740" priority="181" stopIfTrue="1">
      <formula>OR(($A23="Samstag"),($A23="Sonntag"))</formula>
    </cfRule>
    <cfRule type="expression" dxfId="2739" priority="182" stopIfTrue="1">
      <formula>AND($E$17&lt;&gt;"",$B23&gt;=$E$17)</formula>
    </cfRule>
  </conditionalFormatting>
  <conditionalFormatting sqref="F32:H32 L23:L39">
    <cfRule type="expression" dxfId="2738" priority="270" stopIfTrue="1">
      <formula>OR(($A23="Samstag"),($A23="Sonntag"))</formula>
    </cfRule>
  </conditionalFormatting>
  <conditionalFormatting sqref="F32:H32">
    <cfRule type="expression" dxfId="2737" priority="269" stopIfTrue="1">
      <formula>OR(($A32="Samstag"),($A32="Sonntag"))</formula>
    </cfRule>
  </conditionalFormatting>
  <conditionalFormatting sqref="F52:H52">
    <cfRule type="expression" dxfId="2736" priority="258" stopIfTrue="1">
      <formula>OR(($A52="Samstag"),($A52="Sonntag"))</formula>
    </cfRule>
  </conditionalFormatting>
  <conditionalFormatting sqref="F52:H52">
    <cfRule type="expression" dxfId="2735" priority="257" stopIfTrue="1">
      <formula>OR(($A52="Samstag"),($A52="Sonntag"))</formula>
    </cfRule>
  </conditionalFormatting>
  <conditionalFormatting sqref="F46:H46">
    <cfRule type="expression" dxfId="2734" priority="261" stopIfTrue="1">
      <formula>OR(($A46="Samstag"),($A46="Sonntag"))</formula>
    </cfRule>
  </conditionalFormatting>
  <conditionalFormatting sqref="F32:H32">
    <cfRule type="expression" dxfId="2733" priority="265" stopIfTrue="1">
      <formula>OR(($A32="Samstag"),($A32="Sonntag"))</formula>
    </cfRule>
  </conditionalFormatting>
  <conditionalFormatting sqref="F24:H25">
    <cfRule type="expression" dxfId="2732" priority="268" stopIfTrue="1">
      <formula>OR(($A24="Samstag"),($A24="Sonntag"))</formula>
    </cfRule>
  </conditionalFormatting>
  <conditionalFormatting sqref="F24:H24">
    <cfRule type="expression" dxfId="2731" priority="267" stopIfTrue="1">
      <formula>OR(($A24="Samstag"),($A24="Sonntag"))</formula>
    </cfRule>
  </conditionalFormatting>
  <conditionalFormatting sqref="F25:H25">
    <cfRule type="expression" dxfId="2730" priority="266" stopIfTrue="1">
      <formula>OR(($A25="Samstag"),($A25="Sonntag"))</formula>
    </cfRule>
  </conditionalFormatting>
  <conditionalFormatting sqref="F39:H39">
    <cfRule type="expression" dxfId="2729" priority="263" stopIfTrue="1">
      <formula>OR(($A39="Samstag"),($A39="Sonntag"))</formula>
    </cfRule>
  </conditionalFormatting>
  <conditionalFormatting sqref="F39:H39">
    <cfRule type="expression" dxfId="2728" priority="264" stopIfTrue="1">
      <formula>OR(($A39="Samstag"),($A39="Sonntag"))</formula>
    </cfRule>
  </conditionalFormatting>
  <conditionalFormatting sqref="F39:H39">
    <cfRule type="expression" dxfId="2727" priority="262" stopIfTrue="1">
      <formula>OR(($A39="Samstag"),($A39="Sonntag"))</formula>
    </cfRule>
  </conditionalFormatting>
  <conditionalFormatting sqref="F46:H46">
    <cfRule type="expression" dxfId="2726" priority="260" stopIfTrue="1">
      <formula>OR(($A46="Samstag"),($A46="Sonntag"))</formula>
    </cfRule>
  </conditionalFormatting>
  <conditionalFormatting sqref="F46:H46">
    <cfRule type="expression" dxfId="2725" priority="259" stopIfTrue="1">
      <formula>OR(($A46="Samstag"),($A46="Sonntag"))</formula>
    </cfRule>
  </conditionalFormatting>
  <conditionalFormatting sqref="F22:H52">
    <cfRule type="expression" dxfId="2724" priority="256" stopIfTrue="1">
      <formula>OR(($A22="Samstag"),($A22="Sonntag"))</formula>
    </cfRule>
  </conditionalFormatting>
  <conditionalFormatting sqref="F22:H52">
    <cfRule type="expression" dxfId="2723" priority="255" stopIfTrue="1">
      <formula>OR(($A22="Samstag"),($A22="Sonntag"))</formula>
    </cfRule>
  </conditionalFormatting>
  <conditionalFormatting sqref="G22:G52">
    <cfRule type="expression" dxfId="2722" priority="254" stopIfTrue="1">
      <formula>OR(($A22="Samstag"),($A22="Sonntag"))</formula>
    </cfRule>
  </conditionalFormatting>
  <conditionalFormatting sqref="G22:G52">
    <cfRule type="expression" dxfId="2721" priority="253" stopIfTrue="1">
      <formula>OR(($A22="Samstag"),($A22="Sonntag"))</formula>
    </cfRule>
  </conditionalFormatting>
  <conditionalFormatting sqref="F31:H31">
    <cfRule type="expression" dxfId="2720" priority="252" stopIfTrue="1">
      <formula>OR(($A31="Samstag"),($A31="Sonntag"))</formula>
    </cfRule>
  </conditionalFormatting>
  <conditionalFormatting sqref="F31:H31">
    <cfRule type="expression" dxfId="2719" priority="251" stopIfTrue="1">
      <formula>OR(($A31="Samstag"),($A31="Sonntag"))</formula>
    </cfRule>
  </conditionalFormatting>
  <conditionalFormatting sqref="F38:H38">
    <cfRule type="expression" dxfId="2718" priority="250" stopIfTrue="1">
      <formula>OR(($A38="Samstag"),($A38="Sonntag"))</formula>
    </cfRule>
  </conditionalFormatting>
  <conditionalFormatting sqref="F38:H38">
    <cfRule type="expression" dxfId="2717" priority="249" stopIfTrue="1">
      <formula>OR(($A38="Samstag"),($A38="Sonntag"))</formula>
    </cfRule>
  </conditionalFormatting>
  <conditionalFormatting sqref="F45:H45">
    <cfRule type="expression" dxfId="2716" priority="248" stopIfTrue="1">
      <formula>OR(($A45="Samstag"),($A45="Sonntag"))</formula>
    </cfRule>
  </conditionalFormatting>
  <conditionalFormatting sqref="F45:H45">
    <cfRule type="expression" dxfId="2715" priority="247" stopIfTrue="1">
      <formula>OR(($A45="Samstag"),($A45="Sonntag"))</formula>
    </cfRule>
  </conditionalFormatting>
  <conditionalFormatting sqref="G26:G52">
    <cfRule type="expression" dxfId="2714" priority="246" stopIfTrue="1">
      <formula>OR(($A26="Samstag"),($A26="Sonntag"))</formula>
    </cfRule>
  </conditionalFormatting>
  <conditionalFormatting sqref="G26:G52">
    <cfRule type="expression" dxfId="2713" priority="245" stopIfTrue="1">
      <formula>OR(($A26="Samstag"),($A26="Sonntag"))</formula>
    </cfRule>
  </conditionalFormatting>
  <conditionalFormatting sqref="G33:G37">
    <cfRule type="expression" dxfId="2712" priority="244" stopIfTrue="1">
      <formula>OR(($A33="Samstag"),($A33="Sonntag"))</formula>
    </cfRule>
  </conditionalFormatting>
  <conditionalFormatting sqref="G33:G37">
    <cfRule type="expression" dxfId="2711" priority="243" stopIfTrue="1">
      <formula>OR(($A33="Samstag"),($A33="Sonntag"))</formula>
    </cfRule>
  </conditionalFormatting>
  <conditionalFormatting sqref="G40:G44">
    <cfRule type="expression" dxfId="2710" priority="242" stopIfTrue="1">
      <formula>OR(($A40="Samstag"),($A40="Sonntag"))</formula>
    </cfRule>
  </conditionalFormatting>
  <conditionalFormatting sqref="G40:G44">
    <cfRule type="expression" dxfId="2709" priority="241" stopIfTrue="1">
      <formula>OR(($A40="Samstag"),($A40="Sonntag"))</formula>
    </cfRule>
  </conditionalFormatting>
  <conditionalFormatting sqref="G47:G51">
    <cfRule type="expression" dxfId="2708" priority="240" stopIfTrue="1">
      <formula>OR(($A47="Samstag"),($A47="Sonntag"))</formula>
    </cfRule>
  </conditionalFormatting>
  <conditionalFormatting sqref="G47:G51">
    <cfRule type="expression" dxfId="2707" priority="239" stopIfTrue="1">
      <formula>OR(($A47="Samstag"),($A47="Sonntag"))</formula>
    </cfRule>
  </conditionalFormatting>
  <conditionalFormatting sqref="F22:H52">
    <cfRule type="expression" dxfId="2706" priority="238" stopIfTrue="1">
      <formula>OR(($A22="Samstag"),($A22="Sonntag"))</formula>
    </cfRule>
  </conditionalFormatting>
  <conditionalFormatting sqref="F22:H52">
    <cfRule type="expression" dxfId="2705" priority="237" stopIfTrue="1">
      <formula>OR(($A22="Samstag"),($A22="Sonntag"))</formula>
    </cfRule>
  </conditionalFormatting>
  <conditionalFormatting sqref="F26:H52">
    <cfRule type="expression" dxfId="2704" priority="236" stopIfTrue="1">
      <formula>OR(($A26="Samstag"),($A26="Sonntag"))</formula>
    </cfRule>
  </conditionalFormatting>
  <conditionalFormatting sqref="F26:H52">
    <cfRule type="expression" dxfId="2703" priority="235" stopIfTrue="1">
      <formula>OR(($A26="Samstag"),($A26="Sonntag"))</formula>
    </cfRule>
  </conditionalFormatting>
  <conditionalFormatting sqref="F33:H37">
    <cfRule type="expression" dxfId="2702" priority="234" stopIfTrue="1">
      <formula>OR(($A33="Samstag"),($A33="Sonntag"))</formula>
    </cfRule>
  </conditionalFormatting>
  <conditionalFormatting sqref="F33:H37">
    <cfRule type="expression" dxfId="2701" priority="233" stopIfTrue="1">
      <formula>OR(($A33="Samstag"),($A33="Sonntag"))</formula>
    </cfRule>
  </conditionalFormatting>
  <conditionalFormatting sqref="F40:H44">
    <cfRule type="expression" dxfId="2700" priority="232" stopIfTrue="1">
      <formula>OR(($A40="Samstag"),($A40="Sonntag"))</formula>
    </cfRule>
  </conditionalFormatting>
  <conditionalFormatting sqref="F40:H44">
    <cfRule type="expression" dxfId="2699" priority="231" stopIfTrue="1">
      <formula>OR(($A40="Samstag"),($A40="Sonntag"))</formula>
    </cfRule>
  </conditionalFormatting>
  <conditionalFormatting sqref="H40:H44">
    <cfRule type="expression" dxfId="2698" priority="222" stopIfTrue="1">
      <formula>OR(($A40="Samstag"),($A40="Sonntag"))</formula>
    </cfRule>
  </conditionalFormatting>
  <conditionalFormatting sqref="H40:H44">
    <cfRule type="expression" dxfId="2697" priority="221" stopIfTrue="1">
      <formula>OR(($A40="Samstag"),($A40="Sonntag"))</formula>
    </cfRule>
  </conditionalFormatting>
  <conditionalFormatting sqref="F47:H51">
    <cfRule type="expression" dxfId="2696" priority="230" stopIfTrue="1">
      <formula>OR(($A47="Samstag"),($A47="Sonntag"))</formula>
    </cfRule>
  </conditionalFormatting>
  <conditionalFormatting sqref="F47:H51">
    <cfRule type="expression" dxfId="2695" priority="229" stopIfTrue="1">
      <formula>OR(($A47="Samstag"),($A47="Sonntag"))</formula>
    </cfRule>
  </conditionalFormatting>
  <conditionalFormatting sqref="H22:H52">
    <cfRule type="expression" dxfId="2694" priority="228" stopIfTrue="1">
      <formula>OR(($A22="Samstag"),($A22="Sonntag"))</formula>
    </cfRule>
  </conditionalFormatting>
  <conditionalFormatting sqref="H22:H52">
    <cfRule type="expression" dxfId="2693" priority="227" stopIfTrue="1">
      <formula>OR(($A22="Samstag"),($A22="Sonntag"))</formula>
    </cfRule>
  </conditionalFormatting>
  <conditionalFormatting sqref="H26:H52">
    <cfRule type="expression" dxfId="2692" priority="226" stopIfTrue="1">
      <formula>OR(($A26="Samstag"),($A26="Sonntag"))</formula>
    </cfRule>
  </conditionalFormatting>
  <conditionalFormatting sqref="H26:H52">
    <cfRule type="expression" dxfId="2691" priority="225" stopIfTrue="1">
      <formula>OR(($A26="Samstag"),($A26="Sonntag"))</formula>
    </cfRule>
  </conditionalFormatting>
  <conditionalFormatting sqref="H33:H37">
    <cfRule type="expression" dxfId="2690" priority="224" stopIfTrue="1">
      <formula>OR(($A33="Samstag"),($A33="Sonntag"))</formula>
    </cfRule>
  </conditionalFormatting>
  <conditionalFormatting sqref="H33:H37">
    <cfRule type="expression" dxfId="2689" priority="223" stopIfTrue="1">
      <formula>OR(($A33="Samstag"),($A33="Sonntag"))</formula>
    </cfRule>
  </conditionalFormatting>
  <conditionalFormatting sqref="H47:H51">
    <cfRule type="expression" dxfId="2688" priority="220" stopIfTrue="1">
      <formula>OR(($A47="Samstag"),($A47="Sonntag"))</formula>
    </cfRule>
  </conditionalFormatting>
  <conditionalFormatting sqref="H47:H51">
    <cfRule type="expression" dxfId="2687" priority="219" stopIfTrue="1">
      <formula>OR(($A47="Samstag"),($A47="Sonntag"))</formula>
    </cfRule>
  </conditionalFormatting>
  <conditionalFormatting sqref="I22:J52">
    <cfRule type="expression" dxfId="2686" priority="218" stopIfTrue="1">
      <formula>OR(($A22="Samstag"),($A22="Sonntag"))</formula>
    </cfRule>
  </conditionalFormatting>
  <conditionalFormatting sqref="I22:J52">
    <cfRule type="expression" dxfId="2685" priority="217" stopIfTrue="1">
      <formula>OR(($A22="Samstag"),($A22="Sonntag"))</formula>
    </cfRule>
  </conditionalFormatting>
  <conditionalFormatting sqref="K32">
    <cfRule type="expression" dxfId="2684" priority="216" stopIfTrue="1">
      <formula>OR(($A32="Samstag"),($A32="Sonntag"))</formula>
    </cfRule>
  </conditionalFormatting>
  <conditionalFormatting sqref="K32">
    <cfRule type="expression" dxfId="2683" priority="215" stopIfTrue="1">
      <formula>OR(($A32="Samstag"),($A32="Sonntag"))</formula>
    </cfRule>
  </conditionalFormatting>
  <conditionalFormatting sqref="K52">
    <cfRule type="expression" dxfId="2682" priority="204" stopIfTrue="1">
      <formula>OR(($A52="Samstag"),($A52="Sonntag"))</formula>
    </cfRule>
  </conditionalFormatting>
  <conditionalFormatting sqref="K52">
    <cfRule type="expression" dxfId="2681" priority="203" stopIfTrue="1">
      <formula>OR(($A52="Samstag"),($A52="Sonntag"))</formula>
    </cfRule>
  </conditionalFormatting>
  <conditionalFormatting sqref="K46">
    <cfRule type="expression" dxfId="2680" priority="207" stopIfTrue="1">
      <formula>OR(($A46="Samstag"),($A46="Sonntag"))</formula>
    </cfRule>
  </conditionalFormatting>
  <conditionalFormatting sqref="K32">
    <cfRule type="expression" dxfId="2679" priority="211" stopIfTrue="1">
      <formula>OR(($A32="Samstag"),($A32="Sonntag"))</formula>
    </cfRule>
  </conditionalFormatting>
  <conditionalFormatting sqref="K24:K25">
    <cfRule type="expression" dxfId="2678" priority="214" stopIfTrue="1">
      <formula>OR(($A24="Samstag"),($A24="Sonntag"))</formula>
    </cfRule>
  </conditionalFormatting>
  <conditionalFormatting sqref="K24">
    <cfRule type="expression" dxfId="2677" priority="213" stopIfTrue="1">
      <formula>OR(($A24="Samstag"),($A24="Sonntag"))</formula>
    </cfRule>
  </conditionalFormatting>
  <conditionalFormatting sqref="K25">
    <cfRule type="expression" dxfId="2676" priority="212" stopIfTrue="1">
      <formula>OR(($A25="Samstag"),($A25="Sonntag"))</formula>
    </cfRule>
  </conditionalFormatting>
  <conditionalFormatting sqref="K39">
    <cfRule type="expression" dxfId="2675" priority="209" stopIfTrue="1">
      <formula>OR(($A39="Samstag"),($A39="Sonntag"))</formula>
    </cfRule>
  </conditionalFormatting>
  <conditionalFormatting sqref="K39">
    <cfRule type="expression" dxfId="2674" priority="210" stopIfTrue="1">
      <formula>OR(($A39="Samstag"),($A39="Sonntag"))</formula>
    </cfRule>
  </conditionalFormatting>
  <conditionalFormatting sqref="K39">
    <cfRule type="expression" dxfId="2673" priority="208" stopIfTrue="1">
      <formula>OR(($A39="Samstag"),($A39="Sonntag"))</formula>
    </cfRule>
  </conditionalFormatting>
  <conditionalFormatting sqref="K46">
    <cfRule type="expression" dxfId="2672" priority="206" stopIfTrue="1">
      <formula>OR(($A46="Samstag"),($A46="Sonntag"))</formula>
    </cfRule>
  </conditionalFormatting>
  <conditionalFormatting sqref="K46">
    <cfRule type="expression" dxfId="2671" priority="205" stopIfTrue="1">
      <formula>OR(($A46="Samstag"),($A46="Sonntag"))</formula>
    </cfRule>
  </conditionalFormatting>
  <conditionalFormatting sqref="K22:K52">
    <cfRule type="expression" dxfId="2670" priority="202" stopIfTrue="1">
      <formula>OR(($A22="Samstag"),($A22="Sonntag"))</formula>
    </cfRule>
  </conditionalFormatting>
  <conditionalFormatting sqref="K22:K52">
    <cfRule type="expression" dxfId="2669" priority="201" stopIfTrue="1">
      <formula>OR(($A22="Samstag"),($A22="Sonntag"))</formula>
    </cfRule>
  </conditionalFormatting>
  <conditionalFormatting sqref="K31">
    <cfRule type="expression" dxfId="2668" priority="200" stopIfTrue="1">
      <formula>OR(($A31="Samstag"),($A31="Sonntag"))</formula>
    </cfRule>
  </conditionalFormatting>
  <conditionalFormatting sqref="K31">
    <cfRule type="expression" dxfId="2667" priority="199" stopIfTrue="1">
      <formula>OR(($A31="Samstag"),($A31="Sonntag"))</formula>
    </cfRule>
  </conditionalFormatting>
  <conditionalFormatting sqref="K38">
    <cfRule type="expression" dxfId="2666" priority="198" stopIfTrue="1">
      <formula>OR(($A38="Samstag"),($A38="Sonntag"))</formula>
    </cfRule>
  </conditionalFormatting>
  <conditionalFormatting sqref="K38">
    <cfRule type="expression" dxfId="2665" priority="197" stopIfTrue="1">
      <formula>OR(($A38="Samstag"),($A38="Sonntag"))</formula>
    </cfRule>
  </conditionalFormatting>
  <conditionalFormatting sqref="K45">
    <cfRule type="expression" dxfId="2664" priority="196" stopIfTrue="1">
      <formula>OR(($A45="Samstag"),($A45="Sonntag"))</formula>
    </cfRule>
  </conditionalFormatting>
  <conditionalFormatting sqref="K45">
    <cfRule type="expression" dxfId="2663" priority="195" stopIfTrue="1">
      <formula>OR(($A45="Samstag"),($A45="Sonntag"))</formula>
    </cfRule>
  </conditionalFormatting>
  <conditionalFormatting sqref="K40:K44">
    <cfRule type="expression" dxfId="2662" priority="188" stopIfTrue="1">
      <formula>OR(($A40="Samstag"),($A40="Sonntag"))</formula>
    </cfRule>
  </conditionalFormatting>
  <conditionalFormatting sqref="K40:K44">
    <cfRule type="expression" dxfId="2661" priority="187" stopIfTrue="1">
      <formula>OR(($A40="Samstag"),($A40="Sonntag"))</formula>
    </cfRule>
  </conditionalFormatting>
  <conditionalFormatting sqref="K23">
    <cfRule type="expression" dxfId="2660" priority="194" stopIfTrue="1">
      <formula>OR(($A23="Samstag"),($A23="Sonntag"))</formula>
    </cfRule>
  </conditionalFormatting>
  <conditionalFormatting sqref="K23">
    <cfRule type="expression" dxfId="2659" priority="193" stopIfTrue="1">
      <formula>OR(($A23="Samstag"),($A23="Sonntag"))</formula>
    </cfRule>
  </conditionalFormatting>
  <conditionalFormatting sqref="K26:K30">
    <cfRule type="expression" dxfId="2658" priority="192" stopIfTrue="1">
      <formula>OR(($A26="Samstag"),($A26="Sonntag"))</formula>
    </cfRule>
  </conditionalFormatting>
  <conditionalFormatting sqref="K26:K30">
    <cfRule type="expression" dxfId="2657" priority="191" stopIfTrue="1">
      <formula>OR(($A26="Samstag"),($A26="Sonntag"))</formula>
    </cfRule>
  </conditionalFormatting>
  <conditionalFormatting sqref="K33:K37">
    <cfRule type="expression" dxfId="2656" priority="190" stopIfTrue="1">
      <formula>OR(($A33="Samstag"),($A33="Sonntag"))</formula>
    </cfRule>
  </conditionalFormatting>
  <conditionalFormatting sqref="K33:K37">
    <cfRule type="expression" dxfId="2655" priority="189" stopIfTrue="1">
      <formula>OR(($A33="Samstag"),($A33="Sonntag"))</formula>
    </cfRule>
  </conditionalFormatting>
  <conditionalFormatting sqref="K47:K51">
    <cfRule type="expression" dxfId="2654" priority="186" stopIfTrue="1">
      <formula>OR(($A47="Samstag"),($A47="Sonntag"))</formula>
    </cfRule>
  </conditionalFormatting>
  <conditionalFormatting sqref="K47:K51">
    <cfRule type="expression" dxfId="2653" priority="185" stopIfTrue="1">
      <formula>OR(($A47="Samstag"),($A47="Sonntag"))</formula>
    </cfRule>
  </conditionalFormatting>
  <conditionalFormatting sqref="N13 N17">
    <cfRule type="cellIs" dxfId="2652" priority="183" stopIfTrue="1" operator="equal">
      <formula>0</formula>
    </cfRule>
  </conditionalFormatting>
  <conditionalFormatting sqref="N13">
    <cfRule type="cellIs" dxfId="2651" priority="273" stopIfTrue="1" operator="equal">
      <formula>$F$12</formula>
    </cfRule>
    <cfRule type="cellIs" dxfId="2650" priority="274" stopIfTrue="1" operator="notEqual">
      <formula>$F$12</formula>
    </cfRule>
  </conditionalFormatting>
  <conditionalFormatting sqref="N17">
    <cfRule type="cellIs" dxfId="2649" priority="184" stopIfTrue="1" operator="notEqual">
      <formula>$F$16</formula>
    </cfRule>
    <cfRule type="cellIs" dxfId="2648" priority="272" stopIfTrue="1" operator="equal">
      <formula>$F$16</formula>
    </cfRule>
  </conditionalFormatting>
  <conditionalFormatting sqref="I23:I52">
    <cfRule type="expression" dxfId="2647" priority="180" stopIfTrue="1">
      <formula>OR(($A23="Samstag"),($A23="Sonntag"))</formula>
    </cfRule>
  </conditionalFormatting>
  <conditionalFormatting sqref="I23:I52">
    <cfRule type="expression" dxfId="2646" priority="179" stopIfTrue="1">
      <formula>OR(($A23="Samstag"),($A23="Sonntag"))</formula>
    </cfRule>
  </conditionalFormatting>
  <conditionalFormatting sqref="K55:N55">
    <cfRule type="expression" dxfId="2645" priority="178" stopIfTrue="1">
      <formula>OR(($A55="Samstag"),($A55="Sonntag"))</formula>
    </cfRule>
  </conditionalFormatting>
  <conditionalFormatting sqref="G32">
    <cfRule type="expression" dxfId="2644" priority="176" stopIfTrue="1">
      <formula>OR(($A32="Samstag"),($A32="Sonntag"))</formula>
    </cfRule>
  </conditionalFormatting>
  <conditionalFormatting sqref="G32">
    <cfRule type="expression" dxfId="2643" priority="175" stopIfTrue="1">
      <formula>OR(($A32="Samstag"),($A32="Sonntag"))</formula>
    </cfRule>
  </conditionalFormatting>
  <conditionalFormatting sqref="G52">
    <cfRule type="expression" dxfId="2642" priority="164" stopIfTrue="1">
      <formula>OR(($A52="Samstag"),($A52="Sonntag"))</formula>
    </cfRule>
  </conditionalFormatting>
  <conditionalFormatting sqref="G52">
    <cfRule type="expression" dxfId="2641" priority="163" stopIfTrue="1">
      <formula>OR(($A52="Samstag"),($A52="Sonntag"))</formula>
    </cfRule>
  </conditionalFormatting>
  <conditionalFormatting sqref="G46">
    <cfRule type="expression" dxfId="2640" priority="167" stopIfTrue="1">
      <formula>OR(($A46="Samstag"),($A46="Sonntag"))</formula>
    </cfRule>
  </conditionalFormatting>
  <conditionalFormatting sqref="G32">
    <cfRule type="expression" dxfId="2639" priority="171" stopIfTrue="1">
      <formula>OR(($A32="Samstag"),($A32="Sonntag"))</formula>
    </cfRule>
  </conditionalFormatting>
  <conditionalFormatting sqref="G24:G25">
    <cfRule type="expression" dxfId="2638" priority="174" stopIfTrue="1">
      <formula>OR(($A24="Samstag"),($A24="Sonntag"))</formula>
    </cfRule>
  </conditionalFormatting>
  <conditionalFormatting sqref="G24">
    <cfRule type="expression" dxfId="2637" priority="173" stopIfTrue="1">
      <formula>OR(($A24="Samstag"),($A24="Sonntag"))</formula>
    </cfRule>
  </conditionalFormatting>
  <conditionalFormatting sqref="G25">
    <cfRule type="expression" dxfId="2636" priority="172" stopIfTrue="1">
      <formula>OR(($A25="Samstag"),($A25="Sonntag"))</formula>
    </cfRule>
  </conditionalFormatting>
  <conditionalFormatting sqref="G39">
    <cfRule type="expression" dxfId="2635" priority="169" stopIfTrue="1">
      <formula>OR(($A39="Samstag"),($A39="Sonntag"))</formula>
    </cfRule>
  </conditionalFormatting>
  <conditionalFormatting sqref="G39">
    <cfRule type="expression" dxfId="2634" priority="170" stopIfTrue="1">
      <formula>OR(($A39="Samstag"),($A39="Sonntag"))</formula>
    </cfRule>
  </conditionalFormatting>
  <conditionalFormatting sqref="G39">
    <cfRule type="expression" dxfId="2633" priority="168" stopIfTrue="1">
      <formula>OR(($A39="Samstag"),($A39="Sonntag"))</formula>
    </cfRule>
  </conditionalFormatting>
  <conditionalFormatting sqref="G46">
    <cfRule type="expression" dxfId="2632" priority="166" stopIfTrue="1">
      <formula>OR(($A46="Samstag"),($A46="Sonntag"))</formula>
    </cfRule>
  </conditionalFormatting>
  <conditionalFormatting sqref="G46">
    <cfRule type="expression" dxfId="2631" priority="165" stopIfTrue="1">
      <formula>OR(($A46="Samstag"),($A46="Sonntag"))</formula>
    </cfRule>
  </conditionalFormatting>
  <conditionalFormatting sqref="F22:H52">
    <cfRule type="expression" dxfId="2630" priority="162" stopIfTrue="1">
      <formula>OR(($A22="Samstag"),($A22="Sonntag"))</formula>
    </cfRule>
  </conditionalFormatting>
  <conditionalFormatting sqref="F22:H52">
    <cfRule type="expression" dxfId="2629" priority="161" stopIfTrue="1">
      <formula>OR(($A22="Samstag"),($A22="Sonntag"))</formula>
    </cfRule>
  </conditionalFormatting>
  <conditionalFormatting sqref="G31">
    <cfRule type="expression" dxfId="2628" priority="160" stopIfTrue="1">
      <formula>OR(($A31="Samstag"),($A31="Sonntag"))</formula>
    </cfRule>
  </conditionalFormatting>
  <conditionalFormatting sqref="G31">
    <cfRule type="expression" dxfId="2627" priority="159" stopIfTrue="1">
      <formula>OR(($A31="Samstag"),($A31="Sonntag"))</formula>
    </cfRule>
  </conditionalFormatting>
  <conditionalFormatting sqref="G38">
    <cfRule type="expression" dxfId="2626" priority="158" stopIfTrue="1">
      <formula>OR(($A38="Samstag"),($A38="Sonntag"))</formula>
    </cfRule>
  </conditionalFormatting>
  <conditionalFormatting sqref="G38">
    <cfRule type="expression" dxfId="2625" priority="157" stopIfTrue="1">
      <formula>OR(($A38="Samstag"),($A38="Sonntag"))</formula>
    </cfRule>
  </conditionalFormatting>
  <conditionalFormatting sqref="G45">
    <cfRule type="expression" dxfId="2624" priority="156" stopIfTrue="1">
      <formula>OR(($A45="Samstag"),($A45="Sonntag"))</formula>
    </cfRule>
  </conditionalFormatting>
  <conditionalFormatting sqref="G45">
    <cfRule type="expression" dxfId="2623" priority="155" stopIfTrue="1">
      <formula>OR(($A45="Samstag"),($A45="Sonntag"))</formula>
    </cfRule>
  </conditionalFormatting>
  <conditionalFormatting sqref="G40:G44">
    <cfRule type="expression" dxfId="2622" priority="148" stopIfTrue="1">
      <formula>OR(($A40="Samstag"),($A40="Sonntag"))</formula>
    </cfRule>
  </conditionalFormatting>
  <conditionalFormatting sqref="G40:G44">
    <cfRule type="expression" dxfId="2621" priority="147" stopIfTrue="1">
      <formula>OR(($A40="Samstag"),($A40="Sonntag"))</formula>
    </cfRule>
  </conditionalFormatting>
  <conditionalFormatting sqref="G22:G52">
    <cfRule type="expression" dxfId="2620" priority="154" stopIfTrue="1">
      <formula>OR(($A22="Samstag"),($A22="Sonntag"))</formula>
    </cfRule>
  </conditionalFormatting>
  <conditionalFormatting sqref="G22:G52">
    <cfRule type="expression" dxfId="2619" priority="153" stopIfTrue="1">
      <formula>OR(($A22="Samstag"),($A22="Sonntag"))</formula>
    </cfRule>
  </conditionalFormatting>
  <conditionalFormatting sqref="G26:G52">
    <cfRule type="expression" dxfId="2618" priority="152" stopIfTrue="1">
      <formula>OR(($A26="Samstag"),($A26="Sonntag"))</formula>
    </cfRule>
  </conditionalFormatting>
  <conditionalFormatting sqref="G26:G52">
    <cfRule type="expression" dxfId="2617" priority="151" stopIfTrue="1">
      <formula>OR(($A26="Samstag"),($A26="Sonntag"))</formula>
    </cfRule>
  </conditionalFormatting>
  <conditionalFormatting sqref="G33:G37">
    <cfRule type="expression" dxfId="2616" priority="150" stopIfTrue="1">
      <formula>OR(($A33="Samstag"),($A33="Sonntag"))</formula>
    </cfRule>
  </conditionalFormatting>
  <conditionalFormatting sqref="G33:G37">
    <cfRule type="expression" dxfId="2615" priority="149" stopIfTrue="1">
      <formula>OR(($A33="Samstag"),($A33="Sonntag"))</formula>
    </cfRule>
  </conditionalFormatting>
  <conditionalFormatting sqref="G47:G51">
    <cfRule type="expression" dxfId="2614" priority="146" stopIfTrue="1">
      <formula>OR(($A47="Samstag"),($A47="Sonntag"))</formula>
    </cfRule>
  </conditionalFormatting>
  <conditionalFormatting sqref="G47:G51">
    <cfRule type="expression" dxfId="2613" priority="145" stopIfTrue="1">
      <formula>OR(($A47="Samstag"),($A47="Sonntag"))</formula>
    </cfRule>
  </conditionalFormatting>
  <conditionalFormatting sqref="H32">
    <cfRule type="expression" dxfId="2612" priority="144" stopIfTrue="1">
      <formula>OR(($A32="Samstag"),($A32="Sonntag"))</formula>
    </cfRule>
  </conditionalFormatting>
  <conditionalFormatting sqref="H32">
    <cfRule type="expression" dxfId="2611" priority="143" stopIfTrue="1">
      <formula>OR(($A32="Samstag"),($A32="Sonntag"))</formula>
    </cfRule>
  </conditionalFormatting>
  <conditionalFormatting sqref="H52">
    <cfRule type="expression" dxfId="2610" priority="132" stopIfTrue="1">
      <formula>OR(($A52="Samstag"),($A52="Sonntag"))</formula>
    </cfRule>
  </conditionalFormatting>
  <conditionalFormatting sqref="H52">
    <cfRule type="expression" dxfId="2609" priority="131" stopIfTrue="1">
      <formula>OR(($A52="Samstag"),($A52="Sonntag"))</formula>
    </cfRule>
  </conditionalFormatting>
  <conditionalFormatting sqref="H46">
    <cfRule type="expression" dxfId="2608" priority="135" stopIfTrue="1">
      <formula>OR(($A46="Samstag"),($A46="Sonntag"))</formula>
    </cfRule>
  </conditionalFormatting>
  <conditionalFormatting sqref="H32">
    <cfRule type="expression" dxfId="2607" priority="139" stopIfTrue="1">
      <formula>OR(($A32="Samstag"),($A32="Sonntag"))</formula>
    </cfRule>
  </conditionalFormatting>
  <conditionalFormatting sqref="H24:H25">
    <cfRule type="expression" dxfId="2606" priority="142" stopIfTrue="1">
      <formula>OR(($A24="Samstag"),($A24="Sonntag"))</formula>
    </cfRule>
  </conditionalFormatting>
  <conditionalFormatting sqref="H24">
    <cfRule type="expression" dxfId="2605" priority="141" stopIfTrue="1">
      <formula>OR(($A24="Samstag"),($A24="Sonntag"))</formula>
    </cfRule>
  </conditionalFormatting>
  <conditionalFormatting sqref="H25">
    <cfRule type="expression" dxfId="2604" priority="140" stopIfTrue="1">
      <formula>OR(($A25="Samstag"),($A25="Sonntag"))</formula>
    </cfRule>
  </conditionalFormatting>
  <conditionalFormatting sqref="H39">
    <cfRule type="expression" dxfId="2603" priority="137" stopIfTrue="1">
      <formula>OR(($A39="Samstag"),($A39="Sonntag"))</formula>
    </cfRule>
  </conditionalFormatting>
  <conditionalFormatting sqref="H39">
    <cfRule type="expression" dxfId="2602" priority="138" stopIfTrue="1">
      <formula>OR(($A39="Samstag"),($A39="Sonntag"))</formula>
    </cfRule>
  </conditionalFormatting>
  <conditionalFormatting sqref="H39">
    <cfRule type="expression" dxfId="2601" priority="136" stopIfTrue="1">
      <formula>OR(($A39="Samstag"),($A39="Sonntag"))</formula>
    </cfRule>
  </conditionalFormatting>
  <conditionalFormatting sqref="H46">
    <cfRule type="expression" dxfId="2600" priority="134" stopIfTrue="1">
      <formula>OR(($A46="Samstag"),($A46="Sonntag"))</formula>
    </cfRule>
  </conditionalFormatting>
  <conditionalFormatting sqref="H46">
    <cfRule type="expression" dxfId="2599" priority="133" stopIfTrue="1">
      <formula>OR(($A46="Samstag"),($A46="Sonntag"))</formula>
    </cfRule>
  </conditionalFormatting>
  <conditionalFormatting sqref="H22:H52">
    <cfRule type="expression" dxfId="2598" priority="130" stopIfTrue="1">
      <formula>OR(($A22="Samstag"),($A22="Sonntag"))</formula>
    </cfRule>
  </conditionalFormatting>
  <conditionalFormatting sqref="H22:H52">
    <cfRule type="expression" dxfId="2597" priority="129" stopIfTrue="1">
      <formula>OR(($A22="Samstag"),($A22="Sonntag"))</formula>
    </cfRule>
  </conditionalFormatting>
  <conditionalFormatting sqref="H31">
    <cfRule type="expression" dxfId="2596" priority="128" stopIfTrue="1">
      <formula>OR(($A31="Samstag"),($A31="Sonntag"))</formula>
    </cfRule>
  </conditionalFormatting>
  <conditionalFormatting sqref="H31">
    <cfRule type="expression" dxfId="2595" priority="127" stopIfTrue="1">
      <formula>OR(($A31="Samstag"),($A31="Sonntag"))</formula>
    </cfRule>
  </conditionalFormatting>
  <conditionalFormatting sqref="H38">
    <cfRule type="expression" dxfId="2594" priority="126" stopIfTrue="1">
      <formula>OR(($A38="Samstag"),($A38="Sonntag"))</formula>
    </cfRule>
  </conditionalFormatting>
  <conditionalFormatting sqref="H38">
    <cfRule type="expression" dxfId="2593" priority="125" stopIfTrue="1">
      <formula>OR(($A38="Samstag"),($A38="Sonntag"))</formula>
    </cfRule>
  </conditionalFormatting>
  <conditionalFormatting sqref="H45">
    <cfRule type="expression" dxfId="2592" priority="124" stopIfTrue="1">
      <formula>OR(($A45="Samstag"),($A45="Sonntag"))</formula>
    </cfRule>
  </conditionalFormatting>
  <conditionalFormatting sqref="H45">
    <cfRule type="expression" dxfId="2591" priority="123" stopIfTrue="1">
      <formula>OR(($A45="Samstag"),($A45="Sonntag"))</formula>
    </cfRule>
  </conditionalFormatting>
  <conditionalFormatting sqref="H40:H44">
    <cfRule type="expression" dxfId="2590" priority="116" stopIfTrue="1">
      <formula>OR(($A40="Samstag"),($A40="Sonntag"))</formula>
    </cfRule>
  </conditionalFormatting>
  <conditionalFormatting sqref="H40:H44">
    <cfRule type="expression" dxfId="2589" priority="115" stopIfTrue="1">
      <formula>OR(($A40="Samstag"),($A40="Sonntag"))</formula>
    </cfRule>
  </conditionalFormatting>
  <conditionalFormatting sqref="H22:H52">
    <cfRule type="expression" dxfId="2588" priority="122" stopIfTrue="1">
      <formula>OR(($A22="Samstag"),($A22="Sonntag"))</formula>
    </cfRule>
  </conditionalFormatting>
  <conditionalFormatting sqref="H22:H52">
    <cfRule type="expression" dxfId="2587" priority="121" stopIfTrue="1">
      <formula>OR(($A22="Samstag"),($A22="Sonntag"))</formula>
    </cfRule>
  </conditionalFormatting>
  <conditionalFormatting sqref="H26:H52">
    <cfRule type="expression" dxfId="2586" priority="120" stopIfTrue="1">
      <formula>OR(($A26="Samstag"),($A26="Sonntag"))</formula>
    </cfRule>
  </conditionalFormatting>
  <conditionalFormatting sqref="H26:H52">
    <cfRule type="expression" dxfId="2585" priority="119" stopIfTrue="1">
      <formula>OR(($A26="Samstag"),($A26="Sonntag"))</formula>
    </cfRule>
  </conditionalFormatting>
  <conditionalFormatting sqref="H33:H37">
    <cfRule type="expression" dxfId="2584" priority="118" stopIfTrue="1">
      <formula>OR(($A33="Samstag"),($A33="Sonntag"))</formula>
    </cfRule>
  </conditionalFormatting>
  <conditionalFormatting sqref="H33:H37">
    <cfRule type="expression" dxfId="2583" priority="117" stopIfTrue="1">
      <formula>OR(($A33="Samstag"),($A33="Sonntag"))</formula>
    </cfRule>
  </conditionalFormatting>
  <conditionalFormatting sqref="H47:H51">
    <cfRule type="expression" dxfId="2582" priority="114" stopIfTrue="1">
      <formula>OR(($A47="Samstag"),($A47="Sonntag"))</formula>
    </cfRule>
  </conditionalFormatting>
  <conditionalFormatting sqref="H47:H51">
    <cfRule type="expression" dxfId="2581" priority="113" stopIfTrue="1">
      <formula>OR(($A47="Samstag"),($A47="Sonntag"))</formula>
    </cfRule>
  </conditionalFormatting>
  <conditionalFormatting sqref="F22:H52">
    <cfRule type="expression" dxfId="2580" priority="112" stopIfTrue="1">
      <formula>OR(($A22="Samstag"),($A22="Sonntag"))</formula>
    </cfRule>
  </conditionalFormatting>
  <conditionalFormatting sqref="F22:H52">
    <cfRule type="expression" dxfId="2579" priority="111" stopIfTrue="1">
      <formula>OR(($A22="Samstag"),($A22="Sonntag"))</formula>
    </cfRule>
  </conditionalFormatting>
  <conditionalFormatting sqref="I22:I52">
    <cfRule type="expression" dxfId="2578" priority="97">
      <formula>(I22&gt;10)</formula>
    </cfRule>
    <cfRule type="expression" dxfId="2577" priority="107" stopIfTrue="1">
      <formula>OR(($A22="Samstag"),($A22="Sonntag"))</formula>
    </cfRule>
    <cfRule type="expression" dxfId="2576" priority="108" stopIfTrue="1">
      <formula>OR(($A22="Samstag"),($A22="Sonntag"))</formula>
    </cfRule>
    <cfRule type="expression" dxfId="2575" priority="110" stopIfTrue="1">
      <formula>OR(($A22="Samstag"),($A22="Sonntag"))</formula>
    </cfRule>
  </conditionalFormatting>
  <conditionalFormatting sqref="I22:I52">
    <cfRule type="expression" dxfId="2574" priority="109" stopIfTrue="1">
      <formula>OR(($A22="Samstag"),($A22="Sonntag"))</formula>
    </cfRule>
  </conditionalFormatting>
  <conditionalFormatting sqref="K56:P59">
    <cfRule type="expression" dxfId="2573" priority="106">
      <formula>OR(ISERROR($K$55),($K$55&gt;""),ISERROR($K$56),($K$56&gt;""))</formula>
    </cfRule>
  </conditionalFormatting>
  <conditionalFormatting sqref="L44:L52">
    <cfRule type="expression" dxfId="2572" priority="102" stopIfTrue="1">
      <formula>OR(($A44="Samstag"),($A44="Sonntag"))</formula>
    </cfRule>
  </conditionalFormatting>
  <conditionalFormatting sqref="L44:L52">
    <cfRule type="expression" dxfId="2571" priority="105" stopIfTrue="1">
      <formula>OR(($A44="Samstag"),($A44="Sonntag"))</formula>
    </cfRule>
  </conditionalFormatting>
  <conditionalFormatting sqref="L44:L52">
    <cfRule type="expression" dxfId="2570" priority="104" stopIfTrue="1">
      <formula>OR(($A44="Samstag"),($A44="Sonntag"))</formula>
    </cfRule>
  </conditionalFormatting>
  <conditionalFormatting sqref="L44:L52">
    <cfRule type="expression" dxfId="2569" priority="103" stopIfTrue="1">
      <formula>OR(($A44="Samstag"),($A44="Sonntag"))</formula>
    </cfRule>
  </conditionalFormatting>
  <conditionalFormatting sqref="L22">
    <cfRule type="expression" dxfId="2568" priority="101" stopIfTrue="1">
      <formula>OR(($A22="Samstag"),($A22="Sonntag"))</formula>
    </cfRule>
  </conditionalFormatting>
  <conditionalFormatting sqref="L40:L43">
    <cfRule type="expression" dxfId="2567" priority="100" stopIfTrue="1">
      <formula>OR(($A40="Samstag"),($A40="Sonntag"),($AA40=TRUE()))</formula>
    </cfRule>
  </conditionalFormatting>
  <conditionalFormatting sqref="L40:L43">
    <cfRule type="expression" dxfId="2566" priority="99" stopIfTrue="1">
      <formula>OR(($A40="Samstag"),($A40="Sonntag"))</formula>
    </cfRule>
  </conditionalFormatting>
  <conditionalFormatting sqref="G22:G52">
    <cfRule type="expression" dxfId="2565" priority="98">
      <formula>OR(AND(I22&gt;6,G22&lt;TIME(0,30,0)),AND(I22&gt;9,G22&lt;TIME(0,45,0)))</formula>
    </cfRule>
  </conditionalFormatting>
  <conditionalFormatting sqref="J22:J52">
    <cfRule type="expression" dxfId="2564" priority="96" stopIfTrue="1">
      <formula>OR(($A22="Samstag"),($A22="Sonntag"))</formula>
    </cfRule>
  </conditionalFormatting>
  <conditionalFormatting sqref="J22:J52">
    <cfRule type="expression" dxfId="2563" priority="95" stopIfTrue="1">
      <formula>OR(($A22="Samstag"),($A22="Sonntag"))</formula>
    </cfRule>
  </conditionalFormatting>
  <conditionalFormatting sqref="D22:L22 D23:H52">
    <cfRule type="expression" dxfId="2562" priority="275" stopIfTrue="1">
      <formula>OR(($A22="Samstag"),($A22="Sonntag"),($AD22=TRUE()))</formula>
    </cfRule>
  </conditionalFormatting>
  <conditionalFormatting sqref="B22">
    <cfRule type="expression" dxfId="2561" priority="276" stopIfTrue="1">
      <formula>$AD22=TRUE()</formula>
    </cfRule>
    <cfRule type="expression" dxfId="2560" priority="277" stopIfTrue="1">
      <formula>OR(($A22="Samstag"),($A22="Sonntag"))</formula>
    </cfRule>
    <cfRule type="expression" dxfId="2559" priority="278" stopIfTrue="1">
      <formula>AND($E$17&lt;&gt;"",$B22&gt;=$E$17)</formula>
    </cfRule>
  </conditionalFormatting>
  <conditionalFormatting sqref="C22:C52">
    <cfRule type="expression" dxfId="2558" priority="94" stopIfTrue="1">
      <formula>OR(($A22="Samstag"),($A22="Sonntag"),($AA22=TRUE()))</formula>
    </cfRule>
  </conditionalFormatting>
  <conditionalFormatting sqref="D22:D52">
    <cfRule type="expression" dxfId="2557" priority="93">
      <formula>IF(AND(D22="F",C22&lt;&gt;"BA"),TRUE,FALSE)</formula>
    </cfRule>
  </conditionalFormatting>
  <conditionalFormatting sqref="P22:P52">
    <cfRule type="expression" dxfId="2556" priority="92">
      <formula>IF($K$55&gt;"""",FALSE,TRUE)</formula>
    </cfRule>
  </conditionalFormatting>
  <conditionalFormatting sqref="F22">
    <cfRule type="expression" dxfId="2555" priority="91" stopIfTrue="1">
      <formula>OR(($A22="Samstag"),($A22="Sonntag"),($AA22=TRUE()))</formula>
    </cfRule>
  </conditionalFormatting>
  <conditionalFormatting sqref="F22">
    <cfRule type="expression" dxfId="2554" priority="90" stopIfTrue="1">
      <formula>OR(($A22="Samstag"),($A22="Sonntag"))</formula>
    </cfRule>
  </conditionalFormatting>
  <conditionalFormatting sqref="F22">
    <cfRule type="expression" dxfId="2553" priority="89" stopIfTrue="1">
      <formula>OR(($A22="Samstag"),($A22="Sonntag"))</formula>
    </cfRule>
  </conditionalFormatting>
  <conditionalFormatting sqref="F22:H22">
    <cfRule type="expression" dxfId="2552" priority="88" stopIfTrue="1">
      <formula>OR(($A22="Samstag"),($A22="Sonntag"),($AA22=TRUE()))</formula>
    </cfRule>
  </conditionalFormatting>
  <conditionalFormatting sqref="F22:H22">
    <cfRule type="expression" dxfId="2551" priority="87" stopIfTrue="1">
      <formula>OR(($A22="Samstag"),($A22="Sonntag"))</formula>
    </cfRule>
  </conditionalFormatting>
  <conditionalFormatting sqref="F22:H22">
    <cfRule type="expression" dxfId="2550" priority="86" stopIfTrue="1">
      <formula>OR(($A22="Samstag"),($A22="Sonntag"))</formula>
    </cfRule>
  </conditionalFormatting>
  <conditionalFormatting sqref="G22">
    <cfRule type="expression" dxfId="2549" priority="85" stopIfTrue="1">
      <formula>OR(($A22="Samstag"),($A22="Sonntag"))</formula>
    </cfRule>
  </conditionalFormatting>
  <conditionalFormatting sqref="G22">
    <cfRule type="expression" dxfId="2548" priority="84" stopIfTrue="1">
      <formula>OR(($A22="Samstag"),($A22="Sonntag"))</formula>
    </cfRule>
  </conditionalFormatting>
  <conditionalFormatting sqref="H22">
    <cfRule type="expression" dxfId="2547" priority="83" stopIfTrue="1">
      <formula>OR(($A22="Samstag"),($A22="Sonntag"))</formula>
    </cfRule>
  </conditionalFormatting>
  <conditionalFormatting sqref="H22">
    <cfRule type="expression" dxfId="2546" priority="82" stopIfTrue="1">
      <formula>OR(($A22="Samstag"),($A22="Sonntag"))</formula>
    </cfRule>
  </conditionalFormatting>
  <conditionalFormatting sqref="F27">
    <cfRule type="expression" dxfId="2545" priority="81" stopIfTrue="1">
      <formula>OR(($A27="Samstag"),($A27="Sonntag"),($AA27=TRUE()))</formula>
    </cfRule>
  </conditionalFormatting>
  <conditionalFormatting sqref="F27">
    <cfRule type="expression" dxfId="2544" priority="80" stopIfTrue="1">
      <formula>OR(($A27="Samstag"),($A27="Sonntag"))</formula>
    </cfRule>
  </conditionalFormatting>
  <conditionalFormatting sqref="F27">
    <cfRule type="expression" dxfId="2543" priority="79" stopIfTrue="1">
      <formula>OR(($A27="Samstag"),($A27="Sonntag"))</formula>
    </cfRule>
  </conditionalFormatting>
  <conditionalFormatting sqref="F27:H27">
    <cfRule type="expression" dxfId="2542" priority="78" stopIfTrue="1">
      <formula>OR(($A27="Samstag"),($A27="Sonntag"),($AA27=TRUE()))</formula>
    </cfRule>
  </conditionalFormatting>
  <conditionalFormatting sqref="F27:H27">
    <cfRule type="expression" dxfId="2541" priority="77" stopIfTrue="1">
      <formula>OR(($A27="Samstag"),($A27="Sonntag"))</formula>
    </cfRule>
  </conditionalFormatting>
  <conditionalFormatting sqref="F27:H27">
    <cfRule type="expression" dxfId="2540" priority="76" stopIfTrue="1">
      <formula>OR(($A27="Samstag"),($A27="Sonntag"))</formula>
    </cfRule>
  </conditionalFormatting>
  <conditionalFormatting sqref="G27">
    <cfRule type="expression" dxfId="2539" priority="75" stopIfTrue="1">
      <formula>OR(($A27="Samstag"),($A27="Sonntag"))</formula>
    </cfRule>
  </conditionalFormatting>
  <conditionalFormatting sqref="G27">
    <cfRule type="expression" dxfId="2538" priority="74" stopIfTrue="1">
      <formula>OR(($A27="Samstag"),($A27="Sonntag"))</formula>
    </cfRule>
  </conditionalFormatting>
  <conditionalFormatting sqref="H27">
    <cfRule type="expression" dxfId="2537" priority="73" stopIfTrue="1">
      <formula>OR(($A27="Samstag"),($A27="Sonntag"))</formula>
    </cfRule>
  </conditionalFormatting>
  <conditionalFormatting sqref="H27">
    <cfRule type="expression" dxfId="2536" priority="72" stopIfTrue="1">
      <formula>OR(($A27="Samstag"),($A27="Sonntag"))</formula>
    </cfRule>
  </conditionalFormatting>
  <conditionalFormatting sqref="F25:H25">
    <cfRule type="expression" dxfId="2535" priority="71" stopIfTrue="1">
      <formula>OR(($A25="Samstag"),($A25="Sonntag"))</formula>
    </cfRule>
  </conditionalFormatting>
  <conditionalFormatting sqref="G25">
    <cfRule type="expression" dxfId="2534" priority="70" stopIfTrue="1">
      <formula>OR(($A25="Samstag"),($A25="Sonntag"))</formula>
    </cfRule>
  </conditionalFormatting>
  <conditionalFormatting sqref="H25">
    <cfRule type="expression" dxfId="2533" priority="69" stopIfTrue="1">
      <formula>OR(($A25="Samstag"),($A25="Sonntag"))</formula>
    </cfRule>
  </conditionalFormatting>
  <conditionalFormatting sqref="F26:H26">
    <cfRule type="expression" dxfId="2532" priority="68" stopIfTrue="1">
      <formula>OR(($A26="Samstag"),($A26="Sonntag"))</formula>
    </cfRule>
  </conditionalFormatting>
  <conditionalFormatting sqref="F26:H26">
    <cfRule type="expression" dxfId="2531" priority="67" stopIfTrue="1">
      <formula>OR(($A26="Samstag"),($A26="Sonntag"))</formula>
    </cfRule>
  </conditionalFormatting>
  <conditionalFormatting sqref="G26">
    <cfRule type="expression" dxfId="2530" priority="66" stopIfTrue="1">
      <formula>OR(($A26="Samstag"),($A26="Sonntag"))</formula>
    </cfRule>
  </conditionalFormatting>
  <conditionalFormatting sqref="G26">
    <cfRule type="expression" dxfId="2529" priority="65" stopIfTrue="1">
      <formula>OR(($A26="Samstag"),($A26="Sonntag"))</formula>
    </cfRule>
  </conditionalFormatting>
  <conditionalFormatting sqref="H26">
    <cfRule type="expression" dxfId="2528" priority="64" stopIfTrue="1">
      <formula>OR(($A26="Samstag"),($A26="Sonntag"))</formula>
    </cfRule>
  </conditionalFormatting>
  <conditionalFormatting sqref="H26">
    <cfRule type="expression" dxfId="2527" priority="63" stopIfTrue="1">
      <formula>OR(($A26="Samstag"),($A26="Sonntag"))</formula>
    </cfRule>
  </conditionalFormatting>
  <conditionalFormatting sqref="F29:H29">
    <cfRule type="expression" dxfId="2526" priority="62" stopIfTrue="1">
      <formula>OR(($A29="Samstag"),($A29="Sonntag"))</formula>
    </cfRule>
  </conditionalFormatting>
  <conditionalFormatting sqref="F29:H29">
    <cfRule type="expression" dxfId="2525" priority="61" stopIfTrue="1">
      <formula>OR(($A29="Samstag"),($A29="Sonntag"))</formula>
    </cfRule>
  </conditionalFormatting>
  <conditionalFormatting sqref="G29">
    <cfRule type="expression" dxfId="2524" priority="60" stopIfTrue="1">
      <formula>OR(($A29="Samstag"),($A29="Sonntag"))</formula>
    </cfRule>
  </conditionalFormatting>
  <conditionalFormatting sqref="G29">
    <cfRule type="expression" dxfId="2523" priority="59" stopIfTrue="1">
      <formula>OR(($A29="Samstag"),($A29="Sonntag"))</formula>
    </cfRule>
  </conditionalFormatting>
  <conditionalFormatting sqref="H29">
    <cfRule type="expression" dxfId="2522" priority="58" stopIfTrue="1">
      <formula>OR(($A29="Samstag"),($A29="Sonntag"))</formula>
    </cfRule>
  </conditionalFormatting>
  <conditionalFormatting sqref="H29">
    <cfRule type="expression" dxfId="2521" priority="57" stopIfTrue="1">
      <formula>OR(($A29="Samstag"),($A29="Sonntag"))</formula>
    </cfRule>
  </conditionalFormatting>
  <conditionalFormatting sqref="F30:H30">
    <cfRule type="expression" dxfId="2520" priority="56" stopIfTrue="1">
      <formula>OR(($A30="Samstag"),($A30="Sonntag"))</formula>
    </cfRule>
  </conditionalFormatting>
  <conditionalFormatting sqref="F30:H30">
    <cfRule type="expression" dxfId="2519" priority="55" stopIfTrue="1">
      <formula>OR(($A30="Samstag"),($A30="Sonntag"))</formula>
    </cfRule>
  </conditionalFormatting>
  <conditionalFormatting sqref="G30">
    <cfRule type="expression" dxfId="2518" priority="54" stopIfTrue="1">
      <formula>OR(($A30="Samstag"),($A30="Sonntag"))</formula>
    </cfRule>
  </conditionalFormatting>
  <conditionalFormatting sqref="G30">
    <cfRule type="expression" dxfId="2517" priority="53" stopIfTrue="1">
      <formula>OR(($A30="Samstag"),($A30="Sonntag"))</formula>
    </cfRule>
  </conditionalFormatting>
  <conditionalFormatting sqref="H30">
    <cfRule type="expression" dxfId="2516" priority="52" stopIfTrue="1">
      <formula>OR(($A30="Samstag"),($A30="Sonntag"))</formula>
    </cfRule>
  </conditionalFormatting>
  <conditionalFormatting sqref="H30">
    <cfRule type="expression" dxfId="2515" priority="51" stopIfTrue="1">
      <formula>OR(($A30="Samstag"),($A30="Sonntag"))</formula>
    </cfRule>
  </conditionalFormatting>
  <conditionalFormatting sqref="F31:H31">
    <cfRule type="expression" dxfId="2514" priority="50" stopIfTrue="1">
      <formula>OR(($A31="Samstag"),($A31="Sonntag"))</formula>
    </cfRule>
  </conditionalFormatting>
  <conditionalFormatting sqref="F31:H31">
    <cfRule type="expression" dxfId="2513" priority="49" stopIfTrue="1">
      <formula>OR(($A31="Samstag"),($A31="Sonntag"))</formula>
    </cfRule>
  </conditionalFormatting>
  <conditionalFormatting sqref="G31">
    <cfRule type="expression" dxfId="2512" priority="48" stopIfTrue="1">
      <formula>OR(($A31="Samstag"),($A31="Sonntag"))</formula>
    </cfRule>
  </conditionalFormatting>
  <conditionalFormatting sqref="G31">
    <cfRule type="expression" dxfId="2511" priority="47" stopIfTrue="1">
      <formula>OR(($A31="Samstag"),($A31="Sonntag"))</formula>
    </cfRule>
  </conditionalFormatting>
  <conditionalFormatting sqref="H31">
    <cfRule type="expression" dxfId="2510" priority="46" stopIfTrue="1">
      <formula>OR(($A31="Samstag"),($A31="Sonntag"))</formula>
    </cfRule>
  </conditionalFormatting>
  <conditionalFormatting sqref="H31">
    <cfRule type="expression" dxfId="2509" priority="45" stopIfTrue="1">
      <formula>OR(($A31="Samstag"),($A31="Sonntag"))</formula>
    </cfRule>
  </conditionalFormatting>
  <conditionalFormatting sqref="F32:H32">
    <cfRule type="expression" dxfId="2508" priority="44" stopIfTrue="1">
      <formula>OR(($A32="Samstag"),($A32="Sonntag"))</formula>
    </cfRule>
  </conditionalFormatting>
  <conditionalFormatting sqref="F32:H32">
    <cfRule type="expression" dxfId="2507" priority="43" stopIfTrue="1">
      <formula>OR(($A32="Samstag"),($A32="Sonntag"))</formula>
    </cfRule>
  </conditionalFormatting>
  <conditionalFormatting sqref="G32">
    <cfRule type="expression" dxfId="2506" priority="42" stopIfTrue="1">
      <formula>OR(($A32="Samstag"),($A32="Sonntag"))</formula>
    </cfRule>
  </conditionalFormatting>
  <conditionalFormatting sqref="G32">
    <cfRule type="expression" dxfId="2505" priority="41" stopIfTrue="1">
      <formula>OR(($A32="Samstag"),($A32="Sonntag"))</formula>
    </cfRule>
  </conditionalFormatting>
  <conditionalFormatting sqref="H32">
    <cfRule type="expression" dxfId="2504" priority="40" stopIfTrue="1">
      <formula>OR(($A32="Samstag"),($A32="Sonntag"))</formula>
    </cfRule>
  </conditionalFormatting>
  <conditionalFormatting sqref="H32">
    <cfRule type="expression" dxfId="2503" priority="39" stopIfTrue="1">
      <formula>OR(($A32="Samstag"),($A32="Sonntag"))</formula>
    </cfRule>
  </conditionalFormatting>
  <conditionalFormatting sqref="F32:H33">
    <cfRule type="expression" dxfId="2502" priority="38" stopIfTrue="1">
      <formula>OR(($A32="Samstag"),($A32="Sonntag"))</formula>
    </cfRule>
  </conditionalFormatting>
  <conditionalFormatting sqref="F32:H33">
    <cfRule type="expression" dxfId="2501" priority="37" stopIfTrue="1">
      <formula>OR(($A32="Samstag"),($A32="Sonntag"))</formula>
    </cfRule>
  </conditionalFormatting>
  <conditionalFormatting sqref="G32:G33">
    <cfRule type="expression" dxfId="2500" priority="36" stopIfTrue="1">
      <formula>OR(($A32="Samstag"),($A32="Sonntag"))</formula>
    </cfRule>
  </conditionalFormatting>
  <conditionalFormatting sqref="G32:G33">
    <cfRule type="expression" dxfId="2499" priority="35" stopIfTrue="1">
      <formula>OR(($A32="Samstag"),($A32="Sonntag"))</formula>
    </cfRule>
  </conditionalFormatting>
  <conditionalFormatting sqref="H32:H33">
    <cfRule type="expression" dxfId="2498" priority="34" stopIfTrue="1">
      <formula>OR(($A32="Samstag"),($A32="Sonntag"))</formula>
    </cfRule>
  </conditionalFormatting>
  <conditionalFormatting sqref="H32:H33">
    <cfRule type="expression" dxfId="2497" priority="33" stopIfTrue="1">
      <formula>OR(($A32="Samstag"),($A32="Sonntag"))</formula>
    </cfRule>
  </conditionalFormatting>
  <conditionalFormatting sqref="G25">
    <cfRule type="expression" dxfId="2496" priority="32" stopIfTrue="1">
      <formula>OR(($A25="Samstag"),($A25="Sonntag"))</formula>
    </cfRule>
  </conditionalFormatting>
  <conditionalFormatting sqref="G25">
    <cfRule type="expression" dxfId="2495" priority="31" stopIfTrue="1">
      <formula>OR(($A25="Samstag"),($A25="Sonntag"))</formula>
    </cfRule>
  </conditionalFormatting>
  <conditionalFormatting sqref="F25:H25">
    <cfRule type="expression" dxfId="2494" priority="30" stopIfTrue="1">
      <formula>OR(($A25="Samstag"),($A25="Sonntag"))</formula>
    </cfRule>
  </conditionalFormatting>
  <conditionalFormatting sqref="F25:H25">
    <cfRule type="expression" dxfId="2493" priority="29" stopIfTrue="1">
      <formula>OR(($A25="Samstag"),($A25="Sonntag"))</formula>
    </cfRule>
  </conditionalFormatting>
  <conditionalFormatting sqref="H25">
    <cfRule type="expression" dxfId="2492" priority="28" stopIfTrue="1">
      <formula>OR(($A25="Samstag"),($A25="Sonntag"))</formula>
    </cfRule>
  </conditionalFormatting>
  <conditionalFormatting sqref="H25">
    <cfRule type="expression" dxfId="2491" priority="27" stopIfTrue="1">
      <formula>OR(($A25="Samstag"),($A25="Sonntag"))</formula>
    </cfRule>
  </conditionalFormatting>
  <conditionalFormatting sqref="G25">
    <cfRule type="expression" dxfId="2490" priority="26" stopIfTrue="1">
      <formula>OR(($A25="Samstag"),($A25="Sonntag"))</formula>
    </cfRule>
  </conditionalFormatting>
  <conditionalFormatting sqref="G25">
    <cfRule type="expression" dxfId="2489" priority="25" stopIfTrue="1">
      <formula>OR(($A25="Samstag"),($A25="Sonntag"))</formula>
    </cfRule>
  </conditionalFormatting>
  <conditionalFormatting sqref="H25">
    <cfRule type="expression" dxfId="2488" priority="24" stopIfTrue="1">
      <formula>OR(($A25="Samstag"),($A25="Sonntag"))</formula>
    </cfRule>
  </conditionalFormatting>
  <conditionalFormatting sqref="H25">
    <cfRule type="expression" dxfId="2487" priority="23" stopIfTrue="1">
      <formula>OR(($A25="Samstag"),($A25="Sonntag"))</formula>
    </cfRule>
  </conditionalFormatting>
  <conditionalFormatting sqref="F25:H25">
    <cfRule type="expression" dxfId="2486" priority="22" stopIfTrue="1">
      <formula>OR(($A25="Samstag"),($A25="Sonntag"))</formula>
    </cfRule>
  </conditionalFormatting>
  <conditionalFormatting sqref="F25:H25">
    <cfRule type="expression" dxfId="2485" priority="21" stopIfTrue="1">
      <formula>OR(($A25="Samstag"),($A25="Sonntag"))</formula>
    </cfRule>
  </conditionalFormatting>
  <conditionalFormatting sqref="G25">
    <cfRule type="expression" dxfId="2484" priority="20" stopIfTrue="1">
      <formula>OR(($A25="Samstag"),($A25="Sonntag"))</formula>
    </cfRule>
  </conditionalFormatting>
  <conditionalFormatting sqref="G25">
    <cfRule type="expression" dxfId="2483" priority="19" stopIfTrue="1">
      <formula>OR(($A25="Samstag"),($A25="Sonntag"))</formula>
    </cfRule>
  </conditionalFormatting>
  <conditionalFormatting sqref="H25">
    <cfRule type="expression" dxfId="2482" priority="18" stopIfTrue="1">
      <formula>OR(($A25="Samstag"),($A25="Sonntag"))</formula>
    </cfRule>
  </conditionalFormatting>
  <conditionalFormatting sqref="H25">
    <cfRule type="expression" dxfId="2481" priority="17" stopIfTrue="1">
      <formula>OR(($A25="Samstag"),($A25="Sonntag"))</formula>
    </cfRule>
  </conditionalFormatting>
  <conditionalFormatting sqref="G24">
    <cfRule type="expression" dxfId="2480" priority="16" stopIfTrue="1">
      <formula>OR(($A24="Samstag"),($A24="Sonntag"))</formula>
    </cfRule>
  </conditionalFormatting>
  <conditionalFormatting sqref="G24">
    <cfRule type="expression" dxfId="2479" priority="15" stopIfTrue="1">
      <formula>OR(($A24="Samstag"),($A24="Sonntag"))</formula>
    </cfRule>
  </conditionalFormatting>
  <conditionalFormatting sqref="F24:H24">
    <cfRule type="expression" dxfId="2478" priority="14" stopIfTrue="1">
      <formula>OR(($A24="Samstag"),($A24="Sonntag"))</formula>
    </cfRule>
  </conditionalFormatting>
  <conditionalFormatting sqref="F24:H24">
    <cfRule type="expression" dxfId="2477" priority="13" stopIfTrue="1">
      <formula>OR(($A24="Samstag"),($A24="Sonntag"))</formula>
    </cfRule>
  </conditionalFormatting>
  <conditionalFormatting sqref="H24">
    <cfRule type="expression" dxfId="2476" priority="12" stopIfTrue="1">
      <formula>OR(($A24="Samstag"),($A24="Sonntag"))</formula>
    </cfRule>
  </conditionalFormatting>
  <conditionalFormatting sqref="H24">
    <cfRule type="expression" dxfId="2475" priority="11" stopIfTrue="1">
      <formula>OR(($A24="Samstag"),($A24="Sonntag"))</formula>
    </cfRule>
  </conditionalFormatting>
  <conditionalFormatting sqref="G24">
    <cfRule type="expression" dxfId="2474" priority="10" stopIfTrue="1">
      <formula>OR(($A24="Samstag"),($A24="Sonntag"))</formula>
    </cfRule>
  </conditionalFormatting>
  <conditionalFormatting sqref="G24">
    <cfRule type="expression" dxfId="2473" priority="9" stopIfTrue="1">
      <formula>OR(($A24="Samstag"),($A24="Sonntag"))</formula>
    </cfRule>
  </conditionalFormatting>
  <conditionalFormatting sqref="H24">
    <cfRule type="expression" dxfId="2472" priority="8" stopIfTrue="1">
      <formula>OR(($A24="Samstag"),($A24="Sonntag"))</formula>
    </cfRule>
  </conditionalFormatting>
  <conditionalFormatting sqref="H24">
    <cfRule type="expression" dxfId="2471" priority="7" stopIfTrue="1">
      <formula>OR(($A24="Samstag"),($A24="Sonntag"))</formula>
    </cfRule>
  </conditionalFormatting>
  <conditionalFormatting sqref="F24:H24">
    <cfRule type="expression" dxfId="2470" priority="6" stopIfTrue="1">
      <formula>OR(($A24="Samstag"),($A24="Sonntag"))</formula>
    </cfRule>
  </conditionalFormatting>
  <conditionalFormatting sqref="F24:H24">
    <cfRule type="expression" dxfId="2469" priority="5" stopIfTrue="1">
      <formula>OR(($A24="Samstag"),($A24="Sonntag"))</formula>
    </cfRule>
  </conditionalFormatting>
  <conditionalFormatting sqref="G24">
    <cfRule type="expression" dxfId="2468" priority="4" stopIfTrue="1">
      <formula>OR(($A24="Samstag"),($A24="Sonntag"))</formula>
    </cfRule>
  </conditionalFormatting>
  <conditionalFormatting sqref="G24">
    <cfRule type="expression" dxfId="2467" priority="3" stopIfTrue="1">
      <formula>OR(($A24="Samstag"),($A24="Sonntag"))</formula>
    </cfRule>
  </conditionalFormatting>
  <conditionalFormatting sqref="H24">
    <cfRule type="expression" dxfId="2466" priority="2" stopIfTrue="1">
      <formula>OR(($A24="Samstag"),($A24="Sonntag"))</formula>
    </cfRule>
  </conditionalFormatting>
  <conditionalFormatting sqref="H24">
    <cfRule type="expression" dxfId="2465" priority="1" stopIfTrue="1">
      <formula>OR(($A24="Samstag"),($A24="Sonntag"))</formula>
    </cfRule>
  </conditionalFormatting>
  <dataValidations count="8">
    <dataValidation type="list" showInputMessage="1" showErrorMessage="1" sqref="C22:C52" xr:uid="{00000000-0002-0000-0300-000000000000}">
      <formula1>Auswahlart</formula1>
    </dataValidation>
    <dataValidation type="list" allowBlank="1" showInputMessage="1" showErrorMessage="1" sqref="E17:F17" xr:uid="{00000000-0002-0000-0300-000001000000}">
      <formula1>$B$22:$B$52</formula1>
    </dataValidation>
    <dataValidation showInputMessage="1" showErrorMessage="1" sqref="G10:I10" xr:uid="{00000000-0002-0000-0300-000002000000}"/>
    <dataValidation type="decimal" allowBlank="1" showInputMessage="1" showErrorMessage="1" sqref="I16:M16 I12:M12" xr:uid="{00000000-0002-0000-0300-000003000000}">
      <formula1>$AA$35</formula1>
      <formula2>$AA$36</formula2>
    </dataValidation>
    <dataValidation type="decimal" allowBlank="1" showInputMessage="1" showErrorMessage="1" sqref="F12 F16 I13:M13 I17:M17" xr:uid="{00000000-0002-0000-0300-000004000000}">
      <formula1>0</formula1>
      <formula2>45</formula2>
    </dataValidation>
    <dataValidation allowBlank="1" showInputMessage="1" showErrorMessage="1" errorTitle="Eingabefehler" error="Bitte geben Sie eine positive Dezimalzahl ein." sqref="D22:D52" xr:uid="{00000000-0002-0000-03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300-000006000000}">
      <formula1>AND(ISNUMBER(F22),DAY($B22)&gt;0,NOT(AND(OR($D22="F",$C22="BA"),NOT($S$8))),NOT(AND(OR($A22="Sonntag",$A22="Samstag"),NOT($S$7))),F22&gt;=TIME(0,0,0),F22&lt;=TIME(23,59,59))</formula1>
    </dataValidation>
    <dataValidation type="decimal" allowBlank="1" showInputMessage="1" showErrorMessage="1" sqref="M7:O7" xr:uid="{00000000-0002-0000-03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IR80"/>
  <sheetViews>
    <sheetView showGridLines="0" showRowColHeaders="0" topLeftCell="A32" zoomScaleNormal="100" zoomScaleSheetLayoutView="55" workbookViewId="0">
      <selection activeCell="H25" sqref="H25"/>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30</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Februar!K54</f>
        <v>2.3000000000000078</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IF(Februar!F16&gt;0,Februar!F16,Februar!F12)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44621</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Dienstag</v>
      </c>
      <c r="B22" s="33">
        <f>($A$21+ROW(B1)-1)*(MONTH($A$21+1)=MONTH($A$21))</f>
        <v>44621</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v>0.375</v>
      </c>
      <c r="G22" s="166">
        <v>2.0833333333333332E-2</v>
      </c>
      <c r="H22" s="167">
        <v>0.6875</v>
      </c>
      <c r="I22" s="38">
        <f t="shared" ref="I22:I52" si="1">IF(OR(C22="K",C22="U",C22="F"),E22,IF(C22="SU",IF(H22="",D22,((H22-F22)-G22)+D22),IF(AND(H22="",E22=""),0,((H22-F22)-G22)*24)))</f>
        <v>7</v>
      </c>
      <c r="J22" s="35">
        <f>IF(E22="Fehler",0,IF(E22="",I22,I22-E22))</f>
        <v>5.2</v>
      </c>
      <c r="K22" s="36">
        <f>M7+J22</f>
        <v>7.500000000000008</v>
      </c>
      <c r="L22" s="281" t="s">
        <v>111</v>
      </c>
      <c r="M22" s="282"/>
      <c r="N22" s="282"/>
      <c r="O22" s="282"/>
      <c r="P22" s="297" t="s">
        <v>73</v>
      </c>
      <c r="Q22" s="225">
        <v>1</v>
      </c>
      <c r="R22" s="226">
        <f>IF(OR(C22="BA",D22="F"),POWER(2,Q22),0)</f>
        <v>0</v>
      </c>
      <c r="S22" s="226">
        <f>(I22*60+F22*24*4200+G22*24*3600)*Q22</f>
        <v>40020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Mittwoch</v>
      </c>
      <c r="B23" s="37">
        <f t="shared" ref="B23:B52" si="2">($A$21+ROW(B2)-1)*(MONTH(B22+1)=MONTH($A$21))</f>
        <v>44622</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5.7000000000000082</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Donnerstag</v>
      </c>
      <c r="B24" s="37">
        <f t="shared" si="2"/>
        <v>44623</v>
      </c>
      <c r="C24" s="174" t="str">
        <f>IF(OR(A24="Samstag",A24="Sonntag"),"",IF(COUNTIF(Übersicht!C$16:C$30,B24)&gt;0,"BA",""))</f>
        <v/>
      </c>
      <c r="D24" s="34" t="str">
        <f>IF(OR(A24="Samstag",A24="Sonntag"),"",IF(COUNTIF(Übersicht!C$16:C$30,B24)&gt;0,"F",""))</f>
        <v/>
      </c>
      <c r="E24" s="161">
        <f t="shared" si="3"/>
        <v>1.8</v>
      </c>
      <c r="F24" s="165">
        <v>0.41666666666666669</v>
      </c>
      <c r="G24" s="166">
        <v>2.0833333333333332E-2</v>
      </c>
      <c r="H24" s="167">
        <v>0.72916666666666663</v>
      </c>
      <c r="I24" s="38">
        <f t="shared" si="1"/>
        <v>6.9999999999999991</v>
      </c>
      <c r="J24" s="35">
        <f t="shared" si="4"/>
        <v>5.1999999999999993</v>
      </c>
      <c r="K24" s="36">
        <f t="shared" ref="K24:K52" si="8">SUM(K23,J24)</f>
        <v>10.900000000000007</v>
      </c>
      <c r="L24" s="275" t="s">
        <v>110</v>
      </c>
      <c r="M24" s="276"/>
      <c r="N24" s="276"/>
      <c r="O24" s="276"/>
      <c r="P24" s="298"/>
      <c r="Q24" s="195">
        <v>3</v>
      </c>
      <c r="R24" s="226">
        <f t="shared" si="5"/>
        <v>0</v>
      </c>
      <c r="S24" s="226">
        <f t="shared" si="6"/>
        <v>132660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Freitag</v>
      </c>
      <c r="B25" s="37">
        <f t="shared" si="2"/>
        <v>44624</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9.1000000000000068</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Samstag</v>
      </c>
      <c r="B26" s="37">
        <f t="shared" si="2"/>
        <v>44625</v>
      </c>
      <c r="C26" s="174" t="str">
        <f>IF(OR(A26="Samstag",A26="Sonntag"),"",IF(COUNTIF(Übersicht!C$16:C$30,B26)&gt;0,"BA",""))</f>
        <v/>
      </c>
      <c r="D26" s="34" t="str">
        <f>IF(OR(A26="Samstag",A26="Sonntag"),"",IF(COUNTIF(Übersicht!C$16:C$30,B26)&gt;0,"F",""))</f>
        <v/>
      </c>
      <c r="E26" s="161" t="str">
        <f t="shared" si="3"/>
        <v/>
      </c>
      <c r="F26" s="165"/>
      <c r="G26" s="166"/>
      <c r="H26" s="167"/>
      <c r="I26" s="38">
        <f t="shared" si="1"/>
        <v>0</v>
      </c>
      <c r="J26" s="35">
        <f t="shared" si="4"/>
        <v>0</v>
      </c>
      <c r="K26" s="36">
        <f t="shared" si="8"/>
        <v>9.1000000000000068</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t="str">
        <f t="shared" si="7"/>
        <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Sonntag</v>
      </c>
      <c r="B27" s="37">
        <f t="shared" si="2"/>
        <v>44626</v>
      </c>
      <c r="C27" s="174" t="str">
        <f>IF(OR(A27="Samstag",A27="Sonntag"),"",IF(COUNTIF(Übersicht!C$16:C$30,B27)&gt;0,"BA",""))</f>
        <v/>
      </c>
      <c r="D27" s="34" t="str">
        <f>IF(OR(A27="Samstag",A27="Sonntag"),"",IF(COUNTIF(Übersicht!C$16:C$30,B27)&gt;0,"F",""))</f>
        <v/>
      </c>
      <c r="E27" s="161" t="str">
        <f t="shared" si="3"/>
        <v/>
      </c>
      <c r="F27" s="165"/>
      <c r="G27" s="166"/>
      <c r="H27" s="167"/>
      <c r="I27" s="38">
        <f t="shared" si="1"/>
        <v>0</v>
      </c>
      <c r="J27" s="35">
        <f t="shared" si="4"/>
        <v>0</v>
      </c>
      <c r="K27" s="36">
        <f>SUM(K26,J27)</f>
        <v>9.1000000000000068</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t="str">
        <f t="shared" si="7"/>
        <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Montag</v>
      </c>
      <c r="B28" s="37">
        <f t="shared" si="2"/>
        <v>44627</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7.3000000000000069</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Dienstag</v>
      </c>
      <c r="B29" s="37">
        <f t="shared" si="2"/>
        <v>44628</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5.5000000000000071</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Mittwoch</v>
      </c>
      <c r="B30" s="37">
        <f t="shared" si="2"/>
        <v>44629</v>
      </c>
      <c r="C30" s="174" t="str">
        <f>IF(OR(A30="Samstag",A30="Sonntag"),"",IF(COUNTIF(Übersicht!C$16:C$30,B30)&gt;0,"BA",""))</f>
        <v/>
      </c>
      <c r="D30" s="34" t="str">
        <f>IF(OR(A30="Samstag",A30="Sonntag"),"",IF(COUNTIF(Übersicht!C$16:C$30,B30)&gt;0,"F",""))</f>
        <v/>
      </c>
      <c r="E30" s="161">
        <f t="shared" si="3"/>
        <v>1.8</v>
      </c>
      <c r="F30" s="165">
        <v>0.375</v>
      </c>
      <c r="G30" s="166">
        <v>2.0833333333333332E-2</v>
      </c>
      <c r="H30" s="167">
        <v>0.72916666666666663</v>
      </c>
      <c r="I30" s="38">
        <f t="shared" si="1"/>
        <v>8</v>
      </c>
      <c r="J30" s="35">
        <f t="shared" si="4"/>
        <v>6.2</v>
      </c>
      <c r="K30" s="36">
        <f t="shared" si="8"/>
        <v>11.700000000000006</v>
      </c>
      <c r="L30" s="275" t="s">
        <v>102</v>
      </c>
      <c r="M30" s="276"/>
      <c r="N30" s="276"/>
      <c r="O30" s="276"/>
      <c r="P30" s="298"/>
      <c r="Q30" s="195">
        <v>9</v>
      </c>
      <c r="R30" s="226">
        <f t="shared" si="5"/>
        <v>0</v>
      </c>
      <c r="S30" s="226">
        <f t="shared" si="6"/>
        <v>360720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Donnerstag</v>
      </c>
      <c r="B31" s="37">
        <f t="shared" si="2"/>
        <v>44630</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9.9000000000000057</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Freitag</v>
      </c>
      <c r="B32" s="37">
        <f t="shared" si="2"/>
        <v>44631</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8.100000000000005</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Samstag</v>
      </c>
      <c r="B33" s="37">
        <f t="shared" si="2"/>
        <v>44632</v>
      </c>
      <c r="C33" s="174" t="str">
        <f>IF(OR(A33="Samstag",A33="Sonntag"),"",IF(COUNTIF(Übersicht!C$16:C$30,B33)&gt;0,"BA",""))</f>
        <v/>
      </c>
      <c r="D33" s="34" t="str">
        <f>IF(OR(A33="Samstag",A33="Sonntag"),"",IF(COUNTIF(Übersicht!C$16:C$30,B33)&gt;0,"F",""))</f>
        <v/>
      </c>
      <c r="E33" s="161" t="str">
        <f t="shared" si="3"/>
        <v/>
      </c>
      <c r="F33" s="165"/>
      <c r="G33" s="166"/>
      <c r="H33" s="167"/>
      <c r="I33" s="38">
        <f t="shared" si="1"/>
        <v>0</v>
      </c>
      <c r="J33" s="35">
        <f t="shared" si="4"/>
        <v>0</v>
      </c>
      <c r="K33" s="36">
        <f t="shared" si="8"/>
        <v>8.100000000000005</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t="str">
        <f t="shared" si="7"/>
        <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Sonntag</v>
      </c>
      <c r="B34" s="37">
        <f t="shared" si="2"/>
        <v>44633</v>
      </c>
      <c r="C34" s="174" t="str">
        <f>IF(OR(A34="Samstag",A34="Sonntag"),"",IF(COUNTIF(Übersicht!C$16:C$30,B34)&gt;0,"BA",""))</f>
        <v/>
      </c>
      <c r="D34" s="34" t="str">
        <f>IF(OR(A34="Samstag",A34="Sonntag"),"",IF(COUNTIF(Übersicht!C$16:C$30,B34)&gt;0,"F",""))</f>
        <v/>
      </c>
      <c r="E34" s="161" t="str">
        <f t="shared" si="3"/>
        <v/>
      </c>
      <c r="F34" s="165"/>
      <c r="G34" s="166"/>
      <c r="H34" s="167"/>
      <c r="I34" s="38">
        <f t="shared" si="1"/>
        <v>0</v>
      </c>
      <c r="J34" s="35">
        <f t="shared" si="4"/>
        <v>0</v>
      </c>
      <c r="K34" s="36">
        <f t="shared" si="8"/>
        <v>8.100000000000005</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t="str">
        <f t="shared" si="7"/>
        <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Montag</v>
      </c>
      <c r="B35" s="37">
        <f t="shared" si="2"/>
        <v>44634</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6.3000000000000052</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Dienstag</v>
      </c>
      <c r="B36" s="37">
        <f t="shared" si="2"/>
        <v>44635</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4.5000000000000053</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Mittwoch</v>
      </c>
      <c r="B37" s="37">
        <f t="shared" si="2"/>
        <v>44636</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2.7000000000000055</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Donnerstag</v>
      </c>
      <c r="B38" s="37">
        <f t="shared" si="2"/>
        <v>44637</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0.90000000000000546</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Freitag</v>
      </c>
      <c r="B39" s="37">
        <f t="shared" si="2"/>
        <v>44638</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-0.89999999999999458</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Samstag</v>
      </c>
      <c r="B40" s="37">
        <f t="shared" si="2"/>
        <v>44639</v>
      </c>
      <c r="C40" s="174" t="str">
        <f>IF(OR(A40="Samstag",A40="Sonntag"),"",IF(COUNTIF(Übersicht!C$16:C$30,B40)&gt;0,"BA",""))</f>
        <v/>
      </c>
      <c r="D40" s="34" t="str">
        <f>IF(OR(A40="Samstag",A40="Sonntag"),"",IF(COUNTIF(Übersicht!C$16:C$30,B40)&gt;0,"F",""))</f>
        <v/>
      </c>
      <c r="E40" s="161" t="str">
        <f t="shared" si="3"/>
        <v/>
      </c>
      <c r="F40" s="165"/>
      <c r="G40" s="166"/>
      <c r="H40" s="167"/>
      <c r="I40" s="38">
        <f t="shared" si="1"/>
        <v>0</v>
      </c>
      <c r="J40" s="35">
        <f t="shared" si="4"/>
        <v>0</v>
      </c>
      <c r="K40" s="36">
        <f t="shared" si="8"/>
        <v>-0.89999999999999458</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t="str">
        <f t="shared" si="7"/>
        <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Sonntag</v>
      </c>
      <c r="B41" s="37">
        <f t="shared" si="2"/>
        <v>44640</v>
      </c>
      <c r="C41" s="174" t="str">
        <f>IF(OR(A41="Samstag",A41="Sonntag"),"",IF(COUNTIF(Übersicht!C$16:C$30,B41)&gt;0,"BA",""))</f>
        <v/>
      </c>
      <c r="D41" s="34" t="str">
        <f>IF(OR(A41="Samstag",A41="Sonntag"),"",IF(COUNTIF(Übersicht!C$16:C$30,B41)&gt;0,"F",""))</f>
        <v/>
      </c>
      <c r="E41" s="161" t="str">
        <f t="shared" si="3"/>
        <v/>
      </c>
      <c r="F41" s="165"/>
      <c r="G41" s="166"/>
      <c r="H41" s="167"/>
      <c r="I41" s="38">
        <f t="shared" si="1"/>
        <v>0</v>
      </c>
      <c r="J41" s="35">
        <f t="shared" si="4"/>
        <v>0</v>
      </c>
      <c r="K41" s="36">
        <f t="shared" si="8"/>
        <v>-0.89999999999999458</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t="str">
        <f t="shared" si="7"/>
        <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Montag</v>
      </c>
      <c r="B42" s="37">
        <f t="shared" si="2"/>
        <v>44641</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-2.6999999999999948</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Dienstag</v>
      </c>
      <c r="B43" s="37">
        <f t="shared" si="2"/>
        <v>44642</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-4.4999999999999947</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Mittwoch</v>
      </c>
      <c r="B44" s="37">
        <f t="shared" si="2"/>
        <v>44643</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-6.2999999999999945</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Donnerstag</v>
      </c>
      <c r="B45" s="37">
        <f t="shared" si="2"/>
        <v>44644</v>
      </c>
      <c r="C45" s="174" t="str">
        <f>IF(OR(A45="Samstag",A45="Sonntag"),"",IF(COUNTIF(Übersicht!C$16:C$30,B45)&gt;0,"BA",""))</f>
        <v/>
      </c>
      <c r="D45" s="34" t="str">
        <f>IF(OR(A45="Samstag",A45="Sonntag"),"",IF(COUNTIF(Übersicht!C$16:C$30,B45)&gt;0,"F",""))</f>
        <v/>
      </c>
      <c r="E45" s="161">
        <f t="shared" si="3"/>
        <v>1.8</v>
      </c>
      <c r="F45" s="165">
        <v>0.375</v>
      </c>
      <c r="G45" s="166">
        <v>2.0833333333333332E-2</v>
      </c>
      <c r="H45" s="167">
        <v>0.72916666666666663</v>
      </c>
      <c r="I45" s="38">
        <f t="shared" si="1"/>
        <v>8</v>
      </c>
      <c r="J45" s="35">
        <f t="shared" si="4"/>
        <v>6.2</v>
      </c>
      <c r="K45" s="36">
        <f t="shared" si="8"/>
        <v>-9.9999999999994316E-2</v>
      </c>
      <c r="L45" s="275" t="s">
        <v>104</v>
      </c>
      <c r="M45" s="276"/>
      <c r="N45" s="276"/>
      <c r="O45" s="276"/>
      <c r="P45" s="298"/>
      <c r="Q45" s="195">
        <v>24</v>
      </c>
      <c r="R45" s="226">
        <f t="shared" si="5"/>
        <v>0</v>
      </c>
      <c r="S45" s="226">
        <f t="shared" si="6"/>
        <v>961920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Freitag</v>
      </c>
      <c r="B46" s="37">
        <f t="shared" si="2"/>
        <v>44645</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-1.8999999999999944</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Samstag</v>
      </c>
      <c r="B47" s="37">
        <f t="shared" si="2"/>
        <v>44646</v>
      </c>
      <c r="C47" s="174" t="str">
        <f>IF(OR(A47="Samstag",A47="Sonntag"),"",IF(COUNTIF(Übersicht!C$16:C$30,B47)&gt;0,"BA",""))</f>
        <v/>
      </c>
      <c r="D47" s="34" t="str">
        <f>IF(OR(A47="Samstag",A47="Sonntag"),"",IF(COUNTIF(Übersicht!C$16:C$30,B47)&gt;0,"F",""))</f>
        <v/>
      </c>
      <c r="E47" s="161" t="str">
        <f t="shared" si="3"/>
        <v/>
      </c>
      <c r="F47" s="165"/>
      <c r="G47" s="166"/>
      <c r="H47" s="167"/>
      <c r="I47" s="38">
        <f t="shared" si="1"/>
        <v>0</v>
      </c>
      <c r="J47" s="35">
        <f t="shared" si="4"/>
        <v>0</v>
      </c>
      <c r="K47" s="36">
        <f t="shared" si="8"/>
        <v>-1.8999999999999944</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Sonntag</v>
      </c>
      <c r="B48" s="37">
        <f t="shared" si="2"/>
        <v>44647</v>
      </c>
      <c r="C48" s="174" t="str">
        <f>IF(OR(A48="Samstag",A48="Sonntag"),"",IF(COUNTIF(Übersicht!C$16:C$30,B48)&gt;0,"BA",""))</f>
        <v/>
      </c>
      <c r="D48" s="34" t="str">
        <f>IF(OR(A48="Samstag",A48="Sonntag"),"",IF(COUNTIF(Übersicht!C$16:C$30,B48)&gt;0,"F",""))</f>
        <v/>
      </c>
      <c r="E48" s="161" t="str">
        <f t="shared" si="3"/>
        <v/>
      </c>
      <c r="F48" s="165"/>
      <c r="G48" s="166"/>
      <c r="H48" s="167"/>
      <c r="I48" s="38">
        <f t="shared" si="1"/>
        <v>0</v>
      </c>
      <c r="J48" s="35">
        <f t="shared" si="4"/>
        <v>0</v>
      </c>
      <c r="K48" s="36">
        <f t="shared" si="8"/>
        <v>-1.8999999999999944</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t="str">
        <f t="shared" si="7"/>
        <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Montag</v>
      </c>
      <c r="B49" s="37">
        <f t="shared" si="2"/>
        <v>44648</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-3.6999999999999944</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Dienstag</v>
      </c>
      <c r="B50" s="37">
        <f t="shared" si="2"/>
        <v>44649</v>
      </c>
      <c r="C50" s="174" t="str">
        <f>IF(OR(A50="Samstag",A50="Sonntag"),"",IF(COUNTIF(Übersicht!C$16:C$30,B50)&gt;0,"BA",""))</f>
        <v/>
      </c>
      <c r="D50" s="34" t="str">
        <f>IF(OR(A50="Samstag",A50="Sonntag"),"",IF(COUNTIF(Übersicht!C$16:C$30,B50)&gt;0,"F",""))</f>
        <v/>
      </c>
      <c r="E50" s="161">
        <f t="shared" si="3"/>
        <v>1.8</v>
      </c>
      <c r="F50" s="165">
        <v>0.41666666666666669</v>
      </c>
      <c r="G50" s="166">
        <v>2.0833333333333332E-2</v>
      </c>
      <c r="H50" s="167">
        <v>0.6875</v>
      </c>
      <c r="I50" s="38">
        <f t="shared" si="1"/>
        <v>5.9999999999999991</v>
      </c>
      <c r="J50" s="35">
        <f t="shared" si="4"/>
        <v>4.1999999999999993</v>
      </c>
      <c r="K50" s="36">
        <f t="shared" si="8"/>
        <v>0.50000000000000488</v>
      </c>
      <c r="L50" s="275" t="s">
        <v>103</v>
      </c>
      <c r="M50" s="276"/>
      <c r="N50" s="276"/>
      <c r="O50" s="276"/>
      <c r="P50" s="298"/>
      <c r="Q50" s="195">
        <v>29</v>
      </c>
      <c r="R50" s="226">
        <f t="shared" si="5"/>
        <v>0</v>
      </c>
      <c r="S50" s="226">
        <f t="shared" si="6"/>
        <v>1280640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Mittwoch</v>
      </c>
      <c r="B51" s="37">
        <f t="shared" si="2"/>
        <v>44650</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-1.2999999999999952</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Donnerstag</v>
      </c>
      <c r="B52" s="37">
        <f t="shared" si="2"/>
        <v>44651</v>
      </c>
      <c r="C52" s="174" t="str">
        <f>IF(OR(A52="Samstag",A52="Sonntag"),"",IF(COUNTIF(Übersicht!C$16:C$30,B52)&gt;0,"BA",""))</f>
        <v/>
      </c>
      <c r="D52" s="34" t="str">
        <f>IF(OR(A52="Samstag",A52="Sonntag"),"",IF(COUNTIF(Übersicht!C$16:C$30,B52)&gt;0,"F",""))</f>
        <v/>
      </c>
      <c r="E52" s="161">
        <f t="shared" si="3"/>
        <v>1.8</v>
      </c>
      <c r="F52" s="165">
        <v>0.33333333333333331</v>
      </c>
      <c r="G52" s="166">
        <v>0</v>
      </c>
      <c r="H52" s="167">
        <v>0.5</v>
      </c>
      <c r="I52" s="38">
        <f t="shared" si="1"/>
        <v>4</v>
      </c>
      <c r="J52" s="35">
        <f t="shared" si="4"/>
        <v>2.2000000000000002</v>
      </c>
      <c r="K52" s="39">
        <f t="shared" si="8"/>
        <v>0.90000000000000502</v>
      </c>
      <c r="L52" s="295" t="s">
        <v>112</v>
      </c>
      <c r="M52" s="296"/>
      <c r="N52" s="296"/>
      <c r="O52" s="296"/>
      <c r="P52" s="299"/>
      <c r="Q52" s="225">
        <v>31</v>
      </c>
      <c r="R52" s="226">
        <f t="shared" si="5"/>
        <v>0</v>
      </c>
      <c r="S52" s="226">
        <f t="shared" si="6"/>
        <v>1049040</v>
      </c>
      <c r="T52" s="213" t="str">
        <f>IF(OR(A52="Samstag",A52="Sonntag"),"",IF(AND(COUNTIF(Übersicht!C$16:C$30,B52)&gt;0,C52&lt;&gt;"BA"),"Achtung: Feiertag gelöscht!",""))</f>
        <v/>
      </c>
      <c r="U52" s="74"/>
      <c r="V52" s="73">
        <f t="shared" si="7"/>
        <v>1.8</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41.399999999999991</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41.399999999999991</v>
      </c>
      <c r="F54" s="50"/>
      <c r="G54" s="51"/>
      <c r="H54" s="48"/>
      <c r="I54" s="49">
        <f>SUM(I22:I52)</f>
        <v>40</v>
      </c>
      <c r="J54" s="49">
        <f>SUM(J22:J52)</f>
        <v>-1.3999999999999995</v>
      </c>
      <c r="K54" s="49">
        <f>K52</f>
        <v>0.90000000000000502</v>
      </c>
      <c r="L54" s="86"/>
      <c r="M54" s="190" t="str">
        <f>CONCATENATE(DEC2HEX(R54),"-",DEC2HEX(S54),"-",DEC2HEX(ROUND(I54*100,0)))</f>
        <v>0-3A5D68-FA0</v>
      </c>
      <c r="N54" s="190"/>
      <c r="O54" s="190"/>
      <c r="P54" s="192"/>
      <c r="Q54" s="79"/>
      <c r="R54" s="79">
        <f>SUM(R22:R52)</f>
        <v>0</v>
      </c>
      <c r="S54" s="79">
        <f>SUM(S22:S52)</f>
        <v>3825000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fgkpZGGeNMjsnHgfrhLy8L5Ntw+L1kphbwfICvSSFPLC017a8Nl3mnhLFcII8TZIcTXm76W9EIq3liBNY2PqQA==" saltValue="mJ7wYv7s8J3eBsFDfFujnQ==" spinCount="100000" sheet="1" objects="1" scenarios="1" selectLockedCells="1"/>
  <protectedRanges>
    <protectedRange sqref="M7 F12 I13:M13 F16 E17 I17:M17 L23:P52 F22:H52" name="Eingabebereich"/>
    <protectedRange sqref="C22:C52" name="Eingabebereich_1_2"/>
  </protectedRanges>
  <mergeCells count="49">
    <mergeCell ref="L33:O33"/>
    <mergeCell ref="B2:H2"/>
    <mergeCell ref="I2:J2"/>
    <mergeCell ref="K2:L2"/>
    <mergeCell ref="E5:H5"/>
    <mergeCell ref="M5:O5"/>
    <mergeCell ref="E7:H7"/>
    <mergeCell ref="M7:O7"/>
    <mergeCell ref="E17:F17"/>
    <mergeCell ref="C20:E20"/>
    <mergeCell ref="F20:H20"/>
    <mergeCell ref="I20:K20"/>
    <mergeCell ref="L20:O20"/>
    <mergeCell ref="L21:O21"/>
    <mergeCell ref="K55:O55"/>
    <mergeCell ref="C60:G60"/>
    <mergeCell ref="L60:P60"/>
    <mergeCell ref="E9:O9"/>
    <mergeCell ref="P22:P52"/>
    <mergeCell ref="L23:O23"/>
    <mergeCell ref="L24:O24"/>
    <mergeCell ref="L25:O25"/>
    <mergeCell ref="L26:O26"/>
    <mergeCell ref="L27:O27"/>
    <mergeCell ref="L28:O28"/>
    <mergeCell ref="L29:O29"/>
    <mergeCell ref="L30:O30"/>
    <mergeCell ref="L22:O22"/>
    <mergeCell ref="L31:O31"/>
    <mergeCell ref="L32:O32"/>
    <mergeCell ref="L34:O34"/>
    <mergeCell ref="L35:O35"/>
    <mergeCell ref="L36:O36"/>
    <mergeCell ref="L37:O37"/>
    <mergeCell ref="L38:O38"/>
    <mergeCell ref="L39:O39"/>
    <mergeCell ref="L40:O40"/>
    <mergeCell ref="L41:O41"/>
    <mergeCell ref="L42:O42"/>
    <mergeCell ref="L43:O43"/>
    <mergeCell ref="L49:O49"/>
    <mergeCell ref="L50:O50"/>
    <mergeCell ref="L51:O51"/>
    <mergeCell ref="L52:O52"/>
    <mergeCell ref="L44:O44"/>
    <mergeCell ref="L45:O45"/>
    <mergeCell ref="L46:O46"/>
    <mergeCell ref="L47:O47"/>
    <mergeCell ref="L48:O48"/>
  </mergeCells>
  <conditionalFormatting sqref="K23:L39 K40:K43 K44:L52 F23:J52">
    <cfRule type="expression" dxfId="2464" priority="239" stopIfTrue="1">
      <formula>OR(($A23="Samstag"),($A23="Sonntag"),($AA23=TRUE()))</formula>
    </cfRule>
  </conditionalFormatting>
  <conditionalFormatting sqref="B23:B52">
    <cfRule type="expression" dxfId="2463" priority="145" stopIfTrue="1">
      <formula>$AA23=TRUE()</formula>
    </cfRule>
    <cfRule type="expression" dxfId="2462" priority="149" stopIfTrue="1">
      <formula>OR(($A23="Samstag"),($A23="Sonntag"))</formula>
    </cfRule>
    <cfRule type="expression" dxfId="2461" priority="150" stopIfTrue="1">
      <formula>AND($E$17&lt;&gt;"",$B23&gt;=$E$17)</formula>
    </cfRule>
  </conditionalFormatting>
  <conditionalFormatting sqref="F32:H32 L23:L39">
    <cfRule type="expression" dxfId="2460" priority="238" stopIfTrue="1">
      <formula>OR(($A23="Samstag"),($A23="Sonntag"))</formula>
    </cfRule>
  </conditionalFormatting>
  <conditionalFormatting sqref="F32:H32">
    <cfRule type="expression" dxfId="2459" priority="237" stopIfTrue="1">
      <formula>OR(($A32="Samstag"),($A32="Sonntag"))</formula>
    </cfRule>
  </conditionalFormatting>
  <conditionalFormatting sqref="F52:H52">
    <cfRule type="expression" dxfId="2458" priority="226" stopIfTrue="1">
      <formula>OR(($A52="Samstag"),($A52="Sonntag"))</formula>
    </cfRule>
  </conditionalFormatting>
  <conditionalFormatting sqref="F52:H52">
    <cfRule type="expression" dxfId="2457" priority="225" stopIfTrue="1">
      <formula>OR(($A52="Samstag"),($A52="Sonntag"))</formula>
    </cfRule>
  </conditionalFormatting>
  <conditionalFormatting sqref="F46:H46">
    <cfRule type="expression" dxfId="2456" priority="229" stopIfTrue="1">
      <formula>OR(($A46="Samstag"),($A46="Sonntag"))</formula>
    </cfRule>
  </conditionalFormatting>
  <conditionalFormatting sqref="F32:H32">
    <cfRule type="expression" dxfId="2455" priority="233" stopIfTrue="1">
      <formula>OR(($A32="Samstag"),($A32="Sonntag"))</formula>
    </cfRule>
  </conditionalFormatting>
  <conditionalFormatting sqref="F24:H25">
    <cfRule type="expression" dxfId="2454" priority="236" stopIfTrue="1">
      <formula>OR(($A24="Samstag"),($A24="Sonntag"))</formula>
    </cfRule>
  </conditionalFormatting>
  <conditionalFormatting sqref="F24:H24">
    <cfRule type="expression" dxfId="2453" priority="235" stopIfTrue="1">
      <formula>OR(($A24="Samstag"),($A24="Sonntag"))</formula>
    </cfRule>
  </conditionalFormatting>
  <conditionalFormatting sqref="F25:H25">
    <cfRule type="expression" dxfId="2452" priority="234" stopIfTrue="1">
      <formula>OR(($A25="Samstag"),($A25="Sonntag"))</formula>
    </cfRule>
  </conditionalFormatting>
  <conditionalFormatting sqref="F39:H39">
    <cfRule type="expression" dxfId="2451" priority="231" stopIfTrue="1">
      <formula>OR(($A39="Samstag"),($A39="Sonntag"))</formula>
    </cfRule>
  </conditionalFormatting>
  <conditionalFormatting sqref="F39:H39">
    <cfRule type="expression" dxfId="2450" priority="232" stopIfTrue="1">
      <formula>OR(($A39="Samstag"),($A39="Sonntag"))</formula>
    </cfRule>
  </conditionalFormatting>
  <conditionalFormatting sqref="F39:H39">
    <cfRule type="expression" dxfId="2449" priority="230" stopIfTrue="1">
      <formula>OR(($A39="Samstag"),($A39="Sonntag"))</formula>
    </cfRule>
  </conditionalFormatting>
  <conditionalFormatting sqref="F46:H46">
    <cfRule type="expression" dxfId="2448" priority="228" stopIfTrue="1">
      <formula>OR(($A46="Samstag"),($A46="Sonntag"))</formula>
    </cfRule>
  </conditionalFormatting>
  <conditionalFormatting sqref="F46:H46">
    <cfRule type="expression" dxfId="2447" priority="227" stopIfTrue="1">
      <formula>OR(($A46="Samstag"),($A46="Sonntag"))</formula>
    </cfRule>
  </conditionalFormatting>
  <conditionalFormatting sqref="F22:H52">
    <cfRule type="expression" dxfId="2446" priority="224" stopIfTrue="1">
      <formula>OR(($A22="Samstag"),($A22="Sonntag"))</formula>
    </cfRule>
  </conditionalFormatting>
  <conditionalFormatting sqref="F22:H52">
    <cfRule type="expression" dxfId="2445" priority="223" stopIfTrue="1">
      <formula>OR(($A22="Samstag"),($A22="Sonntag"))</formula>
    </cfRule>
  </conditionalFormatting>
  <conditionalFormatting sqref="G22:G52">
    <cfRule type="expression" dxfId="2444" priority="222" stopIfTrue="1">
      <formula>OR(($A22="Samstag"),($A22="Sonntag"))</formula>
    </cfRule>
  </conditionalFormatting>
  <conditionalFormatting sqref="G22:G52">
    <cfRule type="expression" dxfId="2443" priority="221" stopIfTrue="1">
      <formula>OR(($A22="Samstag"),($A22="Sonntag"))</formula>
    </cfRule>
  </conditionalFormatting>
  <conditionalFormatting sqref="F31:H31">
    <cfRule type="expression" dxfId="2442" priority="220" stopIfTrue="1">
      <formula>OR(($A31="Samstag"),($A31="Sonntag"))</formula>
    </cfRule>
  </conditionalFormatting>
  <conditionalFormatting sqref="F31:H31">
    <cfRule type="expression" dxfId="2441" priority="219" stopIfTrue="1">
      <formula>OR(($A31="Samstag"),($A31="Sonntag"))</formula>
    </cfRule>
  </conditionalFormatting>
  <conditionalFormatting sqref="F38:H38">
    <cfRule type="expression" dxfId="2440" priority="218" stopIfTrue="1">
      <formula>OR(($A38="Samstag"),($A38="Sonntag"))</formula>
    </cfRule>
  </conditionalFormatting>
  <conditionalFormatting sqref="F38:H38">
    <cfRule type="expression" dxfId="2439" priority="217" stopIfTrue="1">
      <formula>OR(($A38="Samstag"),($A38="Sonntag"))</formula>
    </cfRule>
  </conditionalFormatting>
  <conditionalFormatting sqref="F45:H45">
    <cfRule type="expression" dxfId="2438" priority="216" stopIfTrue="1">
      <formula>OR(($A45="Samstag"),($A45="Sonntag"))</formula>
    </cfRule>
  </conditionalFormatting>
  <conditionalFormatting sqref="F45:H45">
    <cfRule type="expression" dxfId="2437" priority="215" stopIfTrue="1">
      <formula>OR(($A45="Samstag"),($A45="Sonntag"))</formula>
    </cfRule>
  </conditionalFormatting>
  <conditionalFormatting sqref="G26:G52">
    <cfRule type="expression" dxfId="2436" priority="214" stopIfTrue="1">
      <formula>OR(($A26="Samstag"),($A26="Sonntag"))</formula>
    </cfRule>
  </conditionalFormatting>
  <conditionalFormatting sqref="G26:G52">
    <cfRule type="expression" dxfId="2435" priority="213" stopIfTrue="1">
      <formula>OR(($A26="Samstag"),($A26="Sonntag"))</formula>
    </cfRule>
  </conditionalFormatting>
  <conditionalFormatting sqref="G33:G37">
    <cfRule type="expression" dxfId="2434" priority="212" stopIfTrue="1">
      <formula>OR(($A33="Samstag"),($A33="Sonntag"))</formula>
    </cfRule>
  </conditionalFormatting>
  <conditionalFormatting sqref="G33:G37">
    <cfRule type="expression" dxfId="2433" priority="211" stopIfTrue="1">
      <formula>OR(($A33="Samstag"),($A33="Sonntag"))</formula>
    </cfRule>
  </conditionalFormatting>
  <conditionalFormatting sqref="G40:G44">
    <cfRule type="expression" dxfId="2432" priority="210" stopIfTrue="1">
      <formula>OR(($A40="Samstag"),($A40="Sonntag"))</formula>
    </cfRule>
  </conditionalFormatting>
  <conditionalFormatting sqref="G40:G44">
    <cfRule type="expression" dxfId="2431" priority="209" stopIfTrue="1">
      <formula>OR(($A40="Samstag"),($A40="Sonntag"))</formula>
    </cfRule>
  </conditionalFormatting>
  <conditionalFormatting sqref="G47:G51">
    <cfRule type="expression" dxfId="2430" priority="208" stopIfTrue="1">
      <formula>OR(($A47="Samstag"),($A47="Sonntag"))</formula>
    </cfRule>
  </conditionalFormatting>
  <conditionalFormatting sqref="G47:G51">
    <cfRule type="expression" dxfId="2429" priority="207" stopIfTrue="1">
      <formula>OR(($A47="Samstag"),($A47="Sonntag"))</formula>
    </cfRule>
  </conditionalFormatting>
  <conditionalFormatting sqref="F22:H52">
    <cfRule type="expression" dxfId="2428" priority="206" stopIfTrue="1">
      <formula>OR(($A22="Samstag"),($A22="Sonntag"))</formula>
    </cfRule>
  </conditionalFormatting>
  <conditionalFormatting sqref="F22:H52">
    <cfRule type="expression" dxfId="2427" priority="205" stopIfTrue="1">
      <formula>OR(($A22="Samstag"),($A22="Sonntag"))</formula>
    </cfRule>
  </conditionalFormatting>
  <conditionalFormatting sqref="F26:H52">
    <cfRule type="expression" dxfId="2426" priority="204" stopIfTrue="1">
      <formula>OR(($A26="Samstag"),($A26="Sonntag"))</formula>
    </cfRule>
  </conditionalFormatting>
  <conditionalFormatting sqref="F26:H52">
    <cfRule type="expression" dxfId="2425" priority="203" stopIfTrue="1">
      <formula>OR(($A26="Samstag"),($A26="Sonntag"))</formula>
    </cfRule>
  </conditionalFormatting>
  <conditionalFormatting sqref="F33:H37">
    <cfRule type="expression" dxfId="2424" priority="202" stopIfTrue="1">
      <formula>OR(($A33="Samstag"),($A33="Sonntag"))</formula>
    </cfRule>
  </conditionalFormatting>
  <conditionalFormatting sqref="F33:H37">
    <cfRule type="expression" dxfId="2423" priority="201" stopIfTrue="1">
      <formula>OR(($A33="Samstag"),($A33="Sonntag"))</formula>
    </cfRule>
  </conditionalFormatting>
  <conditionalFormatting sqref="F40:H44">
    <cfRule type="expression" dxfId="2422" priority="200" stopIfTrue="1">
      <formula>OR(($A40="Samstag"),($A40="Sonntag"))</formula>
    </cfRule>
  </conditionalFormatting>
  <conditionalFormatting sqref="F40:H44">
    <cfRule type="expression" dxfId="2421" priority="199" stopIfTrue="1">
      <formula>OR(($A40="Samstag"),($A40="Sonntag"))</formula>
    </cfRule>
  </conditionalFormatting>
  <conditionalFormatting sqref="H40:H44">
    <cfRule type="expression" dxfId="2420" priority="190" stopIfTrue="1">
      <formula>OR(($A40="Samstag"),($A40="Sonntag"))</formula>
    </cfRule>
  </conditionalFormatting>
  <conditionalFormatting sqref="H40:H44">
    <cfRule type="expression" dxfId="2419" priority="189" stopIfTrue="1">
      <formula>OR(($A40="Samstag"),($A40="Sonntag"))</formula>
    </cfRule>
  </conditionalFormatting>
  <conditionalFormatting sqref="F47:H51">
    <cfRule type="expression" dxfId="2418" priority="198" stopIfTrue="1">
      <formula>OR(($A47="Samstag"),($A47="Sonntag"))</formula>
    </cfRule>
  </conditionalFormatting>
  <conditionalFormatting sqref="F47:H51">
    <cfRule type="expression" dxfId="2417" priority="197" stopIfTrue="1">
      <formula>OR(($A47="Samstag"),($A47="Sonntag"))</formula>
    </cfRule>
  </conditionalFormatting>
  <conditionalFormatting sqref="H22:H52">
    <cfRule type="expression" dxfId="2416" priority="196" stopIfTrue="1">
      <formula>OR(($A22="Samstag"),($A22="Sonntag"))</formula>
    </cfRule>
  </conditionalFormatting>
  <conditionalFormatting sqref="H22:H52">
    <cfRule type="expression" dxfId="2415" priority="195" stopIfTrue="1">
      <formula>OR(($A22="Samstag"),($A22="Sonntag"))</formula>
    </cfRule>
  </conditionalFormatting>
  <conditionalFormatting sqref="H26:H52">
    <cfRule type="expression" dxfId="2414" priority="194" stopIfTrue="1">
      <formula>OR(($A26="Samstag"),($A26="Sonntag"))</formula>
    </cfRule>
  </conditionalFormatting>
  <conditionalFormatting sqref="H26:H52">
    <cfRule type="expression" dxfId="2413" priority="193" stopIfTrue="1">
      <formula>OR(($A26="Samstag"),($A26="Sonntag"))</formula>
    </cfRule>
  </conditionalFormatting>
  <conditionalFormatting sqref="H33:H37">
    <cfRule type="expression" dxfId="2412" priority="192" stopIfTrue="1">
      <formula>OR(($A33="Samstag"),($A33="Sonntag"))</formula>
    </cfRule>
  </conditionalFormatting>
  <conditionalFormatting sqref="H33:H37">
    <cfRule type="expression" dxfId="2411" priority="191" stopIfTrue="1">
      <formula>OR(($A33="Samstag"),($A33="Sonntag"))</formula>
    </cfRule>
  </conditionalFormatting>
  <conditionalFormatting sqref="H47:H51">
    <cfRule type="expression" dxfId="2410" priority="188" stopIfTrue="1">
      <formula>OR(($A47="Samstag"),($A47="Sonntag"))</formula>
    </cfRule>
  </conditionalFormatting>
  <conditionalFormatting sqref="H47:H51">
    <cfRule type="expression" dxfId="2409" priority="187" stopIfTrue="1">
      <formula>OR(($A47="Samstag"),($A47="Sonntag"))</formula>
    </cfRule>
  </conditionalFormatting>
  <conditionalFormatting sqref="I22:J52">
    <cfRule type="expression" dxfId="2408" priority="186" stopIfTrue="1">
      <formula>OR(($A22="Samstag"),($A22="Sonntag"))</formula>
    </cfRule>
  </conditionalFormatting>
  <conditionalFormatting sqref="I22:J52">
    <cfRule type="expression" dxfId="2407" priority="185" stopIfTrue="1">
      <formula>OR(($A22="Samstag"),($A22="Sonntag"))</formula>
    </cfRule>
  </conditionalFormatting>
  <conditionalFormatting sqref="K32">
    <cfRule type="expression" dxfId="2406" priority="184" stopIfTrue="1">
      <formula>OR(($A32="Samstag"),($A32="Sonntag"))</formula>
    </cfRule>
  </conditionalFormatting>
  <conditionalFormatting sqref="K32">
    <cfRule type="expression" dxfId="2405" priority="183" stopIfTrue="1">
      <formula>OR(($A32="Samstag"),($A32="Sonntag"))</formula>
    </cfRule>
  </conditionalFormatting>
  <conditionalFormatting sqref="K52">
    <cfRule type="expression" dxfId="2404" priority="172" stopIfTrue="1">
      <formula>OR(($A52="Samstag"),($A52="Sonntag"))</formula>
    </cfRule>
  </conditionalFormatting>
  <conditionalFormatting sqref="K52">
    <cfRule type="expression" dxfId="2403" priority="171" stopIfTrue="1">
      <formula>OR(($A52="Samstag"),($A52="Sonntag"))</formula>
    </cfRule>
  </conditionalFormatting>
  <conditionalFormatting sqref="K46">
    <cfRule type="expression" dxfId="2402" priority="175" stopIfTrue="1">
      <formula>OR(($A46="Samstag"),($A46="Sonntag"))</formula>
    </cfRule>
  </conditionalFormatting>
  <conditionalFormatting sqref="K32">
    <cfRule type="expression" dxfId="2401" priority="179" stopIfTrue="1">
      <formula>OR(($A32="Samstag"),($A32="Sonntag"))</formula>
    </cfRule>
  </conditionalFormatting>
  <conditionalFormatting sqref="K24:K25">
    <cfRule type="expression" dxfId="2400" priority="182" stopIfTrue="1">
      <formula>OR(($A24="Samstag"),($A24="Sonntag"))</formula>
    </cfRule>
  </conditionalFormatting>
  <conditionalFormatting sqref="K24">
    <cfRule type="expression" dxfId="2399" priority="181" stopIfTrue="1">
      <formula>OR(($A24="Samstag"),($A24="Sonntag"))</formula>
    </cfRule>
  </conditionalFormatting>
  <conditionalFormatting sqref="K25">
    <cfRule type="expression" dxfId="2398" priority="180" stopIfTrue="1">
      <formula>OR(($A25="Samstag"),($A25="Sonntag"))</formula>
    </cfRule>
  </conditionalFormatting>
  <conditionalFormatting sqref="K39">
    <cfRule type="expression" dxfId="2397" priority="177" stopIfTrue="1">
      <formula>OR(($A39="Samstag"),($A39="Sonntag"))</formula>
    </cfRule>
  </conditionalFormatting>
  <conditionalFormatting sqref="K39">
    <cfRule type="expression" dxfId="2396" priority="178" stopIfTrue="1">
      <formula>OR(($A39="Samstag"),($A39="Sonntag"))</formula>
    </cfRule>
  </conditionalFormatting>
  <conditionalFormatting sqref="K39">
    <cfRule type="expression" dxfId="2395" priority="176" stopIfTrue="1">
      <formula>OR(($A39="Samstag"),($A39="Sonntag"))</formula>
    </cfRule>
  </conditionalFormatting>
  <conditionalFormatting sqref="K46">
    <cfRule type="expression" dxfId="2394" priority="174" stopIfTrue="1">
      <formula>OR(($A46="Samstag"),($A46="Sonntag"))</formula>
    </cfRule>
  </conditionalFormatting>
  <conditionalFormatting sqref="K46">
    <cfRule type="expression" dxfId="2393" priority="173" stopIfTrue="1">
      <formula>OR(($A46="Samstag"),($A46="Sonntag"))</formula>
    </cfRule>
  </conditionalFormatting>
  <conditionalFormatting sqref="K22:K52">
    <cfRule type="expression" dxfId="2392" priority="170" stopIfTrue="1">
      <formula>OR(($A22="Samstag"),($A22="Sonntag"))</formula>
    </cfRule>
  </conditionalFormatting>
  <conditionalFormatting sqref="K22:K52">
    <cfRule type="expression" dxfId="2391" priority="169" stopIfTrue="1">
      <formula>OR(($A22="Samstag"),($A22="Sonntag"))</formula>
    </cfRule>
  </conditionalFormatting>
  <conditionalFormatting sqref="K31">
    <cfRule type="expression" dxfId="2390" priority="168" stopIfTrue="1">
      <formula>OR(($A31="Samstag"),($A31="Sonntag"))</formula>
    </cfRule>
  </conditionalFormatting>
  <conditionalFormatting sqref="K31">
    <cfRule type="expression" dxfId="2389" priority="167" stopIfTrue="1">
      <formula>OR(($A31="Samstag"),($A31="Sonntag"))</formula>
    </cfRule>
  </conditionalFormatting>
  <conditionalFormatting sqref="K38">
    <cfRule type="expression" dxfId="2388" priority="166" stopIfTrue="1">
      <formula>OR(($A38="Samstag"),($A38="Sonntag"))</formula>
    </cfRule>
  </conditionalFormatting>
  <conditionalFormatting sqref="K38">
    <cfRule type="expression" dxfId="2387" priority="165" stopIfTrue="1">
      <formula>OR(($A38="Samstag"),($A38="Sonntag"))</formula>
    </cfRule>
  </conditionalFormatting>
  <conditionalFormatting sqref="K45">
    <cfRule type="expression" dxfId="2386" priority="164" stopIfTrue="1">
      <formula>OR(($A45="Samstag"),($A45="Sonntag"))</formula>
    </cfRule>
  </conditionalFormatting>
  <conditionalFormatting sqref="K45">
    <cfRule type="expression" dxfId="2385" priority="163" stopIfTrue="1">
      <formula>OR(($A45="Samstag"),($A45="Sonntag"))</formula>
    </cfRule>
  </conditionalFormatting>
  <conditionalFormatting sqref="K40:K44">
    <cfRule type="expression" dxfId="2384" priority="156" stopIfTrue="1">
      <formula>OR(($A40="Samstag"),($A40="Sonntag"))</formula>
    </cfRule>
  </conditionalFormatting>
  <conditionalFormatting sqref="K40:K44">
    <cfRule type="expression" dxfId="2383" priority="155" stopIfTrue="1">
      <formula>OR(($A40="Samstag"),($A40="Sonntag"))</formula>
    </cfRule>
  </conditionalFormatting>
  <conditionalFormatting sqref="K23">
    <cfRule type="expression" dxfId="2382" priority="162" stopIfTrue="1">
      <formula>OR(($A23="Samstag"),($A23="Sonntag"))</formula>
    </cfRule>
  </conditionalFormatting>
  <conditionalFormatting sqref="K23">
    <cfRule type="expression" dxfId="2381" priority="161" stopIfTrue="1">
      <formula>OR(($A23="Samstag"),($A23="Sonntag"))</formula>
    </cfRule>
  </conditionalFormatting>
  <conditionalFormatting sqref="K26:K30">
    <cfRule type="expression" dxfId="2380" priority="160" stopIfTrue="1">
      <formula>OR(($A26="Samstag"),($A26="Sonntag"))</formula>
    </cfRule>
  </conditionalFormatting>
  <conditionalFormatting sqref="K26:K30">
    <cfRule type="expression" dxfId="2379" priority="159" stopIfTrue="1">
      <formula>OR(($A26="Samstag"),($A26="Sonntag"))</formula>
    </cfRule>
  </conditionalFormatting>
  <conditionalFormatting sqref="K33:K37">
    <cfRule type="expression" dxfId="2378" priority="158" stopIfTrue="1">
      <formula>OR(($A33="Samstag"),($A33="Sonntag"))</formula>
    </cfRule>
  </conditionalFormatting>
  <conditionalFormatting sqref="K33:K37">
    <cfRule type="expression" dxfId="2377" priority="157" stopIfTrue="1">
      <formula>OR(($A33="Samstag"),($A33="Sonntag"))</formula>
    </cfRule>
  </conditionalFormatting>
  <conditionalFormatting sqref="K47:K51">
    <cfRule type="expression" dxfId="2376" priority="154" stopIfTrue="1">
      <formula>OR(($A47="Samstag"),($A47="Sonntag"))</formula>
    </cfRule>
  </conditionalFormatting>
  <conditionalFormatting sqref="K47:K51">
    <cfRule type="expression" dxfId="2375" priority="153" stopIfTrue="1">
      <formula>OR(($A47="Samstag"),($A47="Sonntag"))</formula>
    </cfRule>
  </conditionalFormatting>
  <conditionalFormatting sqref="N13 N17">
    <cfRule type="cellIs" dxfId="2374" priority="151" stopIfTrue="1" operator="equal">
      <formula>0</formula>
    </cfRule>
  </conditionalFormatting>
  <conditionalFormatting sqref="N13">
    <cfRule type="cellIs" dxfId="2373" priority="241" stopIfTrue="1" operator="equal">
      <formula>$F$12</formula>
    </cfRule>
    <cfRule type="cellIs" dxfId="2372" priority="242" stopIfTrue="1" operator="notEqual">
      <formula>$F$12</formula>
    </cfRule>
  </conditionalFormatting>
  <conditionalFormatting sqref="N17">
    <cfRule type="cellIs" dxfId="2371" priority="152" stopIfTrue="1" operator="notEqual">
      <formula>$F$16</formula>
    </cfRule>
    <cfRule type="cellIs" dxfId="2370" priority="240" stopIfTrue="1" operator="equal">
      <formula>$F$16</formula>
    </cfRule>
  </conditionalFormatting>
  <conditionalFormatting sqref="I23:I52">
    <cfRule type="expression" dxfId="2369" priority="148" stopIfTrue="1">
      <formula>OR(($A23="Samstag"),($A23="Sonntag"))</formula>
    </cfRule>
  </conditionalFormatting>
  <conditionalFormatting sqref="I23:I52">
    <cfRule type="expression" dxfId="2368" priority="147" stopIfTrue="1">
      <formula>OR(($A23="Samstag"),($A23="Sonntag"))</formula>
    </cfRule>
  </conditionalFormatting>
  <conditionalFormatting sqref="K55:N55">
    <cfRule type="expression" dxfId="2367" priority="146" stopIfTrue="1">
      <formula>OR(($A55="Samstag"),($A55="Sonntag"))</formula>
    </cfRule>
  </conditionalFormatting>
  <conditionalFormatting sqref="G32">
    <cfRule type="expression" dxfId="2366" priority="144" stopIfTrue="1">
      <formula>OR(($A32="Samstag"),($A32="Sonntag"))</formula>
    </cfRule>
  </conditionalFormatting>
  <conditionalFormatting sqref="G32">
    <cfRule type="expression" dxfId="2365" priority="143" stopIfTrue="1">
      <formula>OR(($A32="Samstag"),($A32="Sonntag"))</formula>
    </cfRule>
  </conditionalFormatting>
  <conditionalFormatting sqref="G52">
    <cfRule type="expression" dxfId="2364" priority="132" stopIfTrue="1">
      <formula>OR(($A52="Samstag"),($A52="Sonntag"))</formula>
    </cfRule>
  </conditionalFormatting>
  <conditionalFormatting sqref="G52">
    <cfRule type="expression" dxfId="2363" priority="131" stopIfTrue="1">
      <formula>OR(($A52="Samstag"),($A52="Sonntag"))</formula>
    </cfRule>
  </conditionalFormatting>
  <conditionalFormatting sqref="G46">
    <cfRule type="expression" dxfId="2362" priority="135" stopIfTrue="1">
      <formula>OR(($A46="Samstag"),($A46="Sonntag"))</formula>
    </cfRule>
  </conditionalFormatting>
  <conditionalFormatting sqref="G32">
    <cfRule type="expression" dxfId="2361" priority="139" stopIfTrue="1">
      <formula>OR(($A32="Samstag"),($A32="Sonntag"))</formula>
    </cfRule>
  </conditionalFormatting>
  <conditionalFormatting sqref="G24:G25">
    <cfRule type="expression" dxfId="2360" priority="142" stopIfTrue="1">
      <formula>OR(($A24="Samstag"),($A24="Sonntag"))</formula>
    </cfRule>
  </conditionalFormatting>
  <conditionalFormatting sqref="G24">
    <cfRule type="expression" dxfId="2359" priority="141" stopIfTrue="1">
      <formula>OR(($A24="Samstag"),($A24="Sonntag"))</formula>
    </cfRule>
  </conditionalFormatting>
  <conditionalFormatting sqref="G25">
    <cfRule type="expression" dxfId="2358" priority="140" stopIfTrue="1">
      <formula>OR(($A25="Samstag"),($A25="Sonntag"))</formula>
    </cfRule>
  </conditionalFormatting>
  <conditionalFormatting sqref="G39">
    <cfRule type="expression" dxfId="2357" priority="137" stopIfTrue="1">
      <formula>OR(($A39="Samstag"),($A39="Sonntag"))</formula>
    </cfRule>
  </conditionalFormatting>
  <conditionalFormatting sqref="G39">
    <cfRule type="expression" dxfId="2356" priority="138" stopIfTrue="1">
      <formula>OR(($A39="Samstag"),($A39="Sonntag"))</formula>
    </cfRule>
  </conditionalFormatting>
  <conditionalFormatting sqref="G39">
    <cfRule type="expression" dxfId="2355" priority="136" stopIfTrue="1">
      <formula>OR(($A39="Samstag"),($A39="Sonntag"))</formula>
    </cfRule>
  </conditionalFormatting>
  <conditionalFormatting sqref="G46">
    <cfRule type="expression" dxfId="2354" priority="134" stopIfTrue="1">
      <formula>OR(($A46="Samstag"),($A46="Sonntag"))</formula>
    </cfRule>
  </conditionalFormatting>
  <conditionalFormatting sqref="G46">
    <cfRule type="expression" dxfId="2353" priority="133" stopIfTrue="1">
      <formula>OR(($A46="Samstag"),($A46="Sonntag"))</formula>
    </cfRule>
  </conditionalFormatting>
  <conditionalFormatting sqref="F22:H52">
    <cfRule type="expression" dxfId="2352" priority="130" stopIfTrue="1">
      <formula>OR(($A22="Samstag"),($A22="Sonntag"))</formula>
    </cfRule>
  </conditionalFormatting>
  <conditionalFormatting sqref="F22:H52">
    <cfRule type="expression" dxfId="2351" priority="129" stopIfTrue="1">
      <formula>OR(($A22="Samstag"),($A22="Sonntag"))</formula>
    </cfRule>
  </conditionalFormatting>
  <conditionalFormatting sqref="G31">
    <cfRule type="expression" dxfId="2350" priority="128" stopIfTrue="1">
      <formula>OR(($A31="Samstag"),($A31="Sonntag"))</formula>
    </cfRule>
  </conditionalFormatting>
  <conditionalFormatting sqref="G31">
    <cfRule type="expression" dxfId="2349" priority="127" stopIfTrue="1">
      <formula>OR(($A31="Samstag"),($A31="Sonntag"))</formula>
    </cfRule>
  </conditionalFormatting>
  <conditionalFormatting sqref="G38">
    <cfRule type="expression" dxfId="2348" priority="126" stopIfTrue="1">
      <formula>OR(($A38="Samstag"),($A38="Sonntag"))</formula>
    </cfRule>
  </conditionalFormatting>
  <conditionalFormatting sqref="G38">
    <cfRule type="expression" dxfId="2347" priority="125" stopIfTrue="1">
      <formula>OR(($A38="Samstag"),($A38="Sonntag"))</formula>
    </cfRule>
  </conditionalFormatting>
  <conditionalFormatting sqref="G45">
    <cfRule type="expression" dxfId="2346" priority="124" stopIfTrue="1">
      <formula>OR(($A45="Samstag"),($A45="Sonntag"))</formula>
    </cfRule>
  </conditionalFormatting>
  <conditionalFormatting sqref="G45">
    <cfRule type="expression" dxfId="2345" priority="123" stopIfTrue="1">
      <formula>OR(($A45="Samstag"),($A45="Sonntag"))</formula>
    </cfRule>
  </conditionalFormatting>
  <conditionalFormatting sqref="G40:G44">
    <cfRule type="expression" dxfId="2344" priority="116" stopIfTrue="1">
      <formula>OR(($A40="Samstag"),($A40="Sonntag"))</formula>
    </cfRule>
  </conditionalFormatting>
  <conditionalFormatting sqref="G40:G44">
    <cfRule type="expression" dxfId="2343" priority="115" stopIfTrue="1">
      <formula>OR(($A40="Samstag"),($A40="Sonntag"))</formula>
    </cfRule>
  </conditionalFormatting>
  <conditionalFormatting sqref="G22:G52">
    <cfRule type="expression" dxfId="2342" priority="122" stopIfTrue="1">
      <formula>OR(($A22="Samstag"),($A22="Sonntag"))</formula>
    </cfRule>
  </conditionalFormatting>
  <conditionalFormatting sqref="G22:G52">
    <cfRule type="expression" dxfId="2341" priority="121" stopIfTrue="1">
      <formula>OR(($A22="Samstag"),($A22="Sonntag"))</formula>
    </cfRule>
  </conditionalFormatting>
  <conditionalFormatting sqref="G26:G52">
    <cfRule type="expression" dxfId="2340" priority="120" stopIfTrue="1">
      <formula>OR(($A26="Samstag"),($A26="Sonntag"))</formula>
    </cfRule>
  </conditionalFormatting>
  <conditionalFormatting sqref="G26:G52">
    <cfRule type="expression" dxfId="2339" priority="119" stopIfTrue="1">
      <formula>OR(($A26="Samstag"),($A26="Sonntag"))</formula>
    </cfRule>
  </conditionalFormatting>
  <conditionalFormatting sqref="G33:G37">
    <cfRule type="expression" dxfId="2338" priority="118" stopIfTrue="1">
      <formula>OR(($A33="Samstag"),($A33="Sonntag"))</formula>
    </cfRule>
  </conditionalFormatting>
  <conditionalFormatting sqref="G33:G37">
    <cfRule type="expression" dxfId="2337" priority="117" stopIfTrue="1">
      <formula>OR(($A33="Samstag"),($A33="Sonntag"))</formula>
    </cfRule>
  </conditionalFormatting>
  <conditionalFormatting sqref="G47:G51">
    <cfRule type="expression" dxfId="2336" priority="114" stopIfTrue="1">
      <formula>OR(($A47="Samstag"),($A47="Sonntag"))</formula>
    </cfRule>
  </conditionalFormatting>
  <conditionalFormatting sqref="G47:G51">
    <cfRule type="expression" dxfId="2335" priority="113" stopIfTrue="1">
      <formula>OR(($A47="Samstag"),($A47="Sonntag"))</formula>
    </cfRule>
  </conditionalFormatting>
  <conditionalFormatting sqref="H32">
    <cfRule type="expression" dxfId="2334" priority="112" stopIfTrue="1">
      <formula>OR(($A32="Samstag"),($A32="Sonntag"))</formula>
    </cfRule>
  </conditionalFormatting>
  <conditionalFormatting sqref="H32">
    <cfRule type="expression" dxfId="2333" priority="111" stopIfTrue="1">
      <formula>OR(($A32="Samstag"),($A32="Sonntag"))</formula>
    </cfRule>
  </conditionalFormatting>
  <conditionalFormatting sqref="H52">
    <cfRule type="expression" dxfId="2332" priority="100" stopIfTrue="1">
      <formula>OR(($A52="Samstag"),($A52="Sonntag"))</formula>
    </cfRule>
  </conditionalFormatting>
  <conditionalFormatting sqref="H52">
    <cfRule type="expression" dxfId="2331" priority="99" stopIfTrue="1">
      <formula>OR(($A52="Samstag"),($A52="Sonntag"))</formula>
    </cfRule>
  </conditionalFormatting>
  <conditionalFormatting sqref="H46">
    <cfRule type="expression" dxfId="2330" priority="103" stopIfTrue="1">
      <formula>OR(($A46="Samstag"),($A46="Sonntag"))</formula>
    </cfRule>
  </conditionalFormatting>
  <conditionalFormatting sqref="H32">
    <cfRule type="expression" dxfId="2329" priority="107" stopIfTrue="1">
      <formula>OR(($A32="Samstag"),($A32="Sonntag"))</formula>
    </cfRule>
  </conditionalFormatting>
  <conditionalFormatting sqref="H24:H25">
    <cfRule type="expression" dxfId="2328" priority="110" stopIfTrue="1">
      <formula>OR(($A24="Samstag"),($A24="Sonntag"))</formula>
    </cfRule>
  </conditionalFormatting>
  <conditionalFormatting sqref="H24">
    <cfRule type="expression" dxfId="2327" priority="109" stopIfTrue="1">
      <formula>OR(($A24="Samstag"),($A24="Sonntag"))</formula>
    </cfRule>
  </conditionalFormatting>
  <conditionalFormatting sqref="H25">
    <cfRule type="expression" dxfId="2326" priority="108" stopIfTrue="1">
      <formula>OR(($A25="Samstag"),($A25="Sonntag"))</formula>
    </cfRule>
  </conditionalFormatting>
  <conditionalFormatting sqref="H39">
    <cfRule type="expression" dxfId="2325" priority="105" stopIfTrue="1">
      <formula>OR(($A39="Samstag"),($A39="Sonntag"))</formula>
    </cfRule>
  </conditionalFormatting>
  <conditionalFormatting sqref="H39">
    <cfRule type="expression" dxfId="2324" priority="106" stopIfTrue="1">
      <formula>OR(($A39="Samstag"),($A39="Sonntag"))</formula>
    </cfRule>
  </conditionalFormatting>
  <conditionalFormatting sqref="H39">
    <cfRule type="expression" dxfId="2323" priority="104" stopIfTrue="1">
      <formula>OR(($A39="Samstag"),($A39="Sonntag"))</formula>
    </cfRule>
  </conditionalFormatting>
  <conditionalFormatting sqref="H46">
    <cfRule type="expression" dxfId="2322" priority="102" stopIfTrue="1">
      <formula>OR(($A46="Samstag"),($A46="Sonntag"))</formula>
    </cfRule>
  </conditionalFormatting>
  <conditionalFormatting sqref="H46">
    <cfRule type="expression" dxfId="2321" priority="101" stopIfTrue="1">
      <formula>OR(($A46="Samstag"),($A46="Sonntag"))</formula>
    </cfRule>
  </conditionalFormatting>
  <conditionalFormatting sqref="H22:H52">
    <cfRule type="expression" dxfId="2320" priority="98" stopIfTrue="1">
      <formula>OR(($A22="Samstag"),($A22="Sonntag"))</formula>
    </cfRule>
  </conditionalFormatting>
  <conditionalFormatting sqref="H22:H52">
    <cfRule type="expression" dxfId="2319" priority="97" stopIfTrue="1">
      <formula>OR(($A22="Samstag"),($A22="Sonntag"))</formula>
    </cfRule>
  </conditionalFormatting>
  <conditionalFormatting sqref="H31">
    <cfRule type="expression" dxfId="2318" priority="96" stopIfTrue="1">
      <formula>OR(($A31="Samstag"),($A31="Sonntag"))</formula>
    </cfRule>
  </conditionalFormatting>
  <conditionalFormatting sqref="H31">
    <cfRule type="expression" dxfId="2317" priority="95" stopIfTrue="1">
      <formula>OR(($A31="Samstag"),($A31="Sonntag"))</formula>
    </cfRule>
  </conditionalFormatting>
  <conditionalFormatting sqref="H38">
    <cfRule type="expression" dxfId="2316" priority="94" stopIfTrue="1">
      <formula>OR(($A38="Samstag"),($A38="Sonntag"))</formula>
    </cfRule>
  </conditionalFormatting>
  <conditionalFormatting sqref="H38">
    <cfRule type="expression" dxfId="2315" priority="93" stopIfTrue="1">
      <formula>OR(($A38="Samstag"),($A38="Sonntag"))</formula>
    </cfRule>
  </conditionalFormatting>
  <conditionalFormatting sqref="H45">
    <cfRule type="expression" dxfId="2314" priority="92" stopIfTrue="1">
      <formula>OR(($A45="Samstag"),($A45="Sonntag"))</formula>
    </cfRule>
  </conditionalFormatting>
  <conditionalFormatting sqref="H45">
    <cfRule type="expression" dxfId="2313" priority="91" stopIfTrue="1">
      <formula>OR(($A45="Samstag"),($A45="Sonntag"))</formula>
    </cfRule>
  </conditionalFormatting>
  <conditionalFormatting sqref="H40:H44">
    <cfRule type="expression" dxfId="2312" priority="84" stopIfTrue="1">
      <formula>OR(($A40="Samstag"),($A40="Sonntag"))</formula>
    </cfRule>
  </conditionalFormatting>
  <conditionalFormatting sqref="H40:H44">
    <cfRule type="expression" dxfId="2311" priority="83" stopIfTrue="1">
      <formula>OR(($A40="Samstag"),($A40="Sonntag"))</formula>
    </cfRule>
  </conditionalFormatting>
  <conditionalFormatting sqref="H22:H52">
    <cfRule type="expression" dxfId="2310" priority="90" stopIfTrue="1">
      <formula>OR(($A22="Samstag"),($A22="Sonntag"))</formula>
    </cfRule>
  </conditionalFormatting>
  <conditionalFormatting sqref="H22:H52">
    <cfRule type="expression" dxfId="2309" priority="89" stopIfTrue="1">
      <formula>OR(($A22="Samstag"),($A22="Sonntag"))</formula>
    </cfRule>
  </conditionalFormatting>
  <conditionalFormatting sqref="H26:H52">
    <cfRule type="expression" dxfId="2308" priority="88" stopIfTrue="1">
      <formula>OR(($A26="Samstag"),($A26="Sonntag"))</formula>
    </cfRule>
  </conditionalFormatting>
  <conditionalFormatting sqref="H26:H52">
    <cfRule type="expression" dxfId="2307" priority="87" stopIfTrue="1">
      <formula>OR(($A26="Samstag"),($A26="Sonntag"))</formula>
    </cfRule>
  </conditionalFormatting>
  <conditionalFormatting sqref="H33:H37">
    <cfRule type="expression" dxfId="2306" priority="86" stopIfTrue="1">
      <formula>OR(($A33="Samstag"),($A33="Sonntag"))</formula>
    </cfRule>
  </conditionalFormatting>
  <conditionalFormatting sqref="H33:H37">
    <cfRule type="expression" dxfId="2305" priority="85" stopIfTrue="1">
      <formula>OR(($A33="Samstag"),($A33="Sonntag"))</formula>
    </cfRule>
  </conditionalFormatting>
  <conditionalFormatting sqref="H47:H51">
    <cfRule type="expression" dxfId="2304" priority="82" stopIfTrue="1">
      <formula>OR(($A47="Samstag"),($A47="Sonntag"))</formula>
    </cfRule>
  </conditionalFormatting>
  <conditionalFormatting sqref="H47:H51">
    <cfRule type="expression" dxfId="2303" priority="81" stopIfTrue="1">
      <formula>OR(($A47="Samstag"),($A47="Sonntag"))</formula>
    </cfRule>
  </conditionalFormatting>
  <conditionalFormatting sqref="F22:H52">
    <cfRule type="expression" dxfId="2302" priority="80" stopIfTrue="1">
      <formula>OR(($A22="Samstag"),($A22="Sonntag"))</formula>
    </cfRule>
  </conditionalFormatting>
  <conditionalFormatting sqref="F22:H52">
    <cfRule type="expression" dxfId="2301" priority="79" stopIfTrue="1">
      <formula>OR(($A22="Samstag"),($A22="Sonntag"))</formula>
    </cfRule>
  </conditionalFormatting>
  <conditionalFormatting sqref="I22:I52">
    <cfRule type="expression" dxfId="2300" priority="65">
      <formula>(I22&gt;10)</formula>
    </cfRule>
    <cfRule type="expression" dxfId="2299" priority="75" stopIfTrue="1">
      <formula>OR(($A22="Samstag"),($A22="Sonntag"))</formula>
    </cfRule>
    <cfRule type="expression" dxfId="2298" priority="76" stopIfTrue="1">
      <formula>OR(($A22="Samstag"),($A22="Sonntag"))</formula>
    </cfRule>
    <cfRule type="expression" dxfId="2297" priority="78" stopIfTrue="1">
      <formula>OR(($A22="Samstag"),($A22="Sonntag"))</formula>
    </cfRule>
  </conditionalFormatting>
  <conditionalFormatting sqref="I22:I52">
    <cfRule type="expression" dxfId="2296" priority="77" stopIfTrue="1">
      <formula>OR(($A22="Samstag"),($A22="Sonntag"))</formula>
    </cfRule>
  </conditionalFormatting>
  <conditionalFormatting sqref="K56:P59">
    <cfRule type="expression" dxfId="2295" priority="74">
      <formula>OR(ISERROR($K$55),($K$55&gt;""),ISERROR($K$56),($K$56&gt;""))</formula>
    </cfRule>
  </conditionalFormatting>
  <conditionalFormatting sqref="L44:L52">
    <cfRule type="expression" dxfId="2294" priority="70" stopIfTrue="1">
      <formula>OR(($A44="Samstag"),($A44="Sonntag"))</formula>
    </cfRule>
  </conditionalFormatting>
  <conditionalFormatting sqref="L44:L52">
    <cfRule type="expression" dxfId="2293" priority="73" stopIfTrue="1">
      <formula>OR(($A44="Samstag"),($A44="Sonntag"))</formula>
    </cfRule>
  </conditionalFormatting>
  <conditionalFormatting sqref="L44:L52">
    <cfRule type="expression" dxfId="2292" priority="72" stopIfTrue="1">
      <formula>OR(($A44="Samstag"),($A44="Sonntag"))</formula>
    </cfRule>
  </conditionalFormatting>
  <conditionalFormatting sqref="L44:L52">
    <cfRule type="expression" dxfId="2291" priority="71" stopIfTrue="1">
      <formula>OR(($A44="Samstag"),($A44="Sonntag"))</formula>
    </cfRule>
  </conditionalFormatting>
  <conditionalFormatting sqref="L22">
    <cfRule type="expression" dxfId="2290" priority="69" stopIfTrue="1">
      <formula>OR(($A22="Samstag"),($A22="Sonntag"))</formula>
    </cfRule>
  </conditionalFormatting>
  <conditionalFormatting sqref="L40:L43">
    <cfRule type="expression" dxfId="2289" priority="68" stopIfTrue="1">
      <formula>OR(($A40="Samstag"),($A40="Sonntag"),($AA40=TRUE()))</formula>
    </cfRule>
  </conditionalFormatting>
  <conditionalFormatting sqref="L40:L43">
    <cfRule type="expression" dxfId="2288" priority="67" stopIfTrue="1">
      <formula>OR(($A40="Samstag"),($A40="Sonntag"))</formula>
    </cfRule>
  </conditionalFormatting>
  <conditionalFormatting sqref="G22:G52">
    <cfRule type="expression" dxfId="2287" priority="66">
      <formula>OR(AND(I22&gt;6,G22&lt;TIME(0,30,0)),AND(I22&gt;9,G22&lt;TIME(0,45,0)))</formula>
    </cfRule>
  </conditionalFormatting>
  <conditionalFormatting sqref="J22:J52">
    <cfRule type="expression" dxfId="2286" priority="64" stopIfTrue="1">
      <formula>OR(($A22="Samstag"),($A22="Sonntag"))</formula>
    </cfRule>
  </conditionalFormatting>
  <conditionalFormatting sqref="J22:J52">
    <cfRule type="expression" dxfId="2285" priority="63" stopIfTrue="1">
      <formula>OR(($A22="Samstag"),($A22="Sonntag"))</formula>
    </cfRule>
  </conditionalFormatting>
  <conditionalFormatting sqref="D22:L22 D23:H52">
    <cfRule type="expression" dxfId="2284" priority="243" stopIfTrue="1">
      <formula>OR(($A22="Samstag"),($A22="Sonntag"),($AD22=TRUE()))</formula>
    </cfRule>
  </conditionalFormatting>
  <conditionalFormatting sqref="B22">
    <cfRule type="expression" dxfId="2283" priority="244" stopIfTrue="1">
      <formula>$AD22=TRUE()</formula>
    </cfRule>
    <cfRule type="expression" dxfId="2282" priority="245" stopIfTrue="1">
      <formula>OR(($A22="Samstag"),($A22="Sonntag"))</formula>
    </cfRule>
    <cfRule type="expression" dxfId="2281" priority="246" stopIfTrue="1">
      <formula>AND($E$17&lt;&gt;"",$B22&gt;=$E$17)</formula>
    </cfRule>
  </conditionalFormatting>
  <conditionalFormatting sqref="C22:C52">
    <cfRule type="expression" dxfId="2280" priority="62" stopIfTrue="1">
      <formula>OR(($A22="Samstag"),($A22="Sonntag"),($AA22=TRUE()))</formula>
    </cfRule>
  </conditionalFormatting>
  <conditionalFormatting sqref="D22:D52">
    <cfRule type="expression" dxfId="2279" priority="61">
      <formula>IF(AND(D22="F",C22&lt;&gt;"BA"),TRUE,FALSE)</formula>
    </cfRule>
  </conditionalFormatting>
  <conditionalFormatting sqref="P22:P52">
    <cfRule type="expression" dxfId="2278" priority="60">
      <formula>IF($K$55&gt;"""",FALSE,TRUE)</formula>
    </cfRule>
  </conditionalFormatting>
  <conditionalFormatting sqref="F22">
    <cfRule type="expression" dxfId="2277" priority="59" stopIfTrue="1">
      <formula>OR(($A22="Samstag"),($A22="Sonntag"),($AA22=TRUE()))</formula>
    </cfRule>
  </conditionalFormatting>
  <conditionalFormatting sqref="F22">
    <cfRule type="expression" dxfId="2276" priority="58" stopIfTrue="1">
      <formula>OR(($A22="Samstag"),($A22="Sonntag"))</formula>
    </cfRule>
  </conditionalFormatting>
  <conditionalFormatting sqref="F22">
    <cfRule type="expression" dxfId="2275" priority="57" stopIfTrue="1">
      <formula>OR(($A22="Samstag"),($A22="Sonntag"))</formula>
    </cfRule>
  </conditionalFormatting>
  <conditionalFormatting sqref="F22:H22">
    <cfRule type="expression" dxfId="2274" priority="56" stopIfTrue="1">
      <formula>OR(($A22="Samstag"),($A22="Sonntag"),($AA22=TRUE()))</formula>
    </cfRule>
  </conditionalFormatting>
  <conditionalFormatting sqref="F22:H22">
    <cfRule type="expression" dxfId="2273" priority="55" stopIfTrue="1">
      <formula>OR(($A22="Samstag"),($A22="Sonntag"))</formula>
    </cfRule>
  </conditionalFormatting>
  <conditionalFormatting sqref="F22:H22">
    <cfRule type="expression" dxfId="2272" priority="54" stopIfTrue="1">
      <formula>OR(($A22="Samstag"),($A22="Sonntag"))</formula>
    </cfRule>
  </conditionalFormatting>
  <conditionalFormatting sqref="G22">
    <cfRule type="expression" dxfId="2271" priority="53" stopIfTrue="1">
      <formula>OR(($A22="Samstag"),($A22="Sonntag"))</formula>
    </cfRule>
  </conditionalFormatting>
  <conditionalFormatting sqref="G22">
    <cfRule type="expression" dxfId="2270" priority="52" stopIfTrue="1">
      <formula>OR(($A22="Samstag"),($A22="Sonntag"))</formula>
    </cfRule>
  </conditionalFormatting>
  <conditionalFormatting sqref="H22">
    <cfRule type="expression" dxfId="2269" priority="51" stopIfTrue="1">
      <formula>OR(($A22="Samstag"),($A22="Sonntag"))</formula>
    </cfRule>
  </conditionalFormatting>
  <conditionalFormatting sqref="H22">
    <cfRule type="expression" dxfId="2268" priority="50" stopIfTrue="1">
      <formula>OR(($A22="Samstag"),($A22="Sonntag"))</formula>
    </cfRule>
  </conditionalFormatting>
  <conditionalFormatting sqref="F27">
    <cfRule type="expression" dxfId="2267" priority="49" stopIfTrue="1">
      <formula>OR(($A27="Samstag"),($A27="Sonntag"),($AA27=TRUE()))</formula>
    </cfRule>
  </conditionalFormatting>
  <conditionalFormatting sqref="F27">
    <cfRule type="expression" dxfId="2266" priority="48" stopIfTrue="1">
      <formula>OR(($A27="Samstag"),($A27="Sonntag"))</formula>
    </cfRule>
  </conditionalFormatting>
  <conditionalFormatting sqref="F27">
    <cfRule type="expression" dxfId="2265" priority="47" stopIfTrue="1">
      <formula>OR(($A27="Samstag"),($A27="Sonntag"))</formula>
    </cfRule>
  </conditionalFormatting>
  <conditionalFormatting sqref="F27:H27">
    <cfRule type="expression" dxfId="2264" priority="46" stopIfTrue="1">
      <formula>OR(($A27="Samstag"),($A27="Sonntag"),($AA27=TRUE()))</formula>
    </cfRule>
  </conditionalFormatting>
  <conditionalFormatting sqref="F27:H27">
    <cfRule type="expression" dxfId="2263" priority="45" stopIfTrue="1">
      <formula>OR(($A27="Samstag"),($A27="Sonntag"))</formula>
    </cfRule>
  </conditionalFormatting>
  <conditionalFormatting sqref="F27:H27">
    <cfRule type="expression" dxfId="2262" priority="44" stopIfTrue="1">
      <formula>OR(($A27="Samstag"),($A27="Sonntag"))</formula>
    </cfRule>
  </conditionalFormatting>
  <conditionalFormatting sqref="G27">
    <cfRule type="expression" dxfId="2261" priority="43" stopIfTrue="1">
      <formula>OR(($A27="Samstag"),($A27="Sonntag"))</formula>
    </cfRule>
  </conditionalFormatting>
  <conditionalFormatting sqref="G27">
    <cfRule type="expression" dxfId="2260" priority="42" stopIfTrue="1">
      <formula>OR(($A27="Samstag"),($A27="Sonntag"))</formula>
    </cfRule>
  </conditionalFormatting>
  <conditionalFormatting sqref="H27">
    <cfRule type="expression" dxfId="2259" priority="41" stopIfTrue="1">
      <formula>OR(($A27="Samstag"),($A27="Sonntag"))</formula>
    </cfRule>
  </conditionalFormatting>
  <conditionalFormatting sqref="H27">
    <cfRule type="expression" dxfId="2258" priority="40" stopIfTrue="1">
      <formula>OR(($A27="Samstag"),($A27="Sonntag"))</formula>
    </cfRule>
  </conditionalFormatting>
  <conditionalFormatting sqref="F25:H25">
    <cfRule type="expression" dxfId="2257" priority="39" stopIfTrue="1">
      <formula>OR(($A25="Samstag"),($A25="Sonntag"))</formula>
    </cfRule>
  </conditionalFormatting>
  <conditionalFormatting sqref="G25">
    <cfRule type="expression" dxfId="2256" priority="38" stopIfTrue="1">
      <formula>OR(($A25="Samstag"),($A25="Sonntag"))</formula>
    </cfRule>
  </conditionalFormatting>
  <conditionalFormatting sqref="H25">
    <cfRule type="expression" dxfId="2255" priority="37" stopIfTrue="1">
      <formula>OR(($A25="Samstag"),($A25="Sonntag"))</formula>
    </cfRule>
  </conditionalFormatting>
  <conditionalFormatting sqref="F26:H26">
    <cfRule type="expression" dxfId="2254" priority="36" stopIfTrue="1">
      <formula>OR(($A26="Samstag"),($A26="Sonntag"))</formula>
    </cfRule>
  </conditionalFormatting>
  <conditionalFormatting sqref="F26:H26">
    <cfRule type="expression" dxfId="2253" priority="35" stopIfTrue="1">
      <formula>OR(($A26="Samstag"),($A26="Sonntag"))</formula>
    </cfRule>
  </conditionalFormatting>
  <conditionalFormatting sqref="G26">
    <cfRule type="expression" dxfId="2252" priority="34" stopIfTrue="1">
      <formula>OR(($A26="Samstag"),($A26="Sonntag"))</formula>
    </cfRule>
  </conditionalFormatting>
  <conditionalFormatting sqref="G26">
    <cfRule type="expression" dxfId="2251" priority="33" stopIfTrue="1">
      <formula>OR(($A26="Samstag"),($A26="Sonntag"))</formula>
    </cfRule>
  </conditionalFormatting>
  <conditionalFormatting sqref="H26">
    <cfRule type="expression" dxfId="2250" priority="32" stopIfTrue="1">
      <formula>OR(($A26="Samstag"),($A26="Sonntag"))</formula>
    </cfRule>
  </conditionalFormatting>
  <conditionalFormatting sqref="H26">
    <cfRule type="expression" dxfId="2249" priority="31" stopIfTrue="1">
      <formula>OR(($A26="Samstag"),($A26="Sonntag"))</formula>
    </cfRule>
  </conditionalFormatting>
  <conditionalFormatting sqref="F29:H29">
    <cfRule type="expression" dxfId="2248" priority="30" stopIfTrue="1">
      <formula>OR(($A29="Samstag"),($A29="Sonntag"))</formula>
    </cfRule>
  </conditionalFormatting>
  <conditionalFormatting sqref="F29:H29">
    <cfRule type="expression" dxfId="2247" priority="29" stopIfTrue="1">
      <formula>OR(($A29="Samstag"),($A29="Sonntag"))</formula>
    </cfRule>
  </conditionalFormatting>
  <conditionalFormatting sqref="G29">
    <cfRule type="expression" dxfId="2246" priority="28" stopIfTrue="1">
      <formula>OR(($A29="Samstag"),($A29="Sonntag"))</formula>
    </cfRule>
  </conditionalFormatting>
  <conditionalFormatting sqref="G29">
    <cfRule type="expression" dxfId="2245" priority="27" stopIfTrue="1">
      <formula>OR(($A29="Samstag"),($A29="Sonntag"))</formula>
    </cfRule>
  </conditionalFormatting>
  <conditionalFormatting sqref="H29">
    <cfRule type="expression" dxfId="2244" priority="26" stopIfTrue="1">
      <formula>OR(($A29="Samstag"),($A29="Sonntag"))</formula>
    </cfRule>
  </conditionalFormatting>
  <conditionalFormatting sqref="H29">
    <cfRule type="expression" dxfId="2243" priority="25" stopIfTrue="1">
      <formula>OR(($A29="Samstag"),($A29="Sonntag"))</formula>
    </cfRule>
  </conditionalFormatting>
  <conditionalFormatting sqref="F30:H30">
    <cfRule type="expression" dxfId="2242" priority="24" stopIfTrue="1">
      <formula>OR(($A30="Samstag"),($A30="Sonntag"))</formula>
    </cfRule>
  </conditionalFormatting>
  <conditionalFormatting sqref="F30:H30">
    <cfRule type="expression" dxfId="2241" priority="23" stopIfTrue="1">
      <formula>OR(($A30="Samstag"),($A30="Sonntag"))</formula>
    </cfRule>
  </conditionalFormatting>
  <conditionalFormatting sqref="G30">
    <cfRule type="expression" dxfId="2240" priority="22" stopIfTrue="1">
      <formula>OR(($A30="Samstag"),($A30="Sonntag"))</formula>
    </cfRule>
  </conditionalFormatting>
  <conditionalFormatting sqref="G30">
    <cfRule type="expression" dxfId="2239" priority="21" stopIfTrue="1">
      <formula>OR(($A30="Samstag"),($A30="Sonntag"))</formula>
    </cfRule>
  </conditionalFormatting>
  <conditionalFormatting sqref="H30">
    <cfRule type="expression" dxfId="2238" priority="20" stopIfTrue="1">
      <formula>OR(($A30="Samstag"),($A30="Sonntag"))</formula>
    </cfRule>
  </conditionalFormatting>
  <conditionalFormatting sqref="H30">
    <cfRule type="expression" dxfId="2237" priority="19" stopIfTrue="1">
      <formula>OR(($A30="Samstag"),($A30="Sonntag"))</formula>
    </cfRule>
  </conditionalFormatting>
  <conditionalFormatting sqref="F31:H31">
    <cfRule type="expression" dxfId="2236" priority="18" stopIfTrue="1">
      <formula>OR(($A31="Samstag"),($A31="Sonntag"))</formula>
    </cfRule>
  </conditionalFormatting>
  <conditionalFormatting sqref="F31:H31">
    <cfRule type="expression" dxfId="2235" priority="17" stopIfTrue="1">
      <formula>OR(($A31="Samstag"),($A31="Sonntag"))</formula>
    </cfRule>
  </conditionalFormatting>
  <conditionalFormatting sqref="G31">
    <cfRule type="expression" dxfId="2234" priority="16" stopIfTrue="1">
      <formula>OR(($A31="Samstag"),($A31="Sonntag"))</formula>
    </cfRule>
  </conditionalFormatting>
  <conditionalFormatting sqref="G31">
    <cfRule type="expression" dxfId="2233" priority="15" stopIfTrue="1">
      <formula>OR(($A31="Samstag"),($A31="Sonntag"))</formula>
    </cfRule>
  </conditionalFormatting>
  <conditionalFormatting sqref="H31">
    <cfRule type="expression" dxfId="2232" priority="14" stopIfTrue="1">
      <formula>OR(($A31="Samstag"),($A31="Sonntag"))</formula>
    </cfRule>
  </conditionalFormatting>
  <conditionalFormatting sqref="H31">
    <cfRule type="expression" dxfId="2231" priority="13" stopIfTrue="1">
      <formula>OR(($A31="Samstag"),($A31="Sonntag"))</formula>
    </cfRule>
  </conditionalFormatting>
  <conditionalFormatting sqref="F32:H32">
    <cfRule type="expression" dxfId="2230" priority="12" stopIfTrue="1">
      <formula>OR(($A32="Samstag"),($A32="Sonntag"))</formula>
    </cfRule>
  </conditionalFormatting>
  <conditionalFormatting sqref="F32:H32">
    <cfRule type="expression" dxfId="2229" priority="11" stopIfTrue="1">
      <formula>OR(($A32="Samstag"),($A32="Sonntag"))</formula>
    </cfRule>
  </conditionalFormatting>
  <conditionalFormatting sqref="G32">
    <cfRule type="expression" dxfId="2228" priority="10" stopIfTrue="1">
      <formula>OR(($A32="Samstag"),($A32="Sonntag"))</formula>
    </cfRule>
  </conditionalFormatting>
  <conditionalFormatting sqref="G32">
    <cfRule type="expression" dxfId="2227" priority="9" stopIfTrue="1">
      <formula>OR(($A32="Samstag"),($A32="Sonntag"))</formula>
    </cfRule>
  </conditionalFormatting>
  <conditionalFormatting sqref="H32">
    <cfRule type="expression" dxfId="2226" priority="8" stopIfTrue="1">
      <formula>OR(($A32="Samstag"),($A32="Sonntag"))</formula>
    </cfRule>
  </conditionalFormatting>
  <conditionalFormatting sqref="H32">
    <cfRule type="expression" dxfId="2225" priority="7" stopIfTrue="1">
      <formula>OR(($A32="Samstag"),($A32="Sonntag"))</formula>
    </cfRule>
  </conditionalFormatting>
  <conditionalFormatting sqref="F32:H33">
    <cfRule type="expression" dxfId="2224" priority="6" stopIfTrue="1">
      <formula>OR(($A32="Samstag"),($A32="Sonntag"))</formula>
    </cfRule>
  </conditionalFormatting>
  <conditionalFormatting sqref="F32:H33">
    <cfRule type="expression" dxfId="2223" priority="5" stopIfTrue="1">
      <formula>OR(($A32="Samstag"),($A32="Sonntag"))</formula>
    </cfRule>
  </conditionalFormatting>
  <conditionalFormatting sqref="G32:G33">
    <cfRule type="expression" dxfId="2222" priority="4" stopIfTrue="1">
      <formula>OR(($A32="Samstag"),($A32="Sonntag"))</formula>
    </cfRule>
  </conditionalFormatting>
  <conditionalFormatting sqref="G32:G33">
    <cfRule type="expression" dxfId="2221" priority="3" stopIfTrue="1">
      <formula>OR(($A32="Samstag"),($A32="Sonntag"))</formula>
    </cfRule>
  </conditionalFormatting>
  <conditionalFormatting sqref="H32:H33">
    <cfRule type="expression" dxfId="2220" priority="2" stopIfTrue="1">
      <formula>OR(($A32="Samstag"),($A32="Sonntag"))</formula>
    </cfRule>
  </conditionalFormatting>
  <conditionalFormatting sqref="H32:H33">
    <cfRule type="expression" dxfId="2219" priority="1" stopIfTrue="1">
      <formula>OR(($A32="Samstag"),($A32="Sonntag"))</formula>
    </cfRule>
  </conditionalFormatting>
  <dataValidations count="8">
    <dataValidation type="decimal" allowBlank="1" showInputMessage="1" showErrorMessage="1" sqref="I16:M16 I12:M12" xr:uid="{00000000-0002-0000-0400-000000000000}">
      <formula1>$AA$35</formula1>
      <formula2>$AA$36</formula2>
    </dataValidation>
    <dataValidation showInputMessage="1" showErrorMessage="1" sqref="G10:I10" xr:uid="{00000000-0002-0000-0400-000001000000}"/>
    <dataValidation type="list" allowBlank="1" showInputMessage="1" showErrorMessage="1" sqref="E17:F17" xr:uid="{00000000-0002-0000-0400-000002000000}">
      <formula1>$B$22:$B$52</formula1>
    </dataValidation>
    <dataValidation type="list" showInputMessage="1" showErrorMessage="1" sqref="C22:C52" xr:uid="{00000000-0002-0000-0400-000003000000}">
      <formula1>Auswahlart</formula1>
    </dataValidation>
    <dataValidation type="decimal" allowBlank="1" showInputMessage="1" showErrorMessage="1" sqref="F12 F16 I13:M13 I17:M17" xr:uid="{00000000-0002-0000-0400-000004000000}">
      <formula1>0</formula1>
      <formula2>45</formula2>
    </dataValidation>
    <dataValidation allowBlank="1" showInputMessage="1" showErrorMessage="1" errorTitle="Eingabefehler" error="Bitte geben Sie eine positive Dezimalzahl ein." sqref="D22:D52" xr:uid="{00000000-0002-0000-04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400-000006000000}">
      <formula1>AND(ISNUMBER(F22),DAY($B22)&gt;0,NOT(AND(OR($D22="F",$C22="BA"),NOT($S$8))),NOT(AND(OR($A22="Sonntag",$A22="Samstag"),NOT($S$7))),F22&gt;=TIME(0,0,0),F22&lt;=TIME(23,59,59))</formula1>
    </dataValidation>
    <dataValidation type="decimal" allowBlank="1" showInputMessage="1" showErrorMessage="1" sqref="M7:O7" xr:uid="{00000000-0002-0000-0400-000007000000}">
      <formula1>-99999999</formula1>
      <formula2>99999999</formula2>
    </dataValidation>
  </dataValidations>
  <pageMargins left="0.43307086614173229" right="0.23622047244094491" top="0.89" bottom="0.54" header="0.4" footer="0.31496062992125984"/>
  <pageSetup paperSize="9" scale="64" orientation="portrait" r:id="rId1"/>
  <headerFooter differentFirst="1" alignWithMargins="0">
    <firstHeader>&amp;L&amp;G</firstHeader>
  </headerFooter>
  <drawing r:id="rId2"/>
  <legacyDrawing r:id="rId3"/>
  <legacyDrawingHF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IR80"/>
  <sheetViews>
    <sheetView showGridLines="0" showRowColHeaders="0" topLeftCell="A28" zoomScaleNormal="100" zoomScaleSheetLayoutView="55" workbookViewId="0">
      <selection activeCell="L50" sqref="L50:O50"/>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31</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März!K54</f>
        <v>0.90000000000000502</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IF(März!F16&gt;0,März!F16,März!F12)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44652</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Freitag</v>
      </c>
      <c r="B22" s="33">
        <f>($A$21+ROW(B1)-1)*(MONTH($A$21+1)=MONTH($A$21))</f>
        <v>44652</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-0.89999999999999503</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Samstag</v>
      </c>
      <c r="B23" s="37">
        <f t="shared" ref="B23:B52" si="2">($A$21+ROW(B2)-1)*(MONTH(B22+1)=MONTH($A$21))</f>
        <v>44653</v>
      </c>
      <c r="C23" s="174" t="str">
        <f>IF(OR(A23="Samstag",A23="Sonntag"),"",IF(COUNTIF(Übersicht!C$16:C$30,B23)&gt;0,"BA",""))</f>
        <v/>
      </c>
      <c r="D23" s="34" t="str">
        <f>IF(OR(A23="Samstag",A23="Sonntag"),"",IF(COUNTIF(Übersicht!C$16:C$30,B23)&gt;0,"F",""))</f>
        <v/>
      </c>
      <c r="E23" s="161" t="str">
        <f t="shared" ref="E23:E52" si="3">IF(OR(A23="Samstag",A23="Sonntag",OR(C23="BA",D23="F")),"",
IF(C23="SV",D23,
IF(OR($E$17="",B23&lt;$E$17),IF($N$13=0,HLOOKUP($A23,$I$11:$M$12,2,FALSE),IF($N$13=$F$12,HLOOKUP($A23,$I$11:$M$13,3,FALSE),"FEHLER")),
IF($N$17=0,HLOOKUP($A23,$I$15:$M$16,2,FALSE),IF($N$17=$F$16,HLOOKUP($A23,$I$15:$M$17,3,FALSE),"FEHLER")))))</f>
        <v/>
      </c>
      <c r="F23" s="165"/>
      <c r="G23" s="166"/>
      <c r="H23" s="167"/>
      <c r="I23" s="38">
        <f t="shared" si="1"/>
        <v>0</v>
      </c>
      <c r="J23" s="35">
        <f t="shared" ref="J23:J52" si="4">IF(E23="Fehler",0,IF(E23="",I23,I23-E23))</f>
        <v>0</v>
      </c>
      <c r="K23" s="36">
        <f>SUM(K22,J23)</f>
        <v>-0.89999999999999503</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t="str">
        <f t="shared" ref="V23:V52" si="7">IF(OR(A23="Samstag",A23="Sonntag",D23="F"),"",
IF(C23="SV",D23,
IF(OR($E$17="",B23&lt;$E$17),IF($N$13=0,HLOOKUP($A23,$I$11:$M$12,2,FALSE),IF($N$13=$F$12,HLOOKUP($A23,$I$11:$M$13,3,FALSE),"FEHLER")),
IF($N$17=0,HLOOKUP($A23,$I$15:$M$16,2,FALSE),IF($N$17=$F$16,HLOOKUP($A23,$I$15:$M$17,3,FALSE),"FEHLER")))))</f>
        <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Sonntag</v>
      </c>
      <c r="B24" s="37">
        <f t="shared" si="2"/>
        <v>44654</v>
      </c>
      <c r="C24" s="174" t="str">
        <f>IF(OR(A24="Samstag",A24="Sonntag"),"",IF(COUNTIF(Übersicht!C$16:C$30,B24)&gt;0,"BA",""))</f>
        <v/>
      </c>
      <c r="D24" s="34" t="str">
        <f>IF(OR(A24="Samstag",A24="Sonntag"),"",IF(COUNTIF(Übersicht!C$16:C$30,B24)&gt;0,"F",""))</f>
        <v/>
      </c>
      <c r="E24" s="161" t="str">
        <f t="shared" si="3"/>
        <v/>
      </c>
      <c r="F24" s="165"/>
      <c r="G24" s="166"/>
      <c r="H24" s="167"/>
      <c r="I24" s="38">
        <f t="shared" si="1"/>
        <v>0</v>
      </c>
      <c r="J24" s="35">
        <f t="shared" si="4"/>
        <v>0</v>
      </c>
      <c r="K24" s="36">
        <f t="shared" ref="K24:K52" si="8">SUM(K23,J24)</f>
        <v>-0.89999999999999503</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t="str">
        <f t="shared" si="7"/>
        <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Montag</v>
      </c>
      <c r="B25" s="37">
        <f t="shared" si="2"/>
        <v>44655</v>
      </c>
      <c r="C25" s="174" t="str">
        <f>IF(OR(A25="Samstag",A25="Sonntag"),"",IF(COUNTIF(Übersicht!C$16:C$30,B25)&gt;0,"BA",""))</f>
        <v/>
      </c>
      <c r="D25" s="34" t="str">
        <f>IF(OR(A25="Samstag",A25="Sonntag"),"",IF(COUNTIF(Übersicht!C$16:C$30,B25)&gt;0,"F",""))</f>
        <v/>
      </c>
      <c r="E25" s="161">
        <f t="shared" si="3"/>
        <v>1.8</v>
      </c>
      <c r="F25" s="165">
        <v>0.33333333333333331</v>
      </c>
      <c r="G25" s="166">
        <v>0</v>
      </c>
      <c r="H25" s="167">
        <v>0.5</v>
      </c>
      <c r="I25" s="38">
        <f t="shared" si="1"/>
        <v>4</v>
      </c>
      <c r="J25" s="35">
        <f t="shared" si="4"/>
        <v>2.2000000000000002</v>
      </c>
      <c r="K25" s="36">
        <f t="shared" si="8"/>
        <v>1.3000000000000052</v>
      </c>
      <c r="L25" s="275" t="s">
        <v>114</v>
      </c>
      <c r="M25" s="276"/>
      <c r="N25" s="276"/>
      <c r="O25" s="276"/>
      <c r="P25" s="298"/>
      <c r="Q25" s="195">
        <v>4</v>
      </c>
      <c r="R25" s="226">
        <f t="shared" si="5"/>
        <v>0</v>
      </c>
      <c r="S25" s="226">
        <f t="shared" si="6"/>
        <v>135360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Dienstag</v>
      </c>
      <c r="B26" s="37">
        <f t="shared" si="2"/>
        <v>44656</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-0.49999999999999489</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Mittwoch</v>
      </c>
      <c r="B27" s="37">
        <f t="shared" si="2"/>
        <v>44657</v>
      </c>
      <c r="C27" s="174" t="str">
        <f>IF(OR(A27="Samstag",A27="Sonntag"),"",IF(COUNTIF(Übersicht!C$16:C$30,B27)&gt;0,"BA",""))</f>
        <v/>
      </c>
      <c r="D27" s="34" t="str">
        <f>IF(OR(A27="Samstag",A27="Sonntag"),"",IF(COUNTIF(Übersicht!C$16:C$30,B27)&gt;0,"F",""))</f>
        <v/>
      </c>
      <c r="E27" s="161">
        <f t="shared" si="3"/>
        <v>1.8</v>
      </c>
      <c r="F27" s="165">
        <v>0.33333333333333331</v>
      </c>
      <c r="G27" s="166">
        <v>0</v>
      </c>
      <c r="H27" s="167">
        <v>0.58333333333333337</v>
      </c>
      <c r="I27" s="38">
        <f t="shared" si="1"/>
        <v>6.0000000000000018</v>
      </c>
      <c r="J27" s="35">
        <f t="shared" si="4"/>
        <v>4.200000000000002</v>
      </c>
      <c r="K27" s="36">
        <f>SUM(K26,J27)</f>
        <v>3.7000000000000073</v>
      </c>
      <c r="L27" s="275" t="s">
        <v>116</v>
      </c>
      <c r="M27" s="276"/>
      <c r="N27" s="276"/>
      <c r="O27" s="276"/>
      <c r="P27" s="298"/>
      <c r="Q27" s="195">
        <v>6</v>
      </c>
      <c r="R27" s="226">
        <f t="shared" si="5"/>
        <v>0</v>
      </c>
      <c r="S27" s="226">
        <f t="shared" si="6"/>
        <v>203760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Donnerstag</v>
      </c>
      <c r="B28" s="37">
        <f t="shared" si="2"/>
        <v>44658</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1.9000000000000072</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Freitag</v>
      </c>
      <c r="B29" s="37">
        <f t="shared" si="2"/>
        <v>44659</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0.10000000000000719</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Samstag</v>
      </c>
      <c r="B30" s="37">
        <f t="shared" si="2"/>
        <v>44660</v>
      </c>
      <c r="C30" s="174" t="str">
        <f>IF(OR(A30="Samstag",A30="Sonntag"),"",IF(COUNTIF(Übersicht!C$16:C$30,B30)&gt;0,"BA",""))</f>
        <v/>
      </c>
      <c r="D30" s="34" t="str">
        <f>IF(OR(A30="Samstag",A30="Sonntag"),"",IF(COUNTIF(Übersicht!C$16:C$30,B30)&gt;0,"F",""))</f>
        <v/>
      </c>
      <c r="E30" s="161" t="str">
        <f t="shared" si="3"/>
        <v/>
      </c>
      <c r="F30" s="165"/>
      <c r="G30" s="166"/>
      <c r="H30" s="167"/>
      <c r="I30" s="38">
        <f t="shared" si="1"/>
        <v>0</v>
      </c>
      <c r="J30" s="35">
        <f t="shared" si="4"/>
        <v>0</v>
      </c>
      <c r="K30" s="36">
        <f t="shared" si="8"/>
        <v>0.10000000000000719</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t="str">
        <f t="shared" si="7"/>
        <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Sonntag</v>
      </c>
      <c r="B31" s="37">
        <f t="shared" si="2"/>
        <v>44661</v>
      </c>
      <c r="C31" s="174" t="str">
        <f>IF(OR(A31="Samstag",A31="Sonntag"),"",IF(COUNTIF(Übersicht!C$16:C$30,B31)&gt;0,"BA",""))</f>
        <v/>
      </c>
      <c r="D31" s="34" t="str">
        <f>IF(OR(A31="Samstag",A31="Sonntag"),"",IF(COUNTIF(Übersicht!C$16:C$30,B31)&gt;0,"F",""))</f>
        <v/>
      </c>
      <c r="E31" s="161" t="str">
        <f t="shared" si="3"/>
        <v/>
      </c>
      <c r="F31" s="165"/>
      <c r="G31" s="166"/>
      <c r="H31" s="167"/>
      <c r="I31" s="38">
        <f t="shared" si="1"/>
        <v>0</v>
      </c>
      <c r="J31" s="35">
        <f t="shared" si="4"/>
        <v>0</v>
      </c>
      <c r="K31" s="36">
        <f t="shared" si="8"/>
        <v>0.10000000000000719</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t="str">
        <f t="shared" si="7"/>
        <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Montag</v>
      </c>
      <c r="B32" s="37">
        <f t="shared" si="2"/>
        <v>44662</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-1.6999999999999929</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Dienstag</v>
      </c>
      <c r="B33" s="37">
        <f t="shared" si="2"/>
        <v>44663</v>
      </c>
      <c r="C33" s="174" t="str">
        <f>IF(OR(A33="Samstag",A33="Sonntag"),"",IF(COUNTIF(Übersicht!C$16:C$30,B33)&gt;0,"BA",""))</f>
        <v/>
      </c>
      <c r="D33" s="34" t="str">
        <f>IF(OR(A33="Samstag",A33="Sonntag"),"",IF(COUNTIF(Übersicht!C$16:C$30,B33)&gt;0,"F",""))</f>
        <v/>
      </c>
      <c r="E33" s="161">
        <f t="shared" si="3"/>
        <v>1.8</v>
      </c>
      <c r="F33" s="165">
        <v>0.33333333333333331</v>
      </c>
      <c r="G33" s="166">
        <v>0</v>
      </c>
      <c r="H33" s="167">
        <v>0.58333333333333337</v>
      </c>
      <c r="I33" s="38">
        <f t="shared" si="1"/>
        <v>6.0000000000000018</v>
      </c>
      <c r="J33" s="35">
        <f t="shared" si="4"/>
        <v>4.200000000000002</v>
      </c>
      <c r="K33" s="36">
        <f t="shared" si="8"/>
        <v>2.5000000000000089</v>
      </c>
      <c r="L33" s="275" t="s">
        <v>117</v>
      </c>
      <c r="M33" s="276"/>
      <c r="N33" s="276"/>
      <c r="O33" s="276"/>
      <c r="P33" s="298"/>
      <c r="Q33" s="195">
        <v>12</v>
      </c>
      <c r="R33" s="226">
        <f t="shared" si="5"/>
        <v>0</v>
      </c>
      <c r="S33" s="226">
        <f t="shared" si="6"/>
        <v>407520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Mittwoch</v>
      </c>
      <c r="B34" s="37">
        <f t="shared" si="2"/>
        <v>44664</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0.70000000000000884</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Donnerstag</v>
      </c>
      <c r="B35" s="37">
        <f t="shared" si="2"/>
        <v>44665</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-1.0999999999999912</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Freitag</v>
      </c>
      <c r="B36" s="37">
        <f t="shared" si="2"/>
        <v>44666</v>
      </c>
      <c r="C36" s="174" t="str">
        <f>IF(OR(A36="Samstag",A36="Sonntag"),"",IF(COUNTIF(Übersicht!C$16:C$30,B36)&gt;0,"BA",""))</f>
        <v>BA</v>
      </c>
      <c r="D36" s="34" t="str">
        <f>IF(OR(A36="Samstag",A36="Sonntag"),"",IF(COUNTIF(Übersicht!C$16:C$30,B36)&gt;0,"F",""))</f>
        <v>F</v>
      </c>
      <c r="E36" s="161" t="str">
        <f t="shared" si="3"/>
        <v/>
      </c>
      <c r="F36" s="165"/>
      <c r="G36" s="166"/>
      <c r="H36" s="167"/>
      <c r="I36" s="38">
        <f t="shared" si="1"/>
        <v>0</v>
      </c>
      <c r="J36" s="35">
        <f t="shared" si="4"/>
        <v>0</v>
      </c>
      <c r="K36" s="36">
        <f t="shared" si="8"/>
        <v>-1.0999999999999912</v>
      </c>
      <c r="L36" s="275"/>
      <c r="M36" s="276"/>
      <c r="N36" s="276"/>
      <c r="O36" s="276"/>
      <c r="P36" s="298"/>
      <c r="Q36" s="195">
        <v>15</v>
      </c>
      <c r="R36" s="226">
        <f t="shared" si="5"/>
        <v>32768</v>
      </c>
      <c r="S36" s="226">
        <f t="shared" si="6"/>
        <v>0</v>
      </c>
      <c r="T36" s="213" t="str">
        <f>IF(OR(A36="Samstag",A36="Sonntag"),"",IF(AND(COUNTIF(Übersicht!C$16:C$30,B36)&gt;0,C36&lt;&gt;"BA"),"Achtung: Feiertag gelöscht!",""))</f>
        <v/>
      </c>
      <c r="U36" s="73"/>
      <c r="V36" s="73" t="str">
        <f t="shared" si="7"/>
        <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Samstag</v>
      </c>
      <c r="B37" s="37">
        <f t="shared" si="2"/>
        <v>44667</v>
      </c>
      <c r="C37" s="174" t="str">
        <f>IF(OR(A37="Samstag",A37="Sonntag"),"",IF(COUNTIF(Übersicht!C$16:C$30,B37)&gt;0,"BA",""))</f>
        <v/>
      </c>
      <c r="D37" s="34" t="str">
        <f>IF(OR(A37="Samstag",A37="Sonntag"),"",IF(COUNTIF(Übersicht!C$16:C$30,B37)&gt;0,"F",""))</f>
        <v/>
      </c>
      <c r="E37" s="161" t="str">
        <f t="shared" si="3"/>
        <v/>
      </c>
      <c r="F37" s="165"/>
      <c r="G37" s="166"/>
      <c r="H37" s="167"/>
      <c r="I37" s="38">
        <f t="shared" si="1"/>
        <v>0</v>
      </c>
      <c r="J37" s="35">
        <f t="shared" si="4"/>
        <v>0</v>
      </c>
      <c r="K37" s="36">
        <f t="shared" si="8"/>
        <v>-1.0999999999999912</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t="str">
        <f t="shared" si="7"/>
        <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Sonntag</v>
      </c>
      <c r="B38" s="37">
        <f t="shared" si="2"/>
        <v>44668</v>
      </c>
      <c r="C38" s="174" t="str">
        <f>IF(OR(A38="Samstag",A38="Sonntag"),"",IF(COUNTIF(Übersicht!C$16:C$30,B38)&gt;0,"BA",""))</f>
        <v/>
      </c>
      <c r="D38" s="34" t="str">
        <f>IF(OR(A38="Samstag",A38="Sonntag"),"",IF(COUNTIF(Übersicht!C$16:C$30,B38)&gt;0,"F",""))</f>
        <v/>
      </c>
      <c r="E38" s="161" t="str">
        <f t="shared" si="3"/>
        <v/>
      </c>
      <c r="F38" s="165"/>
      <c r="G38" s="166"/>
      <c r="H38" s="167"/>
      <c r="I38" s="38">
        <f t="shared" si="1"/>
        <v>0</v>
      </c>
      <c r="J38" s="35">
        <f t="shared" si="4"/>
        <v>0</v>
      </c>
      <c r="K38" s="36">
        <f t="shared" si="8"/>
        <v>-1.0999999999999912</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t="str">
        <f t="shared" si="7"/>
        <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Montag</v>
      </c>
      <c r="B39" s="37">
        <f t="shared" si="2"/>
        <v>44669</v>
      </c>
      <c r="C39" s="174" t="str">
        <f>IF(OR(A39="Samstag",A39="Sonntag"),"",IF(COUNTIF(Übersicht!C$16:C$30,B39)&gt;0,"BA",""))</f>
        <v>BA</v>
      </c>
      <c r="D39" s="34" t="str">
        <f>IF(OR(A39="Samstag",A39="Sonntag"),"",IF(COUNTIF(Übersicht!C$16:C$30,B39)&gt;0,"F",""))</f>
        <v>F</v>
      </c>
      <c r="E39" s="161" t="str">
        <f t="shared" si="3"/>
        <v/>
      </c>
      <c r="F39" s="165"/>
      <c r="G39" s="166"/>
      <c r="H39" s="167"/>
      <c r="I39" s="38">
        <f t="shared" si="1"/>
        <v>0</v>
      </c>
      <c r="J39" s="35">
        <f t="shared" si="4"/>
        <v>0</v>
      </c>
      <c r="K39" s="36">
        <f t="shared" si="8"/>
        <v>-1.0999999999999912</v>
      </c>
      <c r="L39" s="275"/>
      <c r="M39" s="276"/>
      <c r="N39" s="276"/>
      <c r="O39" s="276"/>
      <c r="P39" s="298"/>
      <c r="Q39" s="195">
        <v>18</v>
      </c>
      <c r="R39" s="226">
        <f t="shared" si="5"/>
        <v>262144</v>
      </c>
      <c r="S39" s="226">
        <f t="shared" si="6"/>
        <v>0</v>
      </c>
      <c r="T39" s="213" t="str">
        <f>IF(OR(A39="Samstag",A39="Sonntag"),"",IF(AND(COUNTIF(Übersicht!C$16:C$30,B39)&gt;0,C39&lt;&gt;"BA"),"Achtung: Feiertag gelöscht!",""))</f>
        <v/>
      </c>
      <c r="U39" s="73"/>
      <c r="V39" s="73" t="str">
        <f t="shared" si="7"/>
        <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Dienstag</v>
      </c>
      <c r="B40" s="37">
        <f t="shared" si="2"/>
        <v>44670</v>
      </c>
      <c r="C40" s="174" t="str">
        <f>IF(OR(A40="Samstag",A40="Sonntag"),"",IF(COUNTIF(Übersicht!C$16:C$30,B40)&gt;0,"BA",""))</f>
        <v/>
      </c>
      <c r="D40" s="34" t="str">
        <f>IF(OR(A40="Samstag",A40="Sonntag"),"",IF(COUNTIF(Übersicht!C$16:C$30,B40)&gt;0,"F",""))</f>
        <v/>
      </c>
      <c r="E40" s="161">
        <f t="shared" si="3"/>
        <v>1.8</v>
      </c>
      <c r="F40" s="165">
        <v>0.33333333333333331</v>
      </c>
      <c r="G40" s="166">
        <v>0</v>
      </c>
      <c r="H40" s="167">
        <v>0.58333333333333337</v>
      </c>
      <c r="I40" s="38">
        <f t="shared" si="1"/>
        <v>6.0000000000000018</v>
      </c>
      <c r="J40" s="35">
        <f t="shared" si="4"/>
        <v>4.200000000000002</v>
      </c>
      <c r="K40" s="36">
        <f t="shared" si="8"/>
        <v>3.1000000000000107</v>
      </c>
      <c r="L40" s="275" t="s">
        <v>118</v>
      </c>
      <c r="M40" s="276"/>
      <c r="N40" s="276"/>
      <c r="O40" s="276"/>
      <c r="P40" s="298"/>
      <c r="Q40" s="225">
        <v>19</v>
      </c>
      <c r="R40" s="226">
        <f t="shared" si="5"/>
        <v>0</v>
      </c>
      <c r="S40" s="226">
        <f t="shared" si="6"/>
        <v>645240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Mittwoch</v>
      </c>
      <c r="B41" s="37">
        <f t="shared" si="2"/>
        <v>44671</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1.3000000000000107</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Donnerstag</v>
      </c>
      <c r="B42" s="37">
        <f t="shared" si="2"/>
        <v>44672</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-0.49999999999998934</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Freitag</v>
      </c>
      <c r="B43" s="37">
        <f t="shared" si="2"/>
        <v>44673</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-2.2999999999999892</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Samstag</v>
      </c>
      <c r="B44" s="37">
        <f t="shared" si="2"/>
        <v>44674</v>
      </c>
      <c r="C44" s="174" t="str">
        <f>IF(OR(A44="Samstag",A44="Sonntag"),"",IF(COUNTIF(Übersicht!C$16:C$30,B44)&gt;0,"BA",""))</f>
        <v/>
      </c>
      <c r="D44" s="34" t="str">
        <f>IF(OR(A44="Samstag",A44="Sonntag"),"",IF(COUNTIF(Übersicht!C$16:C$30,B44)&gt;0,"F",""))</f>
        <v/>
      </c>
      <c r="E44" s="161" t="str">
        <f t="shared" si="3"/>
        <v/>
      </c>
      <c r="F44" s="165"/>
      <c r="G44" s="166"/>
      <c r="H44" s="167"/>
      <c r="I44" s="38">
        <f t="shared" si="1"/>
        <v>0</v>
      </c>
      <c r="J44" s="35">
        <f t="shared" si="4"/>
        <v>0</v>
      </c>
      <c r="K44" s="36">
        <f t="shared" si="8"/>
        <v>-2.2999999999999892</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t="str">
        <f t="shared" si="7"/>
        <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Sonntag</v>
      </c>
      <c r="B45" s="37">
        <f t="shared" si="2"/>
        <v>44675</v>
      </c>
      <c r="C45" s="174" t="str">
        <f>IF(OR(A45="Samstag",A45="Sonntag"),"",IF(COUNTIF(Übersicht!C$16:C$30,B45)&gt;0,"BA",""))</f>
        <v/>
      </c>
      <c r="D45" s="34" t="str">
        <f>IF(OR(A45="Samstag",A45="Sonntag"),"",IF(COUNTIF(Übersicht!C$16:C$30,B45)&gt;0,"F",""))</f>
        <v/>
      </c>
      <c r="E45" s="161" t="str">
        <f t="shared" si="3"/>
        <v/>
      </c>
      <c r="F45" s="165"/>
      <c r="G45" s="166"/>
      <c r="H45" s="167"/>
      <c r="I45" s="38">
        <f t="shared" si="1"/>
        <v>0</v>
      </c>
      <c r="J45" s="35">
        <f t="shared" si="4"/>
        <v>0</v>
      </c>
      <c r="K45" s="36">
        <f t="shared" si="8"/>
        <v>-2.2999999999999892</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t="str">
        <f t="shared" si="7"/>
        <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Montag</v>
      </c>
      <c r="B46" s="37">
        <f t="shared" si="2"/>
        <v>44676</v>
      </c>
      <c r="C46" s="174" t="str">
        <f>IF(OR(A46="Samstag",A46="Sonntag"),"",IF(COUNTIF(Übersicht!C$16:C$30,B46)&gt;0,"BA",""))</f>
        <v/>
      </c>
      <c r="D46" s="34" t="str">
        <f>IF(OR(A46="Samstag",A46="Sonntag"),"",IF(COUNTIF(Übersicht!C$16:C$30,B46)&gt;0,"F",""))</f>
        <v/>
      </c>
      <c r="E46" s="161">
        <f t="shared" si="3"/>
        <v>1.8</v>
      </c>
      <c r="F46" s="165">
        <v>0.33333333333333331</v>
      </c>
      <c r="G46" s="166">
        <v>0</v>
      </c>
      <c r="H46" s="167">
        <v>0.58333333333333337</v>
      </c>
      <c r="I46" s="38">
        <f t="shared" si="1"/>
        <v>6.0000000000000018</v>
      </c>
      <c r="J46" s="35">
        <f t="shared" si="4"/>
        <v>4.200000000000002</v>
      </c>
      <c r="K46" s="36">
        <f t="shared" si="8"/>
        <v>1.9000000000000128</v>
      </c>
      <c r="L46" s="275" t="s">
        <v>119</v>
      </c>
      <c r="M46" s="276"/>
      <c r="N46" s="276"/>
      <c r="O46" s="276"/>
      <c r="P46" s="298"/>
      <c r="Q46" s="225">
        <v>25</v>
      </c>
      <c r="R46" s="226">
        <f t="shared" si="5"/>
        <v>0</v>
      </c>
      <c r="S46" s="226">
        <f t="shared" si="6"/>
        <v>849000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Dienstag</v>
      </c>
      <c r="B47" s="37">
        <f t="shared" si="2"/>
        <v>44677</v>
      </c>
      <c r="C47" s="174" t="str">
        <f>IF(OR(A47="Samstag",A47="Sonntag"),"",IF(COUNTIF(Übersicht!C$16:C$30,B47)&gt;0,"BA",""))</f>
        <v/>
      </c>
      <c r="D47" s="34" t="str">
        <f>IF(OR(A47="Samstag",A47="Sonntag"),"",IF(COUNTIF(Übersicht!C$16:C$30,B47)&gt;0,"F",""))</f>
        <v/>
      </c>
      <c r="E47" s="161">
        <f t="shared" si="3"/>
        <v>1.8</v>
      </c>
      <c r="F47" s="165"/>
      <c r="G47" s="166"/>
      <c r="H47" s="167"/>
      <c r="I47" s="38">
        <f t="shared" si="1"/>
        <v>0</v>
      </c>
      <c r="J47" s="35">
        <f t="shared" si="4"/>
        <v>-1.8</v>
      </c>
      <c r="K47" s="36">
        <f t="shared" si="8"/>
        <v>0.10000000000001275</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Mittwoch</v>
      </c>
      <c r="B48" s="37">
        <f t="shared" si="2"/>
        <v>44678</v>
      </c>
      <c r="C48" s="174" t="str">
        <f>IF(OR(A48="Samstag",A48="Sonntag"),"",IF(COUNTIF(Übersicht!C$16:C$30,B48)&gt;0,"BA",""))</f>
        <v/>
      </c>
      <c r="D48" s="34" t="str">
        <f>IF(OR(A48="Samstag",A48="Sonntag"),"",IF(COUNTIF(Übersicht!C$16:C$30,B48)&gt;0,"F",""))</f>
        <v/>
      </c>
      <c r="E48" s="161">
        <f t="shared" si="3"/>
        <v>1.8</v>
      </c>
      <c r="F48" s="165">
        <v>0.33333333333333331</v>
      </c>
      <c r="G48" s="166">
        <v>0</v>
      </c>
      <c r="H48" s="167">
        <v>0.58333333333333337</v>
      </c>
      <c r="I48" s="38">
        <f t="shared" si="1"/>
        <v>6.0000000000000018</v>
      </c>
      <c r="J48" s="35">
        <f t="shared" si="4"/>
        <v>4.200000000000002</v>
      </c>
      <c r="K48" s="36">
        <f t="shared" si="8"/>
        <v>4.3000000000000149</v>
      </c>
      <c r="L48" s="275" t="s">
        <v>113</v>
      </c>
      <c r="M48" s="276"/>
      <c r="N48" s="276"/>
      <c r="O48" s="276"/>
      <c r="P48" s="298"/>
      <c r="Q48" s="195">
        <v>27</v>
      </c>
      <c r="R48" s="226">
        <f t="shared" si="5"/>
        <v>0</v>
      </c>
      <c r="S48" s="226">
        <f t="shared" si="6"/>
        <v>916920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Donnerstag</v>
      </c>
      <c r="B49" s="37">
        <f t="shared" si="2"/>
        <v>44679</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2.5000000000000151</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Freitag</v>
      </c>
      <c r="B50" s="37">
        <f t="shared" si="2"/>
        <v>44680</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0.70000000000001505</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Samstag</v>
      </c>
      <c r="B51" s="37">
        <f t="shared" si="2"/>
        <v>44681</v>
      </c>
      <c r="C51" s="174" t="str">
        <f>IF(OR(A51="Samstag",A51="Sonntag"),"",IF(COUNTIF(Übersicht!C$16:C$30,B51)&gt;0,"BA",""))</f>
        <v/>
      </c>
      <c r="D51" s="34" t="str">
        <f>IF(OR(A51="Samstag",A51="Sonntag"),"",IF(COUNTIF(Übersicht!C$16:C$30,B51)&gt;0,"F",""))</f>
        <v/>
      </c>
      <c r="E51" s="161" t="str">
        <f t="shared" si="3"/>
        <v/>
      </c>
      <c r="F51" s="165"/>
      <c r="G51" s="166"/>
      <c r="H51" s="167"/>
      <c r="I51" s="38">
        <f t="shared" si="1"/>
        <v>0</v>
      </c>
      <c r="J51" s="35">
        <f t="shared" si="4"/>
        <v>0</v>
      </c>
      <c r="K51" s="36">
        <f t="shared" si="8"/>
        <v>0.70000000000001505</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t="str">
        <f t="shared" si="7"/>
        <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0</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0.70000000000001505</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34.200000000000003</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34.200000000000003</v>
      </c>
      <c r="F54" s="50"/>
      <c r="G54" s="51"/>
      <c r="H54" s="48"/>
      <c r="I54" s="49">
        <f>SUM(I22:I52)</f>
        <v>34.000000000000007</v>
      </c>
      <c r="J54" s="49">
        <f>SUM(J22:J52)</f>
        <v>-0.19999999999998996</v>
      </c>
      <c r="K54" s="49">
        <f>K52</f>
        <v>0.70000000000001505</v>
      </c>
      <c r="L54" s="86"/>
      <c r="M54" s="190" t="str">
        <f>CONCATENATE(DEC2HEX(R54),"-",DEC2HEX(S54),"-",DEC2HEX(ROUND(I54*100,0)))</f>
        <v>48000-302F28-D48</v>
      </c>
      <c r="N54" s="190"/>
      <c r="O54" s="190"/>
      <c r="P54" s="192"/>
      <c r="Q54" s="79"/>
      <c r="R54" s="79">
        <f>SUM(R22:R52)</f>
        <v>294912</v>
      </c>
      <c r="S54" s="79">
        <f>SUM(S22:S52)</f>
        <v>3157800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d6tOfa/2FnnxkNKPwuUHcRxLEwq5/XPy/Rv2a9SizLaUgOgBXWihRBMg5yM2eSWlGXKYhAM5+dEbmGUwv4VSZQ==" saltValue="ll7O3z/n8sYogNnxakJxEQ=="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47 F23:J52 K49:L52 K48">
    <cfRule type="expression" dxfId="2218" priority="244" stopIfTrue="1">
      <formula>OR(($A23="Samstag"),($A23="Sonntag"),($AA23=TRUE()))</formula>
    </cfRule>
  </conditionalFormatting>
  <conditionalFormatting sqref="B23:B52">
    <cfRule type="expression" dxfId="2217" priority="150" stopIfTrue="1">
      <formula>$AA23=TRUE()</formula>
    </cfRule>
    <cfRule type="expression" dxfId="2216" priority="154" stopIfTrue="1">
      <formula>OR(($A23="Samstag"),($A23="Sonntag"))</formula>
    </cfRule>
    <cfRule type="expression" dxfId="2215" priority="155" stopIfTrue="1">
      <formula>AND($E$17&lt;&gt;"",$B23&gt;=$E$17)</formula>
    </cfRule>
  </conditionalFormatting>
  <conditionalFormatting sqref="F32:H32 L23:L39">
    <cfRule type="expression" dxfId="2214" priority="243" stopIfTrue="1">
      <formula>OR(($A23="Samstag"),($A23="Sonntag"))</formula>
    </cfRule>
  </conditionalFormatting>
  <conditionalFormatting sqref="F32:H32">
    <cfRule type="expression" dxfId="2213" priority="242" stopIfTrue="1">
      <formula>OR(($A32="Samstag"),($A32="Sonntag"))</formula>
    </cfRule>
  </conditionalFormatting>
  <conditionalFormatting sqref="F52:H52">
    <cfRule type="expression" dxfId="2212" priority="231" stopIfTrue="1">
      <formula>OR(($A52="Samstag"),($A52="Sonntag"))</formula>
    </cfRule>
  </conditionalFormatting>
  <conditionalFormatting sqref="F52:H52">
    <cfRule type="expression" dxfId="2211" priority="230" stopIfTrue="1">
      <formula>OR(($A52="Samstag"),($A52="Sonntag"))</formula>
    </cfRule>
  </conditionalFormatting>
  <conditionalFormatting sqref="F46:H46">
    <cfRule type="expression" dxfId="2210" priority="234" stopIfTrue="1">
      <formula>OR(($A46="Samstag"),($A46="Sonntag"))</formula>
    </cfRule>
  </conditionalFormatting>
  <conditionalFormatting sqref="F32:H32">
    <cfRule type="expression" dxfId="2209" priority="238" stopIfTrue="1">
      <formula>OR(($A32="Samstag"),($A32="Sonntag"))</formula>
    </cfRule>
  </conditionalFormatting>
  <conditionalFormatting sqref="F24:H25">
    <cfRule type="expression" dxfId="2208" priority="241" stopIfTrue="1">
      <formula>OR(($A24="Samstag"),($A24="Sonntag"))</formula>
    </cfRule>
  </conditionalFormatting>
  <conditionalFormatting sqref="F24:H24">
    <cfRule type="expression" dxfId="2207" priority="240" stopIfTrue="1">
      <formula>OR(($A24="Samstag"),($A24="Sonntag"))</formula>
    </cfRule>
  </conditionalFormatting>
  <conditionalFormatting sqref="F25:H25">
    <cfRule type="expression" dxfId="2206" priority="239" stopIfTrue="1">
      <formula>OR(($A25="Samstag"),($A25="Sonntag"))</formula>
    </cfRule>
  </conditionalFormatting>
  <conditionalFormatting sqref="F39:H39">
    <cfRule type="expression" dxfId="2205" priority="236" stopIfTrue="1">
      <formula>OR(($A39="Samstag"),($A39="Sonntag"))</formula>
    </cfRule>
  </conditionalFormatting>
  <conditionalFormatting sqref="F39:H39">
    <cfRule type="expression" dxfId="2204" priority="237" stopIfTrue="1">
      <formula>OR(($A39="Samstag"),($A39="Sonntag"))</formula>
    </cfRule>
  </conditionalFormatting>
  <conditionalFormatting sqref="F39:H39">
    <cfRule type="expression" dxfId="2203" priority="235" stopIfTrue="1">
      <formula>OR(($A39="Samstag"),($A39="Sonntag"))</formula>
    </cfRule>
  </conditionalFormatting>
  <conditionalFormatting sqref="F46:H46">
    <cfRule type="expression" dxfId="2202" priority="233" stopIfTrue="1">
      <formula>OR(($A46="Samstag"),($A46="Sonntag"))</formula>
    </cfRule>
  </conditionalFormatting>
  <conditionalFormatting sqref="F46:H46">
    <cfRule type="expression" dxfId="2201" priority="232" stopIfTrue="1">
      <formula>OR(($A46="Samstag"),($A46="Sonntag"))</formula>
    </cfRule>
  </conditionalFormatting>
  <conditionalFormatting sqref="F22:H52">
    <cfRule type="expression" dxfId="2200" priority="229" stopIfTrue="1">
      <formula>OR(($A22="Samstag"),($A22="Sonntag"))</formula>
    </cfRule>
  </conditionalFormatting>
  <conditionalFormatting sqref="F22:H52">
    <cfRule type="expression" dxfId="2199" priority="228" stopIfTrue="1">
      <formula>OR(($A22="Samstag"),($A22="Sonntag"))</formula>
    </cfRule>
  </conditionalFormatting>
  <conditionalFormatting sqref="G22:G52">
    <cfRule type="expression" dxfId="2198" priority="227" stopIfTrue="1">
      <formula>OR(($A22="Samstag"),($A22="Sonntag"))</formula>
    </cfRule>
  </conditionalFormatting>
  <conditionalFormatting sqref="G22:G52">
    <cfRule type="expression" dxfId="2197" priority="226" stopIfTrue="1">
      <formula>OR(($A22="Samstag"),($A22="Sonntag"))</formula>
    </cfRule>
  </conditionalFormatting>
  <conditionalFormatting sqref="F31:H31">
    <cfRule type="expression" dxfId="2196" priority="225" stopIfTrue="1">
      <formula>OR(($A31="Samstag"),($A31="Sonntag"))</formula>
    </cfRule>
  </conditionalFormatting>
  <conditionalFormatting sqref="F31:H31">
    <cfRule type="expression" dxfId="2195" priority="224" stopIfTrue="1">
      <formula>OR(($A31="Samstag"),($A31="Sonntag"))</formula>
    </cfRule>
  </conditionalFormatting>
  <conditionalFormatting sqref="F38:H38">
    <cfRule type="expression" dxfId="2194" priority="223" stopIfTrue="1">
      <formula>OR(($A38="Samstag"),($A38="Sonntag"))</formula>
    </cfRule>
  </conditionalFormatting>
  <conditionalFormatting sqref="F38:H38">
    <cfRule type="expression" dxfId="2193" priority="222" stopIfTrue="1">
      <formula>OR(($A38="Samstag"),($A38="Sonntag"))</formula>
    </cfRule>
  </conditionalFormatting>
  <conditionalFormatting sqref="F45:H45">
    <cfRule type="expression" dxfId="2192" priority="221" stopIfTrue="1">
      <formula>OR(($A45="Samstag"),($A45="Sonntag"))</formula>
    </cfRule>
  </conditionalFormatting>
  <conditionalFormatting sqref="F45:H45">
    <cfRule type="expression" dxfId="2191" priority="220" stopIfTrue="1">
      <formula>OR(($A45="Samstag"),($A45="Sonntag"))</formula>
    </cfRule>
  </conditionalFormatting>
  <conditionalFormatting sqref="G26:G52">
    <cfRule type="expression" dxfId="2190" priority="219" stopIfTrue="1">
      <formula>OR(($A26="Samstag"),($A26="Sonntag"))</formula>
    </cfRule>
  </conditionalFormatting>
  <conditionalFormatting sqref="G26:G52">
    <cfRule type="expression" dxfId="2189" priority="218" stopIfTrue="1">
      <formula>OR(($A26="Samstag"),($A26="Sonntag"))</formula>
    </cfRule>
  </conditionalFormatting>
  <conditionalFormatting sqref="G33:G37">
    <cfRule type="expression" dxfId="2188" priority="217" stopIfTrue="1">
      <formula>OR(($A33="Samstag"),($A33="Sonntag"))</formula>
    </cfRule>
  </conditionalFormatting>
  <conditionalFormatting sqref="G33:G37">
    <cfRule type="expression" dxfId="2187" priority="216" stopIfTrue="1">
      <formula>OR(($A33="Samstag"),($A33="Sonntag"))</formula>
    </cfRule>
  </conditionalFormatting>
  <conditionalFormatting sqref="G40:G44">
    <cfRule type="expression" dxfId="2186" priority="215" stopIfTrue="1">
      <formula>OR(($A40="Samstag"),($A40="Sonntag"))</formula>
    </cfRule>
  </conditionalFormatting>
  <conditionalFormatting sqref="G40:G44">
    <cfRule type="expression" dxfId="2185" priority="214" stopIfTrue="1">
      <formula>OR(($A40="Samstag"),($A40="Sonntag"))</formula>
    </cfRule>
  </conditionalFormatting>
  <conditionalFormatting sqref="G47:G51">
    <cfRule type="expression" dxfId="2184" priority="213" stopIfTrue="1">
      <formula>OR(($A47="Samstag"),($A47="Sonntag"))</formula>
    </cfRule>
  </conditionalFormatting>
  <conditionalFormatting sqref="G47:G51">
    <cfRule type="expression" dxfId="2183" priority="212" stopIfTrue="1">
      <formula>OR(($A47="Samstag"),($A47="Sonntag"))</formula>
    </cfRule>
  </conditionalFormatting>
  <conditionalFormatting sqref="F22:H52">
    <cfRule type="expression" dxfId="2182" priority="211" stopIfTrue="1">
      <formula>OR(($A22="Samstag"),($A22="Sonntag"))</formula>
    </cfRule>
  </conditionalFormatting>
  <conditionalFormatting sqref="F22:H52">
    <cfRule type="expression" dxfId="2181" priority="210" stopIfTrue="1">
      <formula>OR(($A22="Samstag"),($A22="Sonntag"))</formula>
    </cfRule>
  </conditionalFormatting>
  <conditionalFormatting sqref="F26:H52">
    <cfRule type="expression" dxfId="2180" priority="209" stopIfTrue="1">
      <formula>OR(($A26="Samstag"),($A26="Sonntag"))</formula>
    </cfRule>
  </conditionalFormatting>
  <conditionalFormatting sqref="F26:H52">
    <cfRule type="expression" dxfId="2179" priority="208" stopIfTrue="1">
      <formula>OR(($A26="Samstag"),($A26="Sonntag"))</formula>
    </cfRule>
  </conditionalFormatting>
  <conditionalFormatting sqref="F33:H37">
    <cfRule type="expression" dxfId="2178" priority="207" stopIfTrue="1">
      <formula>OR(($A33="Samstag"),($A33="Sonntag"))</formula>
    </cfRule>
  </conditionalFormatting>
  <conditionalFormatting sqref="F33:H37">
    <cfRule type="expression" dxfId="2177" priority="206" stopIfTrue="1">
      <formula>OR(($A33="Samstag"),($A33="Sonntag"))</formula>
    </cfRule>
  </conditionalFormatting>
  <conditionalFormatting sqref="F40:H44">
    <cfRule type="expression" dxfId="2176" priority="205" stopIfTrue="1">
      <formula>OR(($A40="Samstag"),($A40="Sonntag"))</formula>
    </cfRule>
  </conditionalFormatting>
  <conditionalFormatting sqref="F40:H44">
    <cfRule type="expression" dxfId="2175" priority="204" stopIfTrue="1">
      <formula>OR(($A40="Samstag"),($A40="Sonntag"))</formula>
    </cfRule>
  </conditionalFormatting>
  <conditionalFormatting sqref="H40:H44">
    <cfRule type="expression" dxfId="2174" priority="195" stopIfTrue="1">
      <formula>OR(($A40="Samstag"),($A40="Sonntag"))</formula>
    </cfRule>
  </conditionalFormatting>
  <conditionalFormatting sqref="H40:H44">
    <cfRule type="expression" dxfId="2173" priority="194" stopIfTrue="1">
      <formula>OR(($A40="Samstag"),($A40="Sonntag"))</formula>
    </cfRule>
  </conditionalFormatting>
  <conditionalFormatting sqref="F47:H51">
    <cfRule type="expression" dxfId="2172" priority="203" stopIfTrue="1">
      <formula>OR(($A47="Samstag"),($A47="Sonntag"))</formula>
    </cfRule>
  </conditionalFormatting>
  <conditionalFormatting sqref="F47:H51">
    <cfRule type="expression" dxfId="2171" priority="202" stopIfTrue="1">
      <formula>OR(($A47="Samstag"),($A47="Sonntag"))</formula>
    </cfRule>
  </conditionalFormatting>
  <conditionalFormatting sqref="H22:H52">
    <cfRule type="expression" dxfId="2170" priority="201" stopIfTrue="1">
      <formula>OR(($A22="Samstag"),($A22="Sonntag"))</formula>
    </cfRule>
  </conditionalFormatting>
  <conditionalFormatting sqref="H22:H52">
    <cfRule type="expression" dxfId="2169" priority="200" stopIfTrue="1">
      <formula>OR(($A22="Samstag"),($A22="Sonntag"))</formula>
    </cfRule>
  </conditionalFormatting>
  <conditionalFormatting sqref="H26:H52">
    <cfRule type="expression" dxfId="2168" priority="199" stopIfTrue="1">
      <formula>OR(($A26="Samstag"),($A26="Sonntag"))</formula>
    </cfRule>
  </conditionalFormatting>
  <conditionalFormatting sqref="H26:H52">
    <cfRule type="expression" dxfId="2167" priority="198" stopIfTrue="1">
      <formula>OR(($A26="Samstag"),($A26="Sonntag"))</formula>
    </cfRule>
  </conditionalFormatting>
  <conditionalFormatting sqref="H33:H37">
    <cfRule type="expression" dxfId="2166" priority="197" stopIfTrue="1">
      <formula>OR(($A33="Samstag"),($A33="Sonntag"))</formula>
    </cfRule>
  </conditionalFormatting>
  <conditionalFormatting sqref="H33:H37">
    <cfRule type="expression" dxfId="2165" priority="196" stopIfTrue="1">
      <formula>OR(($A33="Samstag"),($A33="Sonntag"))</formula>
    </cfRule>
  </conditionalFormatting>
  <conditionalFormatting sqref="H47:H51">
    <cfRule type="expression" dxfId="2164" priority="193" stopIfTrue="1">
      <formula>OR(($A47="Samstag"),($A47="Sonntag"))</formula>
    </cfRule>
  </conditionalFormatting>
  <conditionalFormatting sqref="H47:H51">
    <cfRule type="expression" dxfId="2163" priority="192" stopIfTrue="1">
      <formula>OR(($A47="Samstag"),($A47="Sonntag"))</formula>
    </cfRule>
  </conditionalFormatting>
  <conditionalFormatting sqref="I22:J52">
    <cfRule type="expression" dxfId="2162" priority="191" stopIfTrue="1">
      <formula>OR(($A22="Samstag"),($A22="Sonntag"))</formula>
    </cfRule>
  </conditionalFormatting>
  <conditionalFormatting sqref="I22:J52">
    <cfRule type="expression" dxfId="2161" priority="190" stopIfTrue="1">
      <formula>OR(($A22="Samstag"),($A22="Sonntag"))</formula>
    </cfRule>
  </conditionalFormatting>
  <conditionalFormatting sqref="K32">
    <cfRule type="expression" dxfId="2160" priority="189" stopIfTrue="1">
      <formula>OR(($A32="Samstag"),($A32="Sonntag"))</formula>
    </cfRule>
  </conditionalFormatting>
  <conditionalFormatting sqref="K32">
    <cfRule type="expression" dxfId="2159" priority="188" stopIfTrue="1">
      <formula>OR(($A32="Samstag"),($A32="Sonntag"))</formula>
    </cfRule>
  </conditionalFormatting>
  <conditionalFormatting sqref="K52">
    <cfRule type="expression" dxfId="2158" priority="177" stopIfTrue="1">
      <formula>OR(($A52="Samstag"),($A52="Sonntag"))</formula>
    </cfRule>
  </conditionalFormatting>
  <conditionalFormatting sqref="K52">
    <cfRule type="expression" dxfId="2157" priority="176" stopIfTrue="1">
      <formula>OR(($A52="Samstag"),($A52="Sonntag"))</formula>
    </cfRule>
  </conditionalFormatting>
  <conditionalFormatting sqref="K46">
    <cfRule type="expression" dxfId="2156" priority="180" stopIfTrue="1">
      <formula>OR(($A46="Samstag"),($A46="Sonntag"))</formula>
    </cfRule>
  </conditionalFormatting>
  <conditionalFormatting sqref="K32">
    <cfRule type="expression" dxfId="2155" priority="184" stopIfTrue="1">
      <formula>OR(($A32="Samstag"),($A32="Sonntag"))</formula>
    </cfRule>
  </conditionalFormatting>
  <conditionalFormatting sqref="K24:K25">
    <cfRule type="expression" dxfId="2154" priority="187" stopIfTrue="1">
      <formula>OR(($A24="Samstag"),($A24="Sonntag"))</formula>
    </cfRule>
  </conditionalFormatting>
  <conditionalFormatting sqref="K24">
    <cfRule type="expression" dxfId="2153" priority="186" stopIfTrue="1">
      <formula>OR(($A24="Samstag"),($A24="Sonntag"))</formula>
    </cfRule>
  </conditionalFormatting>
  <conditionalFormatting sqref="K25">
    <cfRule type="expression" dxfId="2152" priority="185" stopIfTrue="1">
      <formula>OR(($A25="Samstag"),($A25="Sonntag"))</formula>
    </cfRule>
  </conditionalFormatting>
  <conditionalFormatting sqref="K39">
    <cfRule type="expression" dxfId="2151" priority="182" stopIfTrue="1">
      <formula>OR(($A39="Samstag"),($A39="Sonntag"))</formula>
    </cfRule>
  </conditionalFormatting>
  <conditionalFormatting sqref="K39">
    <cfRule type="expression" dxfId="2150" priority="183" stopIfTrue="1">
      <formula>OR(($A39="Samstag"),($A39="Sonntag"))</formula>
    </cfRule>
  </conditionalFormatting>
  <conditionalFormatting sqref="K39">
    <cfRule type="expression" dxfId="2149" priority="181" stopIfTrue="1">
      <formula>OR(($A39="Samstag"),($A39="Sonntag"))</formula>
    </cfRule>
  </conditionalFormatting>
  <conditionalFormatting sqref="K46">
    <cfRule type="expression" dxfId="2148" priority="179" stopIfTrue="1">
      <formula>OR(($A46="Samstag"),($A46="Sonntag"))</formula>
    </cfRule>
  </conditionalFormatting>
  <conditionalFormatting sqref="K46">
    <cfRule type="expression" dxfId="2147" priority="178" stopIfTrue="1">
      <formula>OR(($A46="Samstag"),($A46="Sonntag"))</formula>
    </cfRule>
  </conditionalFormatting>
  <conditionalFormatting sqref="K22:K52">
    <cfRule type="expression" dxfId="2146" priority="175" stopIfTrue="1">
      <formula>OR(($A22="Samstag"),($A22="Sonntag"))</formula>
    </cfRule>
  </conditionalFormatting>
  <conditionalFormatting sqref="K22:K52">
    <cfRule type="expression" dxfId="2145" priority="174" stopIfTrue="1">
      <formula>OR(($A22="Samstag"),($A22="Sonntag"))</formula>
    </cfRule>
  </conditionalFormatting>
  <conditionalFormatting sqref="K31">
    <cfRule type="expression" dxfId="2144" priority="173" stopIfTrue="1">
      <formula>OR(($A31="Samstag"),($A31="Sonntag"))</formula>
    </cfRule>
  </conditionalFormatting>
  <conditionalFormatting sqref="K31">
    <cfRule type="expression" dxfId="2143" priority="172" stopIfTrue="1">
      <formula>OR(($A31="Samstag"),($A31="Sonntag"))</formula>
    </cfRule>
  </conditionalFormatting>
  <conditionalFormatting sqref="K38">
    <cfRule type="expression" dxfId="2142" priority="171" stopIfTrue="1">
      <formula>OR(($A38="Samstag"),($A38="Sonntag"))</formula>
    </cfRule>
  </conditionalFormatting>
  <conditionalFormatting sqref="K38">
    <cfRule type="expression" dxfId="2141" priority="170" stopIfTrue="1">
      <formula>OR(($A38="Samstag"),($A38="Sonntag"))</formula>
    </cfRule>
  </conditionalFormatting>
  <conditionalFormatting sqref="K45">
    <cfRule type="expression" dxfId="2140" priority="169" stopIfTrue="1">
      <formula>OR(($A45="Samstag"),($A45="Sonntag"))</formula>
    </cfRule>
  </conditionalFormatting>
  <conditionalFormatting sqref="K45">
    <cfRule type="expression" dxfId="2139" priority="168" stopIfTrue="1">
      <formula>OR(($A45="Samstag"),($A45="Sonntag"))</formula>
    </cfRule>
  </conditionalFormatting>
  <conditionalFormatting sqref="K40:K44">
    <cfRule type="expression" dxfId="2138" priority="161" stopIfTrue="1">
      <formula>OR(($A40="Samstag"),($A40="Sonntag"))</formula>
    </cfRule>
  </conditionalFormatting>
  <conditionalFormatting sqref="K40:K44">
    <cfRule type="expression" dxfId="2137" priority="160" stopIfTrue="1">
      <formula>OR(($A40="Samstag"),($A40="Sonntag"))</formula>
    </cfRule>
  </conditionalFormatting>
  <conditionalFormatting sqref="K23">
    <cfRule type="expression" dxfId="2136" priority="167" stopIfTrue="1">
      <formula>OR(($A23="Samstag"),($A23="Sonntag"))</formula>
    </cfRule>
  </conditionalFormatting>
  <conditionalFormatting sqref="K23">
    <cfRule type="expression" dxfId="2135" priority="166" stopIfTrue="1">
      <formula>OR(($A23="Samstag"),($A23="Sonntag"))</formula>
    </cfRule>
  </conditionalFormatting>
  <conditionalFormatting sqref="K26:K30">
    <cfRule type="expression" dxfId="2134" priority="165" stopIfTrue="1">
      <formula>OR(($A26="Samstag"),($A26="Sonntag"))</formula>
    </cfRule>
  </conditionalFormatting>
  <conditionalFormatting sqref="K26:K30">
    <cfRule type="expression" dxfId="2133" priority="164" stopIfTrue="1">
      <formula>OR(($A26="Samstag"),($A26="Sonntag"))</formula>
    </cfRule>
  </conditionalFormatting>
  <conditionalFormatting sqref="K33:K37">
    <cfRule type="expression" dxfId="2132" priority="163" stopIfTrue="1">
      <formula>OR(($A33="Samstag"),($A33="Sonntag"))</formula>
    </cfRule>
  </conditionalFormatting>
  <conditionalFormatting sqref="K33:K37">
    <cfRule type="expression" dxfId="2131" priority="162" stopIfTrue="1">
      <formula>OR(($A33="Samstag"),($A33="Sonntag"))</formula>
    </cfRule>
  </conditionalFormatting>
  <conditionalFormatting sqref="K47:K51">
    <cfRule type="expression" dxfId="2130" priority="159" stopIfTrue="1">
      <formula>OR(($A47="Samstag"),($A47="Sonntag"))</formula>
    </cfRule>
  </conditionalFormatting>
  <conditionalFormatting sqref="K47:K51">
    <cfRule type="expression" dxfId="2129" priority="158" stopIfTrue="1">
      <formula>OR(($A47="Samstag"),($A47="Sonntag"))</formula>
    </cfRule>
  </conditionalFormatting>
  <conditionalFormatting sqref="N13 N17">
    <cfRule type="cellIs" dxfId="2128" priority="156" stopIfTrue="1" operator="equal">
      <formula>0</formula>
    </cfRule>
  </conditionalFormatting>
  <conditionalFormatting sqref="N13">
    <cfRule type="cellIs" dxfId="2127" priority="246" stopIfTrue="1" operator="equal">
      <formula>$F$12</formula>
    </cfRule>
    <cfRule type="cellIs" dxfId="2126" priority="247" stopIfTrue="1" operator="notEqual">
      <formula>$F$12</formula>
    </cfRule>
  </conditionalFormatting>
  <conditionalFormatting sqref="N17">
    <cfRule type="cellIs" dxfId="2125" priority="157" stopIfTrue="1" operator="notEqual">
      <formula>$F$16</formula>
    </cfRule>
    <cfRule type="cellIs" dxfId="2124" priority="245" stopIfTrue="1" operator="equal">
      <formula>$F$16</formula>
    </cfRule>
  </conditionalFormatting>
  <conditionalFormatting sqref="I23:I52">
    <cfRule type="expression" dxfId="2123" priority="153" stopIfTrue="1">
      <formula>OR(($A23="Samstag"),($A23="Sonntag"))</formula>
    </cfRule>
  </conditionalFormatting>
  <conditionalFormatting sqref="I23:I52">
    <cfRule type="expression" dxfId="2122" priority="152" stopIfTrue="1">
      <formula>OR(($A23="Samstag"),($A23="Sonntag"))</formula>
    </cfRule>
  </conditionalFormatting>
  <conditionalFormatting sqref="K55:N55">
    <cfRule type="expression" dxfId="2121" priority="151" stopIfTrue="1">
      <formula>OR(($A55="Samstag"),($A55="Sonntag"))</formula>
    </cfRule>
  </conditionalFormatting>
  <conditionalFormatting sqref="G32">
    <cfRule type="expression" dxfId="2120" priority="149" stopIfTrue="1">
      <formula>OR(($A32="Samstag"),($A32="Sonntag"))</formula>
    </cfRule>
  </conditionalFormatting>
  <conditionalFormatting sqref="G32">
    <cfRule type="expression" dxfId="2119" priority="148" stopIfTrue="1">
      <formula>OR(($A32="Samstag"),($A32="Sonntag"))</formula>
    </cfRule>
  </conditionalFormatting>
  <conditionalFormatting sqref="G52">
    <cfRule type="expression" dxfId="2118" priority="137" stopIfTrue="1">
      <formula>OR(($A52="Samstag"),($A52="Sonntag"))</formula>
    </cfRule>
  </conditionalFormatting>
  <conditionalFormatting sqref="G52">
    <cfRule type="expression" dxfId="2117" priority="136" stopIfTrue="1">
      <formula>OR(($A52="Samstag"),($A52="Sonntag"))</formula>
    </cfRule>
  </conditionalFormatting>
  <conditionalFormatting sqref="G46">
    <cfRule type="expression" dxfId="2116" priority="140" stopIfTrue="1">
      <formula>OR(($A46="Samstag"),($A46="Sonntag"))</formula>
    </cfRule>
  </conditionalFormatting>
  <conditionalFormatting sqref="G32">
    <cfRule type="expression" dxfId="2115" priority="144" stopIfTrue="1">
      <formula>OR(($A32="Samstag"),($A32="Sonntag"))</formula>
    </cfRule>
  </conditionalFormatting>
  <conditionalFormatting sqref="G24:G25">
    <cfRule type="expression" dxfId="2114" priority="147" stopIfTrue="1">
      <formula>OR(($A24="Samstag"),($A24="Sonntag"))</formula>
    </cfRule>
  </conditionalFormatting>
  <conditionalFormatting sqref="G24">
    <cfRule type="expression" dxfId="2113" priority="146" stopIfTrue="1">
      <formula>OR(($A24="Samstag"),($A24="Sonntag"))</formula>
    </cfRule>
  </conditionalFormatting>
  <conditionalFormatting sqref="G25">
    <cfRule type="expression" dxfId="2112" priority="145" stopIfTrue="1">
      <formula>OR(($A25="Samstag"),($A25="Sonntag"))</formula>
    </cfRule>
  </conditionalFormatting>
  <conditionalFormatting sqref="G39">
    <cfRule type="expression" dxfId="2111" priority="142" stopIfTrue="1">
      <formula>OR(($A39="Samstag"),($A39="Sonntag"))</formula>
    </cfRule>
  </conditionalFormatting>
  <conditionalFormatting sqref="G39">
    <cfRule type="expression" dxfId="2110" priority="143" stopIfTrue="1">
      <formula>OR(($A39="Samstag"),($A39="Sonntag"))</formula>
    </cfRule>
  </conditionalFormatting>
  <conditionalFormatting sqref="G39">
    <cfRule type="expression" dxfId="2109" priority="141" stopIfTrue="1">
      <formula>OR(($A39="Samstag"),($A39="Sonntag"))</formula>
    </cfRule>
  </conditionalFormatting>
  <conditionalFormatting sqref="G46">
    <cfRule type="expression" dxfId="2108" priority="139" stopIfTrue="1">
      <formula>OR(($A46="Samstag"),($A46="Sonntag"))</formula>
    </cfRule>
  </conditionalFormatting>
  <conditionalFormatting sqref="G46">
    <cfRule type="expression" dxfId="2107" priority="138" stopIfTrue="1">
      <formula>OR(($A46="Samstag"),($A46="Sonntag"))</formula>
    </cfRule>
  </conditionalFormatting>
  <conditionalFormatting sqref="F22:H52">
    <cfRule type="expression" dxfId="2106" priority="135" stopIfTrue="1">
      <formula>OR(($A22="Samstag"),($A22="Sonntag"))</formula>
    </cfRule>
  </conditionalFormatting>
  <conditionalFormatting sqref="F22:H52">
    <cfRule type="expression" dxfId="2105" priority="134" stopIfTrue="1">
      <formula>OR(($A22="Samstag"),($A22="Sonntag"))</formula>
    </cfRule>
  </conditionalFormatting>
  <conditionalFormatting sqref="G31">
    <cfRule type="expression" dxfId="2104" priority="133" stopIfTrue="1">
      <formula>OR(($A31="Samstag"),($A31="Sonntag"))</formula>
    </cfRule>
  </conditionalFormatting>
  <conditionalFormatting sqref="G31">
    <cfRule type="expression" dxfId="2103" priority="132" stopIfTrue="1">
      <formula>OR(($A31="Samstag"),($A31="Sonntag"))</formula>
    </cfRule>
  </conditionalFormatting>
  <conditionalFormatting sqref="G38">
    <cfRule type="expression" dxfId="2102" priority="131" stopIfTrue="1">
      <formula>OR(($A38="Samstag"),($A38="Sonntag"))</formula>
    </cfRule>
  </conditionalFormatting>
  <conditionalFormatting sqref="G38">
    <cfRule type="expression" dxfId="2101" priority="130" stopIfTrue="1">
      <formula>OR(($A38="Samstag"),($A38="Sonntag"))</formula>
    </cfRule>
  </conditionalFormatting>
  <conditionalFormatting sqref="G45">
    <cfRule type="expression" dxfId="2100" priority="129" stopIfTrue="1">
      <formula>OR(($A45="Samstag"),($A45="Sonntag"))</formula>
    </cfRule>
  </conditionalFormatting>
  <conditionalFormatting sqref="G45">
    <cfRule type="expression" dxfId="2099" priority="128" stopIfTrue="1">
      <formula>OR(($A45="Samstag"),($A45="Sonntag"))</formula>
    </cfRule>
  </conditionalFormatting>
  <conditionalFormatting sqref="G40:G44">
    <cfRule type="expression" dxfId="2098" priority="121" stopIfTrue="1">
      <formula>OR(($A40="Samstag"),($A40="Sonntag"))</formula>
    </cfRule>
  </conditionalFormatting>
  <conditionalFormatting sqref="G40:G44">
    <cfRule type="expression" dxfId="2097" priority="120" stopIfTrue="1">
      <formula>OR(($A40="Samstag"),($A40="Sonntag"))</formula>
    </cfRule>
  </conditionalFormatting>
  <conditionalFormatting sqref="G22:G52">
    <cfRule type="expression" dxfId="2096" priority="127" stopIfTrue="1">
      <formula>OR(($A22="Samstag"),($A22="Sonntag"))</formula>
    </cfRule>
  </conditionalFormatting>
  <conditionalFormatting sqref="G22:G52">
    <cfRule type="expression" dxfId="2095" priority="126" stopIfTrue="1">
      <formula>OR(($A22="Samstag"),($A22="Sonntag"))</formula>
    </cfRule>
  </conditionalFormatting>
  <conditionalFormatting sqref="G26:G52">
    <cfRule type="expression" dxfId="2094" priority="125" stopIfTrue="1">
      <formula>OR(($A26="Samstag"),($A26="Sonntag"))</formula>
    </cfRule>
  </conditionalFormatting>
  <conditionalFormatting sqref="G26:G52">
    <cfRule type="expression" dxfId="2093" priority="124" stopIfTrue="1">
      <formula>OR(($A26="Samstag"),($A26="Sonntag"))</formula>
    </cfRule>
  </conditionalFormatting>
  <conditionalFormatting sqref="G33:G37">
    <cfRule type="expression" dxfId="2092" priority="123" stopIfTrue="1">
      <formula>OR(($A33="Samstag"),($A33="Sonntag"))</formula>
    </cfRule>
  </conditionalFormatting>
  <conditionalFormatting sqref="G33:G37">
    <cfRule type="expression" dxfId="2091" priority="122" stopIfTrue="1">
      <formula>OR(($A33="Samstag"),($A33="Sonntag"))</formula>
    </cfRule>
  </conditionalFormatting>
  <conditionalFormatting sqref="G47:G51">
    <cfRule type="expression" dxfId="2090" priority="119" stopIfTrue="1">
      <formula>OR(($A47="Samstag"),($A47="Sonntag"))</formula>
    </cfRule>
  </conditionalFormatting>
  <conditionalFormatting sqref="G47:G51">
    <cfRule type="expression" dxfId="2089" priority="118" stopIfTrue="1">
      <formula>OR(($A47="Samstag"),($A47="Sonntag"))</formula>
    </cfRule>
  </conditionalFormatting>
  <conditionalFormatting sqref="H32">
    <cfRule type="expression" dxfId="2088" priority="117" stopIfTrue="1">
      <formula>OR(($A32="Samstag"),($A32="Sonntag"))</formula>
    </cfRule>
  </conditionalFormatting>
  <conditionalFormatting sqref="H32">
    <cfRule type="expression" dxfId="2087" priority="116" stopIfTrue="1">
      <formula>OR(($A32="Samstag"),($A32="Sonntag"))</formula>
    </cfRule>
  </conditionalFormatting>
  <conditionalFormatting sqref="H52">
    <cfRule type="expression" dxfId="2086" priority="105" stopIfTrue="1">
      <formula>OR(($A52="Samstag"),($A52="Sonntag"))</formula>
    </cfRule>
  </conditionalFormatting>
  <conditionalFormatting sqref="H52">
    <cfRule type="expression" dxfId="2085" priority="104" stopIfTrue="1">
      <formula>OR(($A52="Samstag"),($A52="Sonntag"))</formula>
    </cfRule>
  </conditionalFormatting>
  <conditionalFormatting sqref="H46">
    <cfRule type="expression" dxfId="2084" priority="108" stopIfTrue="1">
      <formula>OR(($A46="Samstag"),($A46="Sonntag"))</formula>
    </cfRule>
  </conditionalFormatting>
  <conditionalFormatting sqref="H32">
    <cfRule type="expression" dxfId="2083" priority="112" stopIfTrue="1">
      <formula>OR(($A32="Samstag"),($A32="Sonntag"))</formula>
    </cfRule>
  </conditionalFormatting>
  <conditionalFormatting sqref="H24:H25">
    <cfRule type="expression" dxfId="2082" priority="115" stopIfTrue="1">
      <formula>OR(($A24="Samstag"),($A24="Sonntag"))</formula>
    </cfRule>
  </conditionalFormatting>
  <conditionalFormatting sqref="H24">
    <cfRule type="expression" dxfId="2081" priority="114" stopIfTrue="1">
      <formula>OR(($A24="Samstag"),($A24="Sonntag"))</formula>
    </cfRule>
  </conditionalFormatting>
  <conditionalFormatting sqref="H25">
    <cfRule type="expression" dxfId="2080" priority="113" stopIfTrue="1">
      <formula>OR(($A25="Samstag"),($A25="Sonntag"))</formula>
    </cfRule>
  </conditionalFormatting>
  <conditionalFormatting sqref="H39">
    <cfRule type="expression" dxfId="2079" priority="110" stopIfTrue="1">
      <formula>OR(($A39="Samstag"),($A39="Sonntag"))</formula>
    </cfRule>
  </conditionalFormatting>
  <conditionalFormatting sqref="H39">
    <cfRule type="expression" dxfId="2078" priority="111" stopIfTrue="1">
      <formula>OR(($A39="Samstag"),($A39="Sonntag"))</formula>
    </cfRule>
  </conditionalFormatting>
  <conditionalFormatting sqref="H39">
    <cfRule type="expression" dxfId="2077" priority="109" stopIfTrue="1">
      <formula>OR(($A39="Samstag"),($A39="Sonntag"))</formula>
    </cfRule>
  </conditionalFormatting>
  <conditionalFormatting sqref="H46">
    <cfRule type="expression" dxfId="2076" priority="107" stopIfTrue="1">
      <formula>OR(($A46="Samstag"),($A46="Sonntag"))</formula>
    </cfRule>
  </conditionalFormatting>
  <conditionalFormatting sqref="H46">
    <cfRule type="expression" dxfId="2075" priority="106" stopIfTrue="1">
      <formula>OR(($A46="Samstag"),($A46="Sonntag"))</formula>
    </cfRule>
  </conditionalFormatting>
  <conditionalFormatting sqref="H22:H52">
    <cfRule type="expression" dxfId="2074" priority="103" stopIfTrue="1">
      <formula>OR(($A22="Samstag"),($A22="Sonntag"))</formula>
    </cfRule>
  </conditionalFormatting>
  <conditionalFormatting sqref="H22:H52">
    <cfRule type="expression" dxfId="2073" priority="102" stopIfTrue="1">
      <formula>OR(($A22="Samstag"),($A22="Sonntag"))</formula>
    </cfRule>
  </conditionalFormatting>
  <conditionalFormatting sqref="H31">
    <cfRule type="expression" dxfId="2072" priority="101" stopIfTrue="1">
      <formula>OR(($A31="Samstag"),($A31="Sonntag"))</formula>
    </cfRule>
  </conditionalFormatting>
  <conditionalFormatting sqref="H31">
    <cfRule type="expression" dxfId="2071" priority="100" stopIfTrue="1">
      <formula>OR(($A31="Samstag"),($A31="Sonntag"))</formula>
    </cfRule>
  </conditionalFormatting>
  <conditionalFormatting sqref="H38">
    <cfRule type="expression" dxfId="2070" priority="99" stopIfTrue="1">
      <formula>OR(($A38="Samstag"),($A38="Sonntag"))</formula>
    </cfRule>
  </conditionalFormatting>
  <conditionalFormatting sqref="H38">
    <cfRule type="expression" dxfId="2069" priority="98" stopIfTrue="1">
      <formula>OR(($A38="Samstag"),($A38="Sonntag"))</formula>
    </cfRule>
  </conditionalFormatting>
  <conditionalFormatting sqref="H45">
    <cfRule type="expression" dxfId="2068" priority="97" stopIfTrue="1">
      <formula>OR(($A45="Samstag"),($A45="Sonntag"))</formula>
    </cfRule>
  </conditionalFormatting>
  <conditionalFormatting sqref="H45">
    <cfRule type="expression" dxfId="2067" priority="96" stopIfTrue="1">
      <formula>OR(($A45="Samstag"),($A45="Sonntag"))</formula>
    </cfRule>
  </conditionalFormatting>
  <conditionalFormatting sqref="H40:H44">
    <cfRule type="expression" dxfId="2066" priority="89" stopIfTrue="1">
      <formula>OR(($A40="Samstag"),($A40="Sonntag"))</formula>
    </cfRule>
  </conditionalFormatting>
  <conditionalFormatting sqref="H40:H44">
    <cfRule type="expression" dxfId="2065" priority="88" stopIfTrue="1">
      <formula>OR(($A40="Samstag"),($A40="Sonntag"))</formula>
    </cfRule>
  </conditionalFormatting>
  <conditionalFormatting sqref="H22:H52">
    <cfRule type="expression" dxfId="2064" priority="95" stopIfTrue="1">
      <formula>OR(($A22="Samstag"),($A22="Sonntag"))</formula>
    </cfRule>
  </conditionalFormatting>
  <conditionalFormatting sqref="H22:H52">
    <cfRule type="expression" dxfId="2063" priority="94" stopIfTrue="1">
      <formula>OR(($A22="Samstag"),($A22="Sonntag"))</formula>
    </cfRule>
  </conditionalFormatting>
  <conditionalFormatting sqref="H26:H52">
    <cfRule type="expression" dxfId="2062" priority="93" stopIfTrue="1">
      <formula>OR(($A26="Samstag"),($A26="Sonntag"))</formula>
    </cfRule>
  </conditionalFormatting>
  <conditionalFormatting sqref="H26:H52">
    <cfRule type="expression" dxfId="2061" priority="92" stopIfTrue="1">
      <formula>OR(($A26="Samstag"),($A26="Sonntag"))</formula>
    </cfRule>
  </conditionalFormatting>
  <conditionalFormatting sqref="H33:H37">
    <cfRule type="expression" dxfId="2060" priority="91" stopIfTrue="1">
      <formula>OR(($A33="Samstag"),($A33="Sonntag"))</formula>
    </cfRule>
  </conditionalFormatting>
  <conditionalFormatting sqref="H33:H37">
    <cfRule type="expression" dxfId="2059" priority="90" stopIfTrue="1">
      <formula>OR(($A33="Samstag"),($A33="Sonntag"))</formula>
    </cfRule>
  </conditionalFormatting>
  <conditionalFormatting sqref="H47:H51">
    <cfRule type="expression" dxfId="2058" priority="87" stopIfTrue="1">
      <formula>OR(($A47="Samstag"),($A47="Sonntag"))</formula>
    </cfRule>
  </conditionalFormatting>
  <conditionalFormatting sqref="H47:H51">
    <cfRule type="expression" dxfId="2057" priority="86" stopIfTrue="1">
      <formula>OR(($A47="Samstag"),($A47="Sonntag"))</formula>
    </cfRule>
  </conditionalFormatting>
  <conditionalFormatting sqref="F22:H52">
    <cfRule type="expression" dxfId="2056" priority="85" stopIfTrue="1">
      <formula>OR(($A22="Samstag"),($A22="Sonntag"))</formula>
    </cfRule>
  </conditionalFormatting>
  <conditionalFormatting sqref="F22:H52">
    <cfRule type="expression" dxfId="2055" priority="84" stopIfTrue="1">
      <formula>OR(($A22="Samstag"),($A22="Sonntag"))</formula>
    </cfRule>
  </conditionalFormatting>
  <conditionalFormatting sqref="I22:I52">
    <cfRule type="expression" dxfId="2054" priority="70">
      <formula>(I22&gt;10)</formula>
    </cfRule>
    <cfRule type="expression" dxfId="2053" priority="80" stopIfTrue="1">
      <formula>OR(($A22="Samstag"),($A22="Sonntag"))</formula>
    </cfRule>
    <cfRule type="expression" dxfId="2052" priority="81" stopIfTrue="1">
      <formula>OR(($A22="Samstag"),($A22="Sonntag"))</formula>
    </cfRule>
    <cfRule type="expression" dxfId="2051" priority="83" stopIfTrue="1">
      <formula>OR(($A22="Samstag"),($A22="Sonntag"))</formula>
    </cfRule>
  </conditionalFormatting>
  <conditionalFormatting sqref="I22:I52">
    <cfRule type="expression" dxfId="2050" priority="82" stopIfTrue="1">
      <formula>OR(($A22="Samstag"),($A22="Sonntag"))</formula>
    </cfRule>
  </conditionalFormatting>
  <conditionalFormatting sqref="K56:P59">
    <cfRule type="expression" dxfId="2049" priority="79">
      <formula>OR(ISERROR($K$55),($K$55&gt;""),ISERROR($K$56),($K$56&gt;""))</formula>
    </cfRule>
  </conditionalFormatting>
  <conditionalFormatting sqref="L44:L47 L49:L52">
    <cfRule type="expression" dxfId="2048" priority="75" stopIfTrue="1">
      <formula>OR(($A44="Samstag"),($A44="Sonntag"))</formula>
    </cfRule>
  </conditionalFormatting>
  <conditionalFormatting sqref="L44:L47 L49:L52">
    <cfRule type="expression" dxfId="2047" priority="78" stopIfTrue="1">
      <formula>OR(($A44="Samstag"),($A44="Sonntag"))</formula>
    </cfRule>
  </conditionalFormatting>
  <conditionalFormatting sqref="L44:L47 L49:L52">
    <cfRule type="expression" dxfId="2046" priority="77" stopIfTrue="1">
      <formula>OR(($A44="Samstag"),($A44="Sonntag"))</formula>
    </cfRule>
  </conditionalFormatting>
  <conditionalFormatting sqref="L44:L47 L49:L52">
    <cfRule type="expression" dxfId="2045" priority="76" stopIfTrue="1">
      <formula>OR(($A44="Samstag"),($A44="Sonntag"))</formula>
    </cfRule>
  </conditionalFormatting>
  <conditionalFormatting sqref="L22">
    <cfRule type="expression" dxfId="2044" priority="74" stopIfTrue="1">
      <formula>OR(($A22="Samstag"),($A22="Sonntag"))</formula>
    </cfRule>
  </conditionalFormatting>
  <conditionalFormatting sqref="L40:L43">
    <cfRule type="expression" dxfId="2043" priority="73" stopIfTrue="1">
      <formula>OR(($A40="Samstag"),($A40="Sonntag"),($AA40=TRUE()))</formula>
    </cfRule>
  </conditionalFormatting>
  <conditionalFormatting sqref="L40:L43">
    <cfRule type="expression" dxfId="2042" priority="72" stopIfTrue="1">
      <formula>OR(($A40="Samstag"),($A40="Sonntag"))</formula>
    </cfRule>
  </conditionalFormatting>
  <conditionalFormatting sqref="G22:G52">
    <cfRule type="expression" dxfId="2041" priority="71">
      <formula>OR(AND(I22&gt;6,G22&lt;TIME(0,30,0)),AND(I22&gt;9,G22&lt;TIME(0,45,0)))</formula>
    </cfRule>
  </conditionalFormatting>
  <conditionalFormatting sqref="J22:J52">
    <cfRule type="expression" dxfId="2040" priority="69" stopIfTrue="1">
      <formula>OR(($A22="Samstag"),($A22="Sonntag"))</formula>
    </cfRule>
  </conditionalFormatting>
  <conditionalFormatting sqref="J22:J52">
    <cfRule type="expression" dxfId="2039" priority="68" stopIfTrue="1">
      <formula>OR(($A22="Samstag"),($A22="Sonntag"))</formula>
    </cfRule>
  </conditionalFormatting>
  <conditionalFormatting sqref="D22:L22 D23:H52">
    <cfRule type="expression" dxfId="2038" priority="248" stopIfTrue="1">
      <formula>OR(($A22="Samstag"),($A22="Sonntag"),($AD22=TRUE()))</formula>
    </cfRule>
  </conditionalFormatting>
  <conditionalFormatting sqref="B22">
    <cfRule type="expression" dxfId="2037" priority="249" stopIfTrue="1">
      <formula>$AD22=TRUE()</formula>
    </cfRule>
    <cfRule type="expression" dxfId="2036" priority="250" stopIfTrue="1">
      <formula>OR(($A22="Samstag"),($A22="Sonntag"))</formula>
    </cfRule>
    <cfRule type="expression" dxfId="2035" priority="251" stopIfTrue="1">
      <formula>AND($E$17&lt;&gt;"",$B22&gt;=$E$17)</formula>
    </cfRule>
  </conditionalFormatting>
  <conditionalFormatting sqref="C22:C52">
    <cfRule type="expression" dxfId="2034" priority="67" stopIfTrue="1">
      <formula>OR(($A22="Samstag"),($A22="Sonntag"),($AA22=TRUE()))</formula>
    </cfRule>
  </conditionalFormatting>
  <conditionalFormatting sqref="D22:D52">
    <cfRule type="expression" dxfId="2033" priority="66">
      <formula>IF(AND(D22="F",C22&lt;&gt;"BA"),TRUE,FALSE)</formula>
    </cfRule>
  </conditionalFormatting>
  <conditionalFormatting sqref="P22:P52">
    <cfRule type="expression" dxfId="2032" priority="65">
      <formula>IF($K$55&gt;"""",FALSE,TRUE)</formula>
    </cfRule>
  </conditionalFormatting>
  <conditionalFormatting sqref="F22">
    <cfRule type="expression" dxfId="2031" priority="64" stopIfTrue="1">
      <formula>OR(($A22="Samstag"),($A22="Sonntag"),($AA22=TRUE()))</formula>
    </cfRule>
  </conditionalFormatting>
  <conditionalFormatting sqref="F22">
    <cfRule type="expression" dxfId="2030" priority="63" stopIfTrue="1">
      <formula>OR(($A22="Samstag"),($A22="Sonntag"))</formula>
    </cfRule>
  </conditionalFormatting>
  <conditionalFormatting sqref="F22">
    <cfRule type="expression" dxfId="2029" priority="62" stopIfTrue="1">
      <formula>OR(($A22="Samstag"),($A22="Sonntag"))</formula>
    </cfRule>
  </conditionalFormatting>
  <conditionalFormatting sqref="F22:H22">
    <cfRule type="expression" dxfId="2028" priority="61" stopIfTrue="1">
      <formula>OR(($A22="Samstag"),($A22="Sonntag"),($AA22=TRUE()))</formula>
    </cfRule>
  </conditionalFormatting>
  <conditionalFormatting sqref="F22:H22">
    <cfRule type="expression" dxfId="2027" priority="60" stopIfTrue="1">
      <formula>OR(($A22="Samstag"),($A22="Sonntag"))</formula>
    </cfRule>
  </conditionalFormatting>
  <conditionalFormatting sqref="F22:H22">
    <cfRule type="expression" dxfId="2026" priority="59" stopIfTrue="1">
      <formula>OR(($A22="Samstag"),($A22="Sonntag"))</formula>
    </cfRule>
  </conditionalFormatting>
  <conditionalFormatting sqref="G22">
    <cfRule type="expression" dxfId="2025" priority="58" stopIfTrue="1">
      <formula>OR(($A22="Samstag"),($A22="Sonntag"))</formula>
    </cfRule>
  </conditionalFormatting>
  <conditionalFormatting sqref="G22">
    <cfRule type="expression" dxfId="2024" priority="57" stopIfTrue="1">
      <formula>OR(($A22="Samstag"),($A22="Sonntag"))</formula>
    </cfRule>
  </conditionalFormatting>
  <conditionalFormatting sqref="H22">
    <cfRule type="expression" dxfId="2023" priority="56" stopIfTrue="1">
      <formula>OR(($A22="Samstag"),($A22="Sonntag"))</formula>
    </cfRule>
  </conditionalFormatting>
  <conditionalFormatting sqref="H22">
    <cfRule type="expression" dxfId="2022" priority="55" stopIfTrue="1">
      <formula>OR(($A22="Samstag"),($A22="Sonntag"))</formula>
    </cfRule>
  </conditionalFormatting>
  <conditionalFormatting sqref="F27">
    <cfRule type="expression" dxfId="2021" priority="54" stopIfTrue="1">
      <formula>OR(($A27="Samstag"),($A27="Sonntag"),($AA27=TRUE()))</formula>
    </cfRule>
  </conditionalFormatting>
  <conditionalFormatting sqref="F27">
    <cfRule type="expression" dxfId="2020" priority="53" stopIfTrue="1">
      <formula>OR(($A27="Samstag"),($A27="Sonntag"))</formula>
    </cfRule>
  </conditionalFormatting>
  <conditionalFormatting sqref="F27">
    <cfRule type="expression" dxfId="2019" priority="52" stopIfTrue="1">
      <formula>OR(($A27="Samstag"),($A27="Sonntag"))</formula>
    </cfRule>
  </conditionalFormatting>
  <conditionalFormatting sqref="F27:H27">
    <cfRule type="expression" dxfId="2018" priority="51" stopIfTrue="1">
      <formula>OR(($A27="Samstag"),($A27="Sonntag"),($AA27=TRUE()))</formula>
    </cfRule>
  </conditionalFormatting>
  <conditionalFormatting sqref="F27:H27">
    <cfRule type="expression" dxfId="2017" priority="50" stopIfTrue="1">
      <formula>OR(($A27="Samstag"),($A27="Sonntag"))</formula>
    </cfRule>
  </conditionalFormatting>
  <conditionalFormatting sqref="F27:H27">
    <cfRule type="expression" dxfId="2016" priority="49" stopIfTrue="1">
      <formula>OR(($A27="Samstag"),($A27="Sonntag"))</formula>
    </cfRule>
  </conditionalFormatting>
  <conditionalFormatting sqref="G27">
    <cfRule type="expression" dxfId="2015" priority="48" stopIfTrue="1">
      <formula>OR(($A27="Samstag"),($A27="Sonntag"))</formula>
    </cfRule>
  </conditionalFormatting>
  <conditionalFormatting sqref="G27">
    <cfRule type="expression" dxfId="2014" priority="47" stopIfTrue="1">
      <formula>OR(($A27="Samstag"),($A27="Sonntag"))</formula>
    </cfRule>
  </conditionalFormatting>
  <conditionalFormatting sqref="H27">
    <cfRule type="expression" dxfId="2013" priority="46" stopIfTrue="1">
      <formula>OR(($A27="Samstag"),($A27="Sonntag"))</formula>
    </cfRule>
  </conditionalFormatting>
  <conditionalFormatting sqref="H27">
    <cfRule type="expression" dxfId="2012" priority="45" stopIfTrue="1">
      <formula>OR(($A27="Samstag"),($A27="Sonntag"))</formula>
    </cfRule>
  </conditionalFormatting>
  <conditionalFormatting sqref="F25:H25">
    <cfRule type="expression" dxfId="2011" priority="44" stopIfTrue="1">
      <formula>OR(($A25="Samstag"),($A25="Sonntag"))</formula>
    </cfRule>
  </conditionalFormatting>
  <conditionalFormatting sqref="G25">
    <cfRule type="expression" dxfId="2010" priority="43" stopIfTrue="1">
      <formula>OR(($A25="Samstag"),($A25="Sonntag"))</formula>
    </cfRule>
  </conditionalFormatting>
  <conditionalFormatting sqref="H25">
    <cfRule type="expression" dxfId="2009" priority="42" stopIfTrue="1">
      <formula>OR(($A25="Samstag"),($A25="Sonntag"))</formula>
    </cfRule>
  </conditionalFormatting>
  <conditionalFormatting sqref="F26:H26">
    <cfRule type="expression" dxfId="2008" priority="41" stopIfTrue="1">
      <formula>OR(($A26="Samstag"),($A26="Sonntag"))</formula>
    </cfRule>
  </conditionalFormatting>
  <conditionalFormatting sqref="F26:H26">
    <cfRule type="expression" dxfId="2007" priority="40" stopIfTrue="1">
      <formula>OR(($A26="Samstag"),($A26="Sonntag"))</formula>
    </cfRule>
  </conditionalFormatting>
  <conditionalFormatting sqref="G26">
    <cfRule type="expression" dxfId="2006" priority="39" stopIfTrue="1">
      <formula>OR(($A26="Samstag"),($A26="Sonntag"))</formula>
    </cfRule>
  </conditionalFormatting>
  <conditionalFormatting sqref="G26">
    <cfRule type="expression" dxfId="2005" priority="38" stopIfTrue="1">
      <formula>OR(($A26="Samstag"),($A26="Sonntag"))</formula>
    </cfRule>
  </conditionalFormatting>
  <conditionalFormatting sqref="H26">
    <cfRule type="expression" dxfId="2004" priority="37" stopIfTrue="1">
      <formula>OR(($A26="Samstag"),($A26="Sonntag"))</formula>
    </cfRule>
  </conditionalFormatting>
  <conditionalFormatting sqref="H26">
    <cfRule type="expression" dxfId="2003" priority="36" stopIfTrue="1">
      <formula>OR(($A26="Samstag"),($A26="Sonntag"))</formula>
    </cfRule>
  </conditionalFormatting>
  <conditionalFormatting sqref="F29:H29">
    <cfRule type="expression" dxfId="2002" priority="35" stopIfTrue="1">
      <formula>OR(($A29="Samstag"),($A29="Sonntag"))</formula>
    </cfRule>
  </conditionalFormatting>
  <conditionalFormatting sqref="F29:H29">
    <cfRule type="expression" dxfId="2001" priority="34" stopIfTrue="1">
      <formula>OR(($A29="Samstag"),($A29="Sonntag"))</formula>
    </cfRule>
  </conditionalFormatting>
  <conditionalFormatting sqref="G29">
    <cfRule type="expression" dxfId="2000" priority="33" stopIfTrue="1">
      <formula>OR(($A29="Samstag"),($A29="Sonntag"))</formula>
    </cfRule>
  </conditionalFormatting>
  <conditionalFormatting sqref="G29">
    <cfRule type="expression" dxfId="1999" priority="32" stopIfTrue="1">
      <formula>OR(($A29="Samstag"),($A29="Sonntag"))</formula>
    </cfRule>
  </conditionalFormatting>
  <conditionalFormatting sqref="H29">
    <cfRule type="expression" dxfId="1998" priority="31" stopIfTrue="1">
      <formula>OR(($A29="Samstag"),($A29="Sonntag"))</formula>
    </cfRule>
  </conditionalFormatting>
  <conditionalFormatting sqref="H29">
    <cfRule type="expression" dxfId="1997" priority="30" stopIfTrue="1">
      <formula>OR(($A29="Samstag"),($A29="Sonntag"))</formula>
    </cfRule>
  </conditionalFormatting>
  <conditionalFormatting sqref="F30:H30">
    <cfRule type="expression" dxfId="1996" priority="29" stopIfTrue="1">
      <formula>OR(($A30="Samstag"),($A30="Sonntag"))</formula>
    </cfRule>
  </conditionalFormatting>
  <conditionalFormatting sqref="F30:H30">
    <cfRule type="expression" dxfId="1995" priority="28" stopIfTrue="1">
      <formula>OR(($A30="Samstag"),($A30="Sonntag"))</formula>
    </cfRule>
  </conditionalFormatting>
  <conditionalFormatting sqref="G30">
    <cfRule type="expression" dxfId="1994" priority="27" stopIfTrue="1">
      <formula>OR(($A30="Samstag"),($A30="Sonntag"))</formula>
    </cfRule>
  </conditionalFormatting>
  <conditionalFormatting sqref="G30">
    <cfRule type="expression" dxfId="1993" priority="26" stopIfTrue="1">
      <formula>OR(($A30="Samstag"),($A30="Sonntag"))</formula>
    </cfRule>
  </conditionalFormatting>
  <conditionalFormatting sqref="H30">
    <cfRule type="expression" dxfId="1992" priority="25" stopIfTrue="1">
      <formula>OR(($A30="Samstag"),($A30="Sonntag"))</formula>
    </cfRule>
  </conditionalFormatting>
  <conditionalFormatting sqref="H30">
    <cfRule type="expression" dxfId="1991" priority="24" stopIfTrue="1">
      <formula>OR(($A30="Samstag"),($A30="Sonntag"))</formula>
    </cfRule>
  </conditionalFormatting>
  <conditionalFormatting sqref="F31:H31">
    <cfRule type="expression" dxfId="1990" priority="23" stopIfTrue="1">
      <formula>OR(($A31="Samstag"),($A31="Sonntag"))</formula>
    </cfRule>
  </conditionalFormatting>
  <conditionalFormatting sqref="F31:H31">
    <cfRule type="expression" dxfId="1989" priority="22" stopIfTrue="1">
      <formula>OR(($A31="Samstag"),($A31="Sonntag"))</formula>
    </cfRule>
  </conditionalFormatting>
  <conditionalFormatting sqref="G31">
    <cfRule type="expression" dxfId="1988" priority="21" stopIfTrue="1">
      <formula>OR(($A31="Samstag"),($A31="Sonntag"))</formula>
    </cfRule>
  </conditionalFormatting>
  <conditionalFormatting sqref="G31">
    <cfRule type="expression" dxfId="1987" priority="20" stopIfTrue="1">
      <formula>OR(($A31="Samstag"),($A31="Sonntag"))</formula>
    </cfRule>
  </conditionalFormatting>
  <conditionalFormatting sqref="H31">
    <cfRule type="expression" dxfId="1986" priority="19" stopIfTrue="1">
      <formula>OR(($A31="Samstag"),($A31="Sonntag"))</formula>
    </cfRule>
  </conditionalFormatting>
  <conditionalFormatting sqref="H31">
    <cfRule type="expression" dxfId="1985" priority="18" stopIfTrue="1">
      <formula>OR(($A31="Samstag"),($A31="Sonntag"))</formula>
    </cfRule>
  </conditionalFormatting>
  <conditionalFormatting sqref="F32:H32">
    <cfRule type="expression" dxfId="1984" priority="17" stopIfTrue="1">
      <formula>OR(($A32="Samstag"),($A32="Sonntag"))</formula>
    </cfRule>
  </conditionalFormatting>
  <conditionalFormatting sqref="F32:H32">
    <cfRule type="expression" dxfId="1983" priority="16" stopIfTrue="1">
      <formula>OR(($A32="Samstag"),($A32="Sonntag"))</formula>
    </cfRule>
  </conditionalFormatting>
  <conditionalFormatting sqref="G32">
    <cfRule type="expression" dxfId="1982" priority="15" stopIfTrue="1">
      <formula>OR(($A32="Samstag"),($A32="Sonntag"))</formula>
    </cfRule>
  </conditionalFormatting>
  <conditionalFormatting sqref="G32">
    <cfRule type="expression" dxfId="1981" priority="14" stopIfTrue="1">
      <formula>OR(($A32="Samstag"),($A32="Sonntag"))</formula>
    </cfRule>
  </conditionalFormatting>
  <conditionalFormatting sqref="H32">
    <cfRule type="expression" dxfId="1980" priority="13" stopIfTrue="1">
      <formula>OR(($A32="Samstag"),($A32="Sonntag"))</formula>
    </cfRule>
  </conditionalFormatting>
  <conditionalFormatting sqref="H32">
    <cfRule type="expression" dxfId="1979" priority="12" stopIfTrue="1">
      <formula>OR(($A32="Samstag"),($A32="Sonntag"))</formula>
    </cfRule>
  </conditionalFormatting>
  <conditionalFormatting sqref="F32:H33">
    <cfRule type="expression" dxfId="1978" priority="11" stopIfTrue="1">
      <formula>OR(($A32="Samstag"),($A32="Sonntag"))</formula>
    </cfRule>
  </conditionalFormatting>
  <conditionalFormatting sqref="F32:H33">
    <cfRule type="expression" dxfId="1977" priority="10" stopIfTrue="1">
      <formula>OR(($A32="Samstag"),($A32="Sonntag"))</formula>
    </cfRule>
  </conditionalFormatting>
  <conditionalFormatting sqref="G32:G33">
    <cfRule type="expression" dxfId="1976" priority="9" stopIfTrue="1">
      <formula>OR(($A32="Samstag"),($A32="Sonntag"))</formula>
    </cfRule>
  </conditionalFormatting>
  <conditionalFormatting sqref="G32:G33">
    <cfRule type="expression" dxfId="1975" priority="8" stopIfTrue="1">
      <formula>OR(($A32="Samstag"),($A32="Sonntag"))</formula>
    </cfRule>
  </conditionalFormatting>
  <conditionalFormatting sqref="H32:H33">
    <cfRule type="expression" dxfId="1974" priority="7" stopIfTrue="1">
      <formula>OR(($A32="Samstag"),($A32="Sonntag"))</formula>
    </cfRule>
  </conditionalFormatting>
  <conditionalFormatting sqref="H32:H33">
    <cfRule type="expression" dxfId="1973" priority="6" stopIfTrue="1">
      <formula>OR(($A32="Samstag"),($A32="Sonntag"))</formula>
    </cfRule>
  </conditionalFormatting>
  <conditionalFormatting sqref="L48">
    <cfRule type="expression" dxfId="1972" priority="5" stopIfTrue="1">
      <formula>OR(($A48="Samstag"),($A48="Sonntag"),($AA48=TRUE()))</formula>
    </cfRule>
  </conditionalFormatting>
  <conditionalFormatting sqref="L48">
    <cfRule type="expression" dxfId="1971" priority="1" stopIfTrue="1">
      <formula>OR(($A48="Samstag"),($A48="Sonntag"))</formula>
    </cfRule>
  </conditionalFormatting>
  <conditionalFormatting sqref="L48">
    <cfRule type="expression" dxfId="1970" priority="4" stopIfTrue="1">
      <formula>OR(($A48="Samstag"),($A48="Sonntag"))</formula>
    </cfRule>
  </conditionalFormatting>
  <conditionalFormatting sqref="L48">
    <cfRule type="expression" dxfId="1969" priority="3" stopIfTrue="1">
      <formula>OR(($A48="Samstag"),($A48="Sonntag"))</formula>
    </cfRule>
  </conditionalFormatting>
  <conditionalFormatting sqref="L48">
    <cfRule type="expression" dxfId="1968" priority="2" stopIfTrue="1">
      <formula>OR(($A48="Samstag"),($A48="Sonntag"))</formula>
    </cfRule>
  </conditionalFormatting>
  <dataValidations count="8">
    <dataValidation type="list" showInputMessage="1" showErrorMessage="1" sqref="C22:C52" xr:uid="{00000000-0002-0000-0500-000000000000}">
      <formula1>Auswahlart</formula1>
    </dataValidation>
    <dataValidation type="list" allowBlank="1" showInputMessage="1" showErrorMessage="1" sqref="E17:F17" xr:uid="{00000000-0002-0000-0500-000001000000}">
      <formula1>$B$22:$B$52</formula1>
    </dataValidation>
    <dataValidation showInputMessage="1" showErrorMessage="1" sqref="G10:I10" xr:uid="{00000000-0002-0000-0500-000002000000}"/>
    <dataValidation type="decimal" allowBlank="1" showInputMessage="1" showErrorMessage="1" sqref="I16:M16 I12:M12" xr:uid="{00000000-0002-0000-0500-000003000000}">
      <formula1>$AA$35</formula1>
      <formula2>$AA$36</formula2>
    </dataValidation>
    <dataValidation type="decimal" allowBlank="1" showInputMessage="1" showErrorMessage="1" sqref="F12 F16 I13:M13 I17:M17" xr:uid="{00000000-0002-0000-0500-000004000000}">
      <formula1>0</formula1>
      <formula2>45</formula2>
    </dataValidation>
    <dataValidation allowBlank="1" showInputMessage="1" showErrorMessage="1" errorTitle="Eingabefehler" error="Bitte geben Sie eine positive Dezimalzahl ein." sqref="D22:D52" xr:uid="{00000000-0002-0000-05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500-000006000000}">
      <formula1>AND(ISNUMBER(F22),DAY($B22)&gt;0,NOT(AND(OR($D22="F",$C22="BA"),NOT($S$8))),NOT(AND(OR($A22="Sonntag",$A22="Samstag"),NOT($S$7))),F22&gt;=TIME(0,0,0),F22&lt;=TIME(23,59,59))</formula1>
    </dataValidation>
    <dataValidation type="decimal" allowBlank="1" showInputMessage="1" showErrorMessage="1" sqref="M7:O7" xr:uid="{00000000-0002-0000-0500-000007000000}">
      <formula1>-99999999</formula1>
      <formula2>99999999</formula2>
    </dataValidation>
  </dataValidations>
  <pageMargins left="0.43307086614173229" right="0.23622047244094491" top="0.89" bottom="0.54" header="0.4" footer="0.31496062992125984"/>
  <pageSetup paperSize="9" scale="64" orientation="portrait" r:id="rId1"/>
  <headerFooter differentFirst="1" alignWithMargins="0">
    <firstHeader>&amp;L&amp;G</firstHead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IR80"/>
  <sheetViews>
    <sheetView showGridLines="0" showRowColHeaders="0" tabSelected="1" topLeftCell="A28" zoomScaleNormal="100" zoomScaleSheetLayoutView="55" workbookViewId="0">
      <selection activeCell="L49" sqref="L49:O49"/>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32</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April!K54</f>
        <v>0.70000000000001505</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IF(April!F16&gt;0,April!F16,April!F12)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44682</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Sonntag</v>
      </c>
      <c r="B22" s="33">
        <f>($A$21+ROW(B1)-1)*(MONTH($A$21+1)=MONTH($A$21))</f>
        <v>44682</v>
      </c>
      <c r="C22" s="174" t="str">
        <f>IF(OR(A22="Samstag",A22="Sonntag"),"",IF(COUNTIF(Übersicht!C$16:C$30,B22)&gt;0,"BA",""))</f>
        <v/>
      </c>
      <c r="D22" s="34" t="str">
        <f>IF(OR(A22="Samstag",A22="Sonntag"),"",IF(COUNTIF(Übersicht!C$16:C$30,B22)&gt;0,"F",""))</f>
        <v/>
      </c>
      <c r="E22" s="161" t="str">
        <f>IF(OR(A22="Samstag",A22="Sonntag",OR(C22="BA",D22="F")),"",
IF(C22="SV",D22,
IF(OR($E$17="",B22&lt;$E$17),IF($N$13=0,HLOOKUP($A22,$I$11:$M$12,2,FALSE),IF($N$13=$F$12,HLOOKUP($A22,$I$11:$M$13,3,FALSE),"FEHLER")),
IF($N$17=0,HLOOKUP($A22,$I$15:$M$16,2,FALSE),IF($N$17=$F$16,HLOOKUP($A22,$I$15:$M$17,3,FALSE),"FEHLER")))))</f>
        <v/>
      </c>
      <c r="F22" s="165"/>
      <c r="G22" s="166"/>
      <c r="H22" s="167"/>
      <c r="I22" s="38">
        <f t="shared" ref="I22:I52" si="1">IF(OR(C22="K",C22="U",C22="F"),E22,IF(C22="SU",IF(H22="",D22,((H22-F22)-G22)+D22),IF(AND(H22="",E22=""),0,((H22-F22)-G22)*24)))</f>
        <v>0</v>
      </c>
      <c r="J22" s="35">
        <f>IF(E22="Fehler",0,IF(E22="",I22,I22-E22))</f>
        <v>0</v>
      </c>
      <c r="K22" s="36">
        <f>M7+J22</f>
        <v>0.70000000000001505</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t="str">
        <f>IF(OR(A22="Samstag",A22="Sonntag",D22="F"),"",
IF(C22="SV",D22,
IF(OR($E$17="",B22&lt;$E$17),IF($N$13=0,HLOOKUP($A22,$I$11:$M$12,2,FALSE),IF($N$13=$F$12,HLOOKUP($A22,$I$11:$M$13,3,FALSE),"FEHLER")),
IF($N$17=0,HLOOKUP($A22,$I$15:$M$16,2,FALSE),IF($N$17=$F$16,HLOOKUP($A22,$I$15:$M$17,3,FALSE),"FEHLER")))))</f>
        <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Montag</v>
      </c>
      <c r="B23" s="37">
        <f t="shared" ref="B23:B52" si="2">($A$21+ROW(B2)-1)*(MONTH(B22+1)=MONTH($A$21))</f>
        <v>44683</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-1.099999999999985</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Dienstag</v>
      </c>
      <c r="B24" s="37">
        <f t="shared" si="2"/>
        <v>44684</v>
      </c>
      <c r="C24" s="174" t="str">
        <f>IF(OR(A24="Samstag",A24="Sonntag"),"",IF(COUNTIF(Übersicht!C$16:C$30,B24)&gt;0,"BA",""))</f>
        <v/>
      </c>
      <c r="D24" s="34" t="str">
        <f>IF(OR(A24="Samstag",A24="Sonntag"),"",IF(COUNTIF(Übersicht!C$16:C$30,B24)&gt;0,"F",""))</f>
        <v/>
      </c>
      <c r="E24" s="161">
        <f t="shared" si="3"/>
        <v>1.8</v>
      </c>
      <c r="F24" s="165">
        <v>0.33333333333333331</v>
      </c>
      <c r="G24" s="166">
        <v>0</v>
      </c>
      <c r="H24" s="167">
        <v>0.58333333333333337</v>
      </c>
      <c r="I24" s="38">
        <f t="shared" si="1"/>
        <v>6.0000000000000018</v>
      </c>
      <c r="J24" s="35">
        <f t="shared" si="4"/>
        <v>4.200000000000002</v>
      </c>
      <c r="K24" s="36">
        <f t="shared" ref="K24:K52" si="8">SUM(K23,J24)</f>
        <v>3.100000000000017</v>
      </c>
      <c r="L24" s="275" t="s">
        <v>115</v>
      </c>
      <c r="M24" s="276"/>
      <c r="N24" s="276"/>
      <c r="O24" s="276"/>
      <c r="P24" s="298"/>
      <c r="Q24" s="195">
        <v>3</v>
      </c>
      <c r="R24" s="226">
        <f t="shared" si="5"/>
        <v>0</v>
      </c>
      <c r="S24" s="226">
        <f t="shared" si="6"/>
        <v>101880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Mittwoch</v>
      </c>
      <c r="B25" s="37">
        <f t="shared" si="2"/>
        <v>44685</v>
      </c>
      <c r="C25" s="174" t="str">
        <f>IF(OR(A25="Samstag",A25="Sonntag"),"",IF(COUNTIF(Übersicht!C$16:C$30,B25)&gt;0,"BA",""))</f>
        <v/>
      </c>
      <c r="D25" s="34" t="str">
        <f>IF(OR(A25="Samstag",A25="Sonntag"),"",IF(COUNTIF(Übersicht!C$16:C$30,B25)&gt;0,"F",""))</f>
        <v/>
      </c>
      <c r="E25" s="161">
        <f t="shared" si="3"/>
        <v>1.8</v>
      </c>
      <c r="F25" s="165">
        <v>0.33333333333333331</v>
      </c>
      <c r="G25" s="166">
        <v>0</v>
      </c>
      <c r="H25" s="167">
        <v>0.58333333333333337</v>
      </c>
      <c r="I25" s="38">
        <f t="shared" si="1"/>
        <v>6.0000000000000018</v>
      </c>
      <c r="J25" s="35">
        <f t="shared" si="4"/>
        <v>4.200000000000002</v>
      </c>
      <c r="K25" s="36">
        <f t="shared" si="8"/>
        <v>7.3000000000000185</v>
      </c>
      <c r="L25" s="275" t="s">
        <v>115</v>
      </c>
      <c r="M25" s="276"/>
      <c r="N25" s="276"/>
      <c r="O25" s="276"/>
      <c r="P25" s="298"/>
      <c r="Q25" s="195">
        <v>4</v>
      </c>
      <c r="R25" s="226">
        <f t="shared" si="5"/>
        <v>0</v>
      </c>
      <c r="S25" s="226">
        <f t="shared" si="6"/>
        <v>135840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Donnerstag</v>
      </c>
      <c r="B26" s="37">
        <f t="shared" si="2"/>
        <v>44686</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5.5000000000000187</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Freitag</v>
      </c>
      <c r="B27" s="37">
        <f t="shared" si="2"/>
        <v>44687</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3.7000000000000188</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Samstag</v>
      </c>
      <c r="B28" s="37">
        <f t="shared" si="2"/>
        <v>44688</v>
      </c>
      <c r="C28" s="174" t="str">
        <f>IF(OR(A28="Samstag",A28="Sonntag"),"",IF(COUNTIF(Übersicht!C$16:C$30,B28)&gt;0,"BA",""))</f>
        <v/>
      </c>
      <c r="D28" s="34" t="str">
        <f>IF(OR(A28="Samstag",A28="Sonntag"),"",IF(COUNTIF(Übersicht!C$16:C$30,B28)&gt;0,"F",""))</f>
        <v/>
      </c>
      <c r="E28" s="161" t="str">
        <f t="shared" si="3"/>
        <v/>
      </c>
      <c r="F28" s="165"/>
      <c r="G28" s="166"/>
      <c r="H28" s="167"/>
      <c r="I28" s="38">
        <f t="shared" si="1"/>
        <v>0</v>
      </c>
      <c r="J28" s="35">
        <f t="shared" si="4"/>
        <v>0</v>
      </c>
      <c r="K28" s="36">
        <f t="shared" si="8"/>
        <v>3.7000000000000188</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t="str">
        <f t="shared" si="7"/>
        <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Sonntag</v>
      </c>
      <c r="B29" s="37">
        <f t="shared" si="2"/>
        <v>44689</v>
      </c>
      <c r="C29" s="174" t="str">
        <f>IF(OR(A29="Samstag",A29="Sonntag"),"",IF(COUNTIF(Übersicht!C$16:C$30,B29)&gt;0,"BA",""))</f>
        <v/>
      </c>
      <c r="D29" s="34" t="str">
        <f>IF(OR(A29="Samstag",A29="Sonntag"),"",IF(COUNTIF(Übersicht!C$16:C$30,B29)&gt;0,"F",""))</f>
        <v/>
      </c>
      <c r="E29" s="161" t="str">
        <f t="shared" si="3"/>
        <v/>
      </c>
      <c r="F29" s="165"/>
      <c r="G29" s="166"/>
      <c r="H29" s="167"/>
      <c r="I29" s="38">
        <f t="shared" si="1"/>
        <v>0</v>
      </c>
      <c r="J29" s="35">
        <f t="shared" si="4"/>
        <v>0</v>
      </c>
      <c r="K29" s="36">
        <f t="shared" si="8"/>
        <v>3.7000000000000188</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t="str">
        <f t="shared" si="7"/>
        <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Montag</v>
      </c>
      <c r="B30" s="37">
        <f t="shared" si="2"/>
        <v>44690</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1.9000000000000188</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Dienstag</v>
      </c>
      <c r="B31" s="37">
        <f t="shared" si="2"/>
        <v>44691</v>
      </c>
      <c r="C31" s="174" t="str">
        <f>IF(OR(A31="Samstag",A31="Sonntag"),"",IF(COUNTIF(Übersicht!C$16:C$30,B31)&gt;0,"BA",""))</f>
        <v/>
      </c>
      <c r="D31" s="34" t="str">
        <f>IF(OR(A31="Samstag",A31="Sonntag"),"",IF(COUNTIF(Übersicht!C$16:C$30,B31)&gt;0,"F",""))</f>
        <v/>
      </c>
      <c r="E31" s="161">
        <f t="shared" si="3"/>
        <v>1.8</v>
      </c>
      <c r="F31" s="165">
        <v>0.33333333333333331</v>
      </c>
      <c r="G31" s="166">
        <v>2.0833333333333332E-2</v>
      </c>
      <c r="H31" s="167">
        <v>0.65</v>
      </c>
      <c r="I31" s="38">
        <f t="shared" si="1"/>
        <v>7.1000000000000014</v>
      </c>
      <c r="J31" s="35">
        <f t="shared" si="4"/>
        <v>5.3000000000000016</v>
      </c>
      <c r="K31" s="36">
        <f t="shared" si="8"/>
        <v>7.2000000000000206</v>
      </c>
      <c r="L31" s="275" t="s">
        <v>115</v>
      </c>
      <c r="M31" s="276"/>
      <c r="N31" s="276"/>
      <c r="O31" s="276"/>
      <c r="P31" s="298"/>
      <c r="Q31" s="195">
        <v>10</v>
      </c>
      <c r="R31" s="226">
        <f t="shared" si="5"/>
        <v>0</v>
      </c>
      <c r="S31" s="226">
        <f t="shared" si="6"/>
        <v>358260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Mittwoch</v>
      </c>
      <c r="B32" s="37">
        <f t="shared" si="2"/>
        <v>44692</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5.4000000000000208</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Donnerstag</v>
      </c>
      <c r="B33" s="37">
        <f t="shared" si="2"/>
        <v>44693</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3.600000000000021</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Freitag</v>
      </c>
      <c r="B34" s="37">
        <f t="shared" si="2"/>
        <v>44694</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1.8000000000000209</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Samstag</v>
      </c>
      <c r="B35" s="37">
        <f t="shared" si="2"/>
        <v>44695</v>
      </c>
      <c r="C35" s="174" t="str">
        <f>IF(OR(A35="Samstag",A35="Sonntag"),"",IF(COUNTIF(Übersicht!C$16:C$30,B35)&gt;0,"BA",""))</f>
        <v/>
      </c>
      <c r="D35" s="34" t="str">
        <f>IF(OR(A35="Samstag",A35="Sonntag"),"",IF(COUNTIF(Übersicht!C$16:C$30,B35)&gt;0,"F",""))</f>
        <v/>
      </c>
      <c r="E35" s="161" t="str">
        <f t="shared" si="3"/>
        <v/>
      </c>
      <c r="F35" s="165"/>
      <c r="G35" s="166"/>
      <c r="H35" s="167"/>
      <c r="I35" s="38">
        <f t="shared" si="1"/>
        <v>0</v>
      </c>
      <c r="J35" s="35">
        <f t="shared" si="4"/>
        <v>0</v>
      </c>
      <c r="K35" s="36">
        <f t="shared" si="8"/>
        <v>1.8000000000000209</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t="str">
        <f t="shared" si="7"/>
        <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Sonntag</v>
      </c>
      <c r="B36" s="37">
        <f t="shared" si="2"/>
        <v>44696</v>
      </c>
      <c r="C36" s="174" t="str">
        <f>IF(OR(A36="Samstag",A36="Sonntag"),"",IF(COUNTIF(Übersicht!C$16:C$30,B36)&gt;0,"BA",""))</f>
        <v/>
      </c>
      <c r="D36" s="34" t="str">
        <f>IF(OR(A36="Samstag",A36="Sonntag"),"",IF(COUNTIF(Übersicht!C$16:C$30,B36)&gt;0,"F",""))</f>
        <v/>
      </c>
      <c r="E36" s="161" t="str">
        <f t="shared" si="3"/>
        <v/>
      </c>
      <c r="F36" s="165"/>
      <c r="G36" s="166"/>
      <c r="H36" s="167"/>
      <c r="I36" s="38">
        <f t="shared" si="1"/>
        <v>0</v>
      </c>
      <c r="J36" s="35">
        <f t="shared" si="4"/>
        <v>0</v>
      </c>
      <c r="K36" s="36">
        <f t="shared" si="8"/>
        <v>1.8000000000000209</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t="str">
        <f t="shared" si="7"/>
        <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Montag</v>
      </c>
      <c r="B37" s="37">
        <f t="shared" si="2"/>
        <v>44697</v>
      </c>
      <c r="C37" s="174" t="str">
        <f>IF(OR(A37="Samstag",A37="Sonntag"),"",IF(COUNTIF(Übersicht!C$16:C$30,B37)&gt;0,"BA",""))</f>
        <v/>
      </c>
      <c r="D37" s="34" t="str">
        <f>IF(OR(A37="Samstag",A37="Sonntag"),"",IF(COUNTIF(Übersicht!C$16:C$30,B37)&gt;0,"F",""))</f>
        <v/>
      </c>
      <c r="E37" s="161">
        <f t="shared" si="3"/>
        <v>1.8</v>
      </c>
      <c r="F37" s="165"/>
      <c r="G37" s="166"/>
      <c r="H37" s="167"/>
      <c r="I37" s="38">
        <f t="shared" si="1"/>
        <v>0</v>
      </c>
      <c r="J37" s="35">
        <f t="shared" si="4"/>
        <v>-1.8</v>
      </c>
      <c r="K37" s="36">
        <f t="shared" si="8"/>
        <v>2.0872192862952943E-14</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f t="shared" si="7"/>
        <v>1.8</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Dienstag</v>
      </c>
      <c r="B38" s="37">
        <f t="shared" si="2"/>
        <v>44698</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-1.7999999999999792</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Mittwoch</v>
      </c>
      <c r="B39" s="37">
        <f t="shared" si="2"/>
        <v>44699</v>
      </c>
      <c r="C39" s="174" t="str">
        <f>IF(OR(A39="Samstag",A39="Sonntag"),"",IF(COUNTIF(Übersicht!C$16:C$30,B39)&gt;0,"BA",""))</f>
        <v/>
      </c>
      <c r="D39" s="34" t="str">
        <f>IF(OR(A39="Samstag",A39="Sonntag"),"",IF(COUNTIF(Übersicht!C$16:C$30,B39)&gt;0,"F",""))</f>
        <v/>
      </c>
      <c r="E39" s="161">
        <f t="shared" si="3"/>
        <v>1.8</v>
      </c>
      <c r="F39" s="165">
        <v>0.33333333333333331</v>
      </c>
      <c r="G39" s="166">
        <v>0</v>
      </c>
      <c r="H39" s="167">
        <v>0.58333333333333337</v>
      </c>
      <c r="I39" s="38">
        <f t="shared" si="1"/>
        <v>6.0000000000000018</v>
      </c>
      <c r="J39" s="35">
        <f t="shared" si="4"/>
        <v>4.200000000000002</v>
      </c>
      <c r="K39" s="36">
        <f t="shared" si="8"/>
        <v>2.4000000000000226</v>
      </c>
      <c r="L39" s="275" t="s">
        <v>120</v>
      </c>
      <c r="M39" s="276"/>
      <c r="N39" s="276"/>
      <c r="O39" s="276"/>
      <c r="P39" s="298"/>
      <c r="Q39" s="195">
        <v>18</v>
      </c>
      <c r="R39" s="226">
        <f t="shared" si="5"/>
        <v>0</v>
      </c>
      <c r="S39" s="226">
        <f t="shared" si="6"/>
        <v>611280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Donnerstag</v>
      </c>
      <c r="B40" s="37">
        <f t="shared" si="2"/>
        <v>44700</v>
      </c>
      <c r="C40" s="174" t="str">
        <f>IF(OR(A40="Samstag",A40="Sonntag"),"",IF(COUNTIF(Übersicht!C$16:C$30,B40)&gt;0,"BA",""))</f>
        <v/>
      </c>
      <c r="D40" s="34" t="str">
        <f>IF(OR(A40="Samstag",A40="Sonntag"),"",IF(COUNTIF(Übersicht!C$16:C$30,B40)&gt;0,"F",""))</f>
        <v/>
      </c>
      <c r="E40" s="161">
        <f t="shared" si="3"/>
        <v>1.8</v>
      </c>
      <c r="F40" s="165">
        <v>0.33333333333333331</v>
      </c>
      <c r="G40" s="166">
        <v>0</v>
      </c>
      <c r="H40" s="167">
        <v>0.58333333333333337</v>
      </c>
      <c r="I40" s="38">
        <f t="shared" si="1"/>
        <v>6.0000000000000018</v>
      </c>
      <c r="J40" s="35">
        <f t="shared" si="4"/>
        <v>4.200000000000002</v>
      </c>
      <c r="K40" s="36">
        <f t="shared" si="8"/>
        <v>6.6000000000000245</v>
      </c>
      <c r="L40" s="275" t="s">
        <v>122</v>
      </c>
      <c r="M40" s="276"/>
      <c r="N40" s="276"/>
      <c r="O40" s="276"/>
      <c r="P40" s="298"/>
      <c r="Q40" s="225">
        <v>19</v>
      </c>
      <c r="R40" s="226">
        <f t="shared" si="5"/>
        <v>0</v>
      </c>
      <c r="S40" s="226">
        <f t="shared" si="6"/>
        <v>645240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Freitag</v>
      </c>
      <c r="B41" s="37">
        <f t="shared" si="2"/>
        <v>44701</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4.8000000000000247</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Samstag</v>
      </c>
      <c r="B42" s="37">
        <f t="shared" si="2"/>
        <v>44702</v>
      </c>
      <c r="C42" s="174" t="str">
        <f>IF(OR(A42="Samstag",A42="Sonntag"),"",IF(COUNTIF(Übersicht!C$16:C$30,B42)&gt;0,"BA",""))</f>
        <v/>
      </c>
      <c r="D42" s="34" t="str">
        <f>IF(OR(A42="Samstag",A42="Sonntag"),"",IF(COUNTIF(Übersicht!C$16:C$30,B42)&gt;0,"F",""))</f>
        <v/>
      </c>
      <c r="E42" s="161" t="str">
        <f t="shared" si="3"/>
        <v/>
      </c>
      <c r="F42" s="165"/>
      <c r="G42" s="166"/>
      <c r="H42" s="167"/>
      <c r="I42" s="38">
        <f t="shared" si="1"/>
        <v>0</v>
      </c>
      <c r="J42" s="35">
        <f t="shared" si="4"/>
        <v>0</v>
      </c>
      <c r="K42" s="36">
        <f t="shared" si="8"/>
        <v>4.8000000000000247</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t="str">
        <f t="shared" si="7"/>
        <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Sonntag</v>
      </c>
      <c r="B43" s="37">
        <f t="shared" si="2"/>
        <v>44703</v>
      </c>
      <c r="C43" s="174" t="str">
        <f>IF(OR(A43="Samstag",A43="Sonntag"),"",IF(COUNTIF(Übersicht!C$16:C$30,B43)&gt;0,"BA",""))</f>
        <v/>
      </c>
      <c r="D43" s="34" t="str">
        <f>IF(OR(A43="Samstag",A43="Sonntag"),"",IF(COUNTIF(Übersicht!C$16:C$30,B43)&gt;0,"F",""))</f>
        <v/>
      </c>
      <c r="E43" s="161" t="str">
        <f t="shared" si="3"/>
        <v/>
      </c>
      <c r="F43" s="165"/>
      <c r="G43" s="166"/>
      <c r="H43" s="167"/>
      <c r="I43" s="38">
        <f t="shared" si="1"/>
        <v>0</v>
      </c>
      <c r="J43" s="35">
        <f t="shared" si="4"/>
        <v>0</v>
      </c>
      <c r="K43" s="36">
        <f t="shared" si="8"/>
        <v>4.8000000000000247</v>
      </c>
      <c r="L43" s="275" t="s">
        <v>121</v>
      </c>
      <c r="M43" s="276"/>
      <c r="N43" s="276"/>
      <c r="O43" s="276"/>
      <c r="P43" s="298"/>
      <c r="Q43" s="195">
        <v>22</v>
      </c>
      <c r="R43" s="226">
        <f t="shared" si="5"/>
        <v>0</v>
      </c>
      <c r="S43" s="226">
        <f t="shared" si="6"/>
        <v>0</v>
      </c>
      <c r="T43" s="213" t="str">
        <f>IF(OR(A43="Samstag",A43="Sonntag"),"",IF(AND(COUNTIF(Übersicht!C$16:C$30,B43)&gt;0,C43&lt;&gt;"BA"),"Achtung: Feiertag gelöscht!",""))</f>
        <v/>
      </c>
      <c r="U43" s="73"/>
      <c r="V43" s="73" t="str">
        <f t="shared" si="7"/>
        <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Montag</v>
      </c>
      <c r="B44" s="37">
        <f t="shared" si="2"/>
        <v>44704</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3.0000000000000249</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Dienstag</v>
      </c>
      <c r="B45" s="37">
        <f t="shared" si="2"/>
        <v>44705</v>
      </c>
      <c r="C45" s="174" t="str">
        <f>IF(OR(A45="Samstag",A45="Sonntag"),"",IF(COUNTIF(Übersicht!C$16:C$30,B45)&gt;0,"BA",""))</f>
        <v/>
      </c>
      <c r="D45" s="34" t="str">
        <f>IF(OR(A45="Samstag",A45="Sonntag"),"",IF(COUNTIF(Übersicht!C$16:C$30,B45)&gt;0,"F",""))</f>
        <v/>
      </c>
      <c r="E45" s="161">
        <f t="shared" si="3"/>
        <v>1.8</v>
      </c>
      <c r="F45" s="165">
        <v>0.33333333333333331</v>
      </c>
      <c r="G45" s="166">
        <v>0</v>
      </c>
      <c r="H45" s="167">
        <v>0.58333333333333337</v>
      </c>
      <c r="I45" s="38">
        <f t="shared" si="1"/>
        <v>6.0000000000000018</v>
      </c>
      <c r="J45" s="35">
        <f t="shared" si="4"/>
        <v>4.200000000000002</v>
      </c>
      <c r="K45" s="36">
        <f t="shared" si="8"/>
        <v>7.2000000000000268</v>
      </c>
      <c r="L45" s="275" t="s">
        <v>123</v>
      </c>
      <c r="M45" s="276"/>
      <c r="N45" s="276"/>
      <c r="O45" s="276"/>
      <c r="P45" s="298"/>
      <c r="Q45" s="195">
        <v>24</v>
      </c>
      <c r="R45" s="226">
        <f t="shared" si="5"/>
        <v>0</v>
      </c>
      <c r="S45" s="226">
        <f t="shared" si="6"/>
        <v>815040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Mittwoch</v>
      </c>
      <c r="B46" s="37">
        <f t="shared" si="2"/>
        <v>44706</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5.400000000000027</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Donnerstag</v>
      </c>
      <c r="B47" s="37">
        <f t="shared" si="2"/>
        <v>44707</v>
      </c>
      <c r="C47" s="174" t="str">
        <f>IF(OR(A47="Samstag",A47="Sonntag"),"",IF(COUNTIF(Übersicht!C$16:C$30,B47)&gt;0,"BA",""))</f>
        <v>BA</v>
      </c>
      <c r="D47" s="34" t="str">
        <f>IF(OR(A47="Samstag",A47="Sonntag"),"",IF(COUNTIF(Übersicht!C$16:C$30,B47)&gt;0,"F",""))</f>
        <v>F</v>
      </c>
      <c r="E47" s="161" t="str">
        <f t="shared" si="3"/>
        <v/>
      </c>
      <c r="F47" s="165"/>
      <c r="G47" s="166"/>
      <c r="H47" s="167"/>
      <c r="I47" s="38">
        <f t="shared" si="1"/>
        <v>0</v>
      </c>
      <c r="J47" s="35">
        <f t="shared" si="4"/>
        <v>0</v>
      </c>
      <c r="K47" s="36">
        <f t="shared" si="8"/>
        <v>5.400000000000027</v>
      </c>
      <c r="L47" s="275"/>
      <c r="M47" s="276"/>
      <c r="N47" s="276"/>
      <c r="O47" s="276"/>
      <c r="P47" s="298"/>
      <c r="Q47" s="195">
        <v>26</v>
      </c>
      <c r="R47" s="226">
        <f t="shared" si="5"/>
        <v>67108864</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Freitag</v>
      </c>
      <c r="B48" s="37">
        <f t="shared" si="2"/>
        <v>44708</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3.6000000000000272</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Samstag</v>
      </c>
      <c r="B49" s="37">
        <f t="shared" si="2"/>
        <v>44709</v>
      </c>
      <c r="C49" s="174" t="str">
        <f>IF(OR(A49="Samstag",A49="Sonntag"),"",IF(COUNTIF(Übersicht!C$16:C$30,B49)&gt;0,"BA",""))</f>
        <v/>
      </c>
      <c r="D49" s="34" t="str">
        <f>IF(OR(A49="Samstag",A49="Sonntag"),"",IF(COUNTIF(Übersicht!C$16:C$30,B49)&gt;0,"F",""))</f>
        <v/>
      </c>
      <c r="E49" s="161" t="str">
        <f t="shared" si="3"/>
        <v/>
      </c>
      <c r="F49" s="165"/>
      <c r="G49" s="166"/>
      <c r="H49" s="167"/>
      <c r="I49" s="38">
        <f t="shared" si="1"/>
        <v>0</v>
      </c>
      <c r="J49" s="35">
        <f t="shared" si="4"/>
        <v>0</v>
      </c>
      <c r="K49" s="36">
        <f t="shared" si="8"/>
        <v>3.6000000000000272</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t="str">
        <f t="shared" si="7"/>
        <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Sonntag</v>
      </c>
      <c r="B50" s="37">
        <f t="shared" si="2"/>
        <v>44710</v>
      </c>
      <c r="C50" s="174" t="str">
        <f>IF(OR(A50="Samstag",A50="Sonntag"),"",IF(COUNTIF(Übersicht!C$16:C$30,B50)&gt;0,"BA",""))</f>
        <v/>
      </c>
      <c r="D50" s="34" t="str">
        <f>IF(OR(A50="Samstag",A50="Sonntag"),"",IF(COUNTIF(Übersicht!C$16:C$30,B50)&gt;0,"F",""))</f>
        <v/>
      </c>
      <c r="E50" s="161" t="str">
        <f t="shared" si="3"/>
        <v/>
      </c>
      <c r="F50" s="165"/>
      <c r="G50" s="166"/>
      <c r="H50" s="167"/>
      <c r="I50" s="38">
        <f t="shared" si="1"/>
        <v>0</v>
      </c>
      <c r="J50" s="35">
        <f t="shared" si="4"/>
        <v>0</v>
      </c>
      <c r="K50" s="36">
        <f t="shared" si="8"/>
        <v>3.6000000000000272</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t="str">
        <f t="shared" si="7"/>
        <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Montag</v>
      </c>
      <c r="B51" s="37">
        <f t="shared" si="2"/>
        <v>44711</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1.8000000000000271</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Dienstag</v>
      </c>
      <c r="B52" s="37">
        <f t="shared" si="2"/>
        <v>44712</v>
      </c>
      <c r="C52" s="174" t="str">
        <f>IF(OR(A52="Samstag",A52="Sonntag"),"",IF(COUNTIF(Übersicht!C$16:C$30,B52)&gt;0,"BA",""))</f>
        <v/>
      </c>
      <c r="D52" s="34" t="str">
        <f>IF(OR(A52="Samstag",A52="Sonntag"),"",IF(COUNTIF(Übersicht!C$16:C$30,B52)&gt;0,"F",""))</f>
        <v/>
      </c>
      <c r="E52" s="161">
        <f t="shared" si="3"/>
        <v>1.8</v>
      </c>
      <c r="F52" s="165"/>
      <c r="G52" s="166"/>
      <c r="H52" s="167"/>
      <c r="I52" s="38">
        <f t="shared" si="1"/>
        <v>0</v>
      </c>
      <c r="J52" s="35">
        <f t="shared" si="4"/>
        <v>-1.8</v>
      </c>
      <c r="K52" s="39">
        <f t="shared" si="8"/>
        <v>2.708944180085382E-14</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f t="shared" si="7"/>
        <v>1.8</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37.799999999999997</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37.799999999999997</v>
      </c>
      <c r="F54" s="50"/>
      <c r="G54" s="51"/>
      <c r="H54" s="48"/>
      <c r="I54" s="49">
        <f>SUM(I22:I52)</f>
        <v>37.100000000000009</v>
      </c>
      <c r="J54" s="49">
        <f>SUM(J22:J52)</f>
        <v>-0.6999999999999873</v>
      </c>
      <c r="K54" s="49">
        <f>K52</f>
        <v>2.708944180085382E-14</v>
      </c>
      <c r="L54" s="86"/>
      <c r="M54" s="190" t="str">
        <f>CONCATENATE(DEC2HEX(R54),"-",DEC2HEX(S54),"-",DEC2HEX(ROUND(I54*100,0)))</f>
        <v>4000000-28B414-E7E</v>
      </c>
      <c r="N54" s="190"/>
      <c r="O54" s="190"/>
      <c r="P54" s="192"/>
      <c r="Q54" s="79"/>
      <c r="R54" s="79">
        <f>SUM(R22:R52)</f>
        <v>67108864</v>
      </c>
      <c r="S54" s="79">
        <f>SUM(S22:S52)</f>
        <v>2667540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aIOTpQfGVof9EwKMD/rtGjoqbZnUx0YX7/DMYeKNMGmkCaaFKmoZCrmFd7NdGpYgKPSDSEViKbMwIgX58LX6vQ==" saltValue="KE7Alz/wC/B7aySQJn6cgw=="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40:K43 K44:L52 F23:J52 K23:L39">
    <cfRule type="expression" dxfId="1967" priority="239" stopIfTrue="1">
      <formula>OR(($A23="Samstag"),($A23="Sonntag"),($AA23=TRUE()))</formula>
    </cfRule>
  </conditionalFormatting>
  <conditionalFormatting sqref="B23:B52">
    <cfRule type="expression" dxfId="1966" priority="145" stopIfTrue="1">
      <formula>$AA23=TRUE()</formula>
    </cfRule>
    <cfRule type="expression" dxfId="1965" priority="149" stopIfTrue="1">
      <formula>OR(($A23="Samstag"),($A23="Sonntag"))</formula>
    </cfRule>
    <cfRule type="expression" dxfId="1964" priority="150" stopIfTrue="1">
      <formula>AND($E$17&lt;&gt;"",$B23&gt;=$E$17)</formula>
    </cfRule>
  </conditionalFormatting>
  <conditionalFormatting sqref="F32:H32 L23:L39">
    <cfRule type="expression" dxfId="1963" priority="238" stopIfTrue="1">
      <formula>OR(($A23="Samstag"),($A23="Sonntag"))</formula>
    </cfRule>
  </conditionalFormatting>
  <conditionalFormatting sqref="F32:H32">
    <cfRule type="expression" dxfId="1962" priority="237" stopIfTrue="1">
      <formula>OR(($A32="Samstag"),($A32="Sonntag"))</formula>
    </cfRule>
  </conditionalFormatting>
  <conditionalFormatting sqref="F52:H52">
    <cfRule type="expression" dxfId="1961" priority="226" stopIfTrue="1">
      <formula>OR(($A52="Samstag"),($A52="Sonntag"))</formula>
    </cfRule>
  </conditionalFormatting>
  <conditionalFormatting sqref="F52:H52">
    <cfRule type="expression" dxfId="1960" priority="225" stopIfTrue="1">
      <formula>OR(($A52="Samstag"),($A52="Sonntag"))</formula>
    </cfRule>
  </conditionalFormatting>
  <conditionalFormatting sqref="F46:H46">
    <cfRule type="expression" dxfId="1959" priority="229" stopIfTrue="1">
      <formula>OR(($A46="Samstag"),($A46="Sonntag"))</formula>
    </cfRule>
  </conditionalFormatting>
  <conditionalFormatting sqref="F32:H32">
    <cfRule type="expression" dxfId="1958" priority="233" stopIfTrue="1">
      <formula>OR(($A32="Samstag"),($A32="Sonntag"))</formula>
    </cfRule>
  </conditionalFormatting>
  <conditionalFormatting sqref="F24:H25">
    <cfRule type="expression" dxfId="1957" priority="236" stopIfTrue="1">
      <formula>OR(($A24="Samstag"),($A24="Sonntag"))</formula>
    </cfRule>
  </conditionalFormatting>
  <conditionalFormatting sqref="F24:H24">
    <cfRule type="expression" dxfId="1956" priority="235" stopIfTrue="1">
      <formula>OR(($A24="Samstag"),($A24="Sonntag"))</formula>
    </cfRule>
  </conditionalFormatting>
  <conditionalFormatting sqref="F25:H25">
    <cfRule type="expression" dxfId="1955" priority="234" stopIfTrue="1">
      <formula>OR(($A25="Samstag"),($A25="Sonntag"))</formula>
    </cfRule>
  </conditionalFormatting>
  <conditionalFormatting sqref="F39:H39">
    <cfRule type="expression" dxfId="1954" priority="231" stopIfTrue="1">
      <formula>OR(($A39="Samstag"),($A39="Sonntag"))</formula>
    </cfRule>
  </conditionalFormatting>
  <conditionalFormatting sqref="F39:H39">
    <cfRule type="expression" dxfId="1953" priority="232" stopIfTrue="1">
      <formula>OR(($A39="Samstag"),($A39="Sonntag"))</formula>
    </cfRule>
  </conditionalFormatting>
  <conditionalFormatting sqref="F39:H39">
    <cfRule type="expression" dxfId="1952" priority="230" stopIfTrue="1">
      <formula>OR(($A39="Samstag"),($A39="Sonntag"))</formula>
    </cfRule>
  </conditionalFormatting>
  <conditionalFormatting sqref="F46:H46">
    <cfRule type="expression" dxfId="1951" priority="228" stopIfTrue="1">
      <formula>OR(($A46="Samstag"),($A46="Sonntag"))</formula>
    </cfRule>
  </conditionalFormatting>
  <conditionalFormatting sqref="F46:H46">
    <cfRule type="expression" dxfId="1950" priority="227" stopIfTrue="1">
      <formula>OR(($A46="Samstag"),($A46="Sonntag"))</formula>
    </cfRule>
  </conditionalFormatting>
  <conditionalFormatting sqref="F22:H52">
    <cfRule type="expression" dxfId="1949" priority="224" stopIfTrue="1">
      <formula>OR(($A22="Samstag"),($A22="Sonntag"))</formula>
    </cfRule>
  </conditionalFormatting>
  <conditionalFormatting sqref="F22:H52">
    <cfRule type="expression" dxfId="1948" priority="223" stopIfTrue="1">
      <formula>OR(($A22="Samstag"),($A22="Sonntag"))</formula>
    </cfRule>
  </conditionalFormatting>
  <conditionalFormatting sqref="G22:G52">
    <cfRule type="expression" dxfId="1947" priority="222" stopIfTrue="1">
      <formula>OR(($A22="Samstag"),($A22="Sonntag"))</formula>
    </cfRule>
  </conditionalFormatting>
  <conditionalFormatting sqref="G22:G52">
    <cfRule type="expression" dxfId="1946" priority="221" stopIfTrue="1">
      <formula>OR(($A22="Samstag"),($A22="Sonntag"))</formula>
    </cfRule>
  </conditionalFormatting>
  <conditionalFormatting sqref="F31:H31">
    <cfRule type="expression" dxfId="1945" priority="220" stopIfTrue="1">
      <formula>OR(($A31="Samstag"),($A31="Sonntag"))</formula>
    </cfRule>
  </conditionalFormatting>
  <conditionalFormatting sqref="F31:H31">
    <cfRule type="expression" dxfId="1944" priority="219" stopIfTrue="1">
      <formula>OR(($A31="Samstag"),($A31="Sonntag"))</formula>
    </cfRule>
  </conditionalFormatting>
  <conditionalFormatting sqref="F38:H38">
    <cfRule type="expression" dxfId="1943" priority="218" stopIfTrue="1">
      <formula>OR(($A38="Samstag"),($A38="Sonntag"))</formula>
    </cfRule>
  </conditionalFormatting>
  <conditionalFormatting sqref="F38:H38">
    <cfRule type="expression" dxfId="1942" priority="217" stopIfTrue="1">
      <formula>OR(($A38="Samstag"),($A38="Sonntag"))</formula>
    </cfRule>
  </conditionalFormatting>
  <conditionalFormatting sqref="F45:H45">
    <cfRule type="expression" dxfId="1941" priority="216" stopIfTrue="1">
      <formula>OR(($A45="Samstag"),($A45="Sonntag"))</formula>
    </cfRule>
  </conditionalFormatting>
  <conditionalFormatting sqref="F45:H45">
    <cfRule type="expression" dxfId="1940" priority="215" stopIfTrue="1">
      <formula>OR(($A45="Samstag"),($A45="Sonntag"))</formula>
    </cfRule>
  </conditionalFormatting>
  <conditionalFormatting sqref="G26:G52">
    <cfRule type="expression" dxfId="1939" priority="214" stopIfTrue="1">
      <formula>OR(($A26="Samstag"),($A26="Sonntag"))</formula>
    </cfRule>
  </conditionalFormatting>
  <conditionalFormatting sqref="G26:G52">
    <cfRule type="expression" dxfId="1938" priority="213" stopIfTrue="1">
      <formula>OR(($A26="Samstag"),($A26="Sonntag"))</formula>
    </cfRule>
  </conditionalFormatting>
  <conditionalFormatting sqref="G33:G37">
    <cfRule type="expression" dxfId="1937" priority="212" stopIfTrue="1">
      <formula>OR(($A33="Samstag"),($A33="Sonntag"))</formula>
    </cfRule>
  </conditionalFormatting>
  <conditionalFormatting sqref="G33:G37">
    <cfRule type="expression" dxfId="1936" priority="211" stopIfTrue="1">
      <formula>OR(($A33="Samstag"),($A33="Sonntag"))</formula>
    </cfRule>
  </conditionalFormatting>
  <conditionalFormatting sqref="G40:G44">
    <cfRule type="expression" dxfId="1935" priority="210" stopIfTrue="1">
      <formula>OR(($A40="Samstag"),($A40="Sonntag"))</formula>
    </cfRule>
  </conditionalFormatting>
  <conditionalFormatting sqref="G40:G44">
    <cfRule type="expression" dxfId="1934" priority="209" stopIfTrue="1">
      <formula>OR(($A40="Samstag"),($A40="Sonntag"))</formula>
    </cfRule>
  </conditionalFormatting>
  <conditionalFormatting sqref="G47:G51">
    <cfRule type="expression" dxfId="1933" priority="208" stopIfTrue="1">
      <formula>OR(($A47="Samstag"),($A47="Sonntag"))</formula>
    </cfRule>
  </conditionalFormatting>
  <conditionalFormatting sqref="G47:G51">
    <cfRule type="expression" dxfId="1932" priority="207" stopIfTrue="1">
      <formula>OR(($A47="Samstag"),($A47="Sonntag"))</formula>
    </cfRule>
  </conditionalFormatting>
  <conditionalFormatting sqref="F22:H52">
    <cfRule type="expression" dxfId="1931" priority="206" stopIfTrue="1">
      <formula>OR(($A22="Samstag"),($A22="Sonntag"))</formula>
    </cfRule>
  </conditionalFormatting>
  <conditionalFormatting sqref="F22:H52">
    <cfRule type="expression" dxfId="1930" priority="205" stopIfTrue="1">
      <formula>OR(($A22="Samstag"),($A22="Sonntag"))</formula>
    </cfRule>
  </conditionalFormatting>
  <conditionalFormatting sqref="F26:H52">
    <cfRule type="expression" dxfId="1929" priority="204" stopIfTrue="1">
      <formula>OR(($A26="Samstag"),($A26="Sonntag"))</formula>
    </cfRule>
  </conditionalFormatting>
  <conditionalFormatting sqref="F26:H52">
    <cfRule type="expression" dxfId="1928" priority="203" stopIfTrue="1">
      <formula>OR(($A26="Samstag"),($A26="Sonntag"))</formula>
    </cfRule>
  </conditionalFormatting>
  <conditionalFormatting sqref="F33:H37">
    <cfRule type="expression" dxfId="1927" priority="202" stopIfTrue="1">
      <formula>OR(($A33="Samstag"),($A33="Sonntag"))</formula>
    </cfRule>
  </conditionalFormatting>
  <conditionalFormatting sqref="F33:H37">
    <cfRule type="expression" dxfId="1926" priority="201" stopIfTrue="1">
      <formula>OR(($A33="Samstag"),($A33="Sonntag"))</formula>
    </cfRule>
  </conditionalFormatting>
  <conditionalFormatting sqref="F40:H44">
    <cfRule type="expression" dxfId="1925" priority="200" stopIfTrue="1">
      <formula>OR(($A40="Samstag"),($A40="Sonntag"))</formula>
    </cfRule>
  </conditionalFormatting>
  <conditionalFormatting sqref="F40:H44">
    <cfRule type="expression" dxfId="1924" priority="199" stopIfTrue="1">
      <formula>OR(($A40="Samstag"),($A40="Sonntag"))</formula>
    </cfRule>
  </conditionalFormatting>
  <conditionalFormatting sqref="H40:H44">
    <cfRule type="expression" dxfId="1923" priority="190" stopIfTrue="1">
      <formula>OR(($A40="Samstag"),($A40="Sonntag"))</formula>
    </cfRule>
  </conditionalFormatting>
  <conditionalFormatting sqref="H40:H44">
    <cfRule type="expression" dxfId="1922" priority="189" stopIfTrue="1">
      <formula>OR(($A40="Samstag"),($A40="Sonntag"))</formula>
    </cfRule>
  </conditionalFormatting>
  <conditionalFormatting sqref="F47:H51">
    <cfRule type="expression" dxfId="1921" priority="198" stopIfTrue="1">
      <formula>OR(($A47="Samstag"),($A47="Sonntag"))</formula>
    </cfRule>
  </conditionalFormatting>
  <conditionalFormatting sqref="F47:H51">
    <cfRule type="expression" dxfId="1920" priority="197" stopIfTrue="1">
      <formula>OR(($A47="Samstag"),($A47="Sonntag"))</formula>
    </cfRule>
  </conditionalFormatting>
  <conditionalFormatting sqref="H22:H52">
    <cfRule type="expression" dxfId="1919" priority="196" stopIfTrue="1">
      <formula>OR(($A22="Samstag"),($A22="Sonntag"))</formula>
    </cfRule>
  </conditionalFormatting>
  <conditionalFormatting sqref="H22:H52">
    <cfRule type="expression" dxfId="1918" priority="195" stopIfTrue="1">
      <formula>OR(($A22="Samstag"),($A22="Sonntag"))</formula>
    </cfRule>
  </conditionalFormatting>
  <conditionalFormatting sqref="H26:H52">
    <cfRule type="expression" dxfId="1917" priority="194" stopIfTrue="1">
      <formula>OR(($A26="Samstag"),($A26="Sonntag"))</formula>
    </cfRule>
  </conditionalFormatting>
  <conditionalFormatting sqref="H26:H52">
    <cfRule type="expression" dxfId="1916" priority="193" stopIfTrue="1">
      <formula>OR(($A26="Samstag"),($A26="Sonntag"))</formula>
    </cfRule>
  </conditionalFormatting>
  <conditionalFormatting sqref="H33:H37">
    <cfRule type="expression" dxfId="1915" priority="192" stopIfTrue="1">
      <formula>OR(($A33="Samstag"),($A33="Sonntag"))</formula>
    </cfRule>
  </conditionalFormatting>
  <conditionalFormatting sqref="H33:H37">
    <cfRule type="expression" dxfId="1914" priority="191" stopIfTrue="1">
      <formula>OR(($A33="Samstag"),($A33="Sonntag"))</formula>
    </cfRule>
  </conditionalFormatting>
  <conditionalFormatting sqref="H47:H51">
    <cfRule type="expression" dxfId="1913" priority="188" stopIfTrue="1">
      <formula>OR(($A47="Samstag"),($A47="Sonntag"))</formula>
    </cfRule>
  </conditionalFormatting>
  <conditionalFormatting sqref="H47:H51">
    <cfRule type="expression" dxfId="1912" priority="187" stopIfTrue="1">
      <formula>OR(($A47="Samstag"),($A47="Sonntag"))</formula>
    </cfRule>
  </conditionalFormatting>
  <conditionalFormatting sqref="I22:J52">
    <cfRule type="expression" dxfId="1911" priority="186" stopIfTrue="1">
      <formula>OR(($A22="Samstag"),($A22="Sonntag"))</formula>
    </cfRule>
  </conditionalFormatting>
  <conditionalFormatting sqref="I22:J52">
    <cfRule type="expression" dxfId="1910" priority="185" stopIfTrue="1">
      <formula>OR(($A22="Samstag"),($A22="Sonntag"))</formula>
    </cfRule>
  </conditionalFormatting>
  <conditionalFormatting sqref="K32">
    <cfRule type="expression" dxfId="1909" priority="184" stopIfTrue="1">
      <formula>OR(($A32="Samstag"),($A32="Sonntag"))</formula>
    </cfRule>
  </conditionalFormatting>
  <conditionalFormatting sqref="K32">
    <cfRule type="expression" dxfId="1908" priority="183" stopIfTrue="1">
      <formula>OR(($A32="Samstag"),($A32="Sonntag"))</formula>
    </cfRule>
  </conditionalFormatting>
  <conditionalFormatting sqref="K52">
    <cfRule type="expression" dxfId="1907" priority="172" stopIfTrue="1">
      <formula>OR(($A52="Samstag"),($A52="Sonntag"))</formula>
    </cfRule>
  </conditionalFormatting>
  <conditionalFormatting sqref="K52">
    <cfRule type="expression" dxfId="1906" priority="171" stopIfTrue="1">
      <formula>OR(($A52="Samstag"),($A52="Sonntag"))</formula>
    </cfRule>
  </conditionalFormatting>
  <conditionalFormatting sqref="K46">
    <cfRule type="expression" dxfId="1905" priority="175" stopIfTrue="1">
      <formula>OR(($A46="Samstag"),($A46="Sonntag"))</formula>
    </cfRule>
  </conditionalFormatting>
  <conditionalFormatting sqref="K32">
    <cfRule type="expression" dxfId="1904" priority="179" stopIfTrue="1">
      <formula>OR(($A32="Samstag"),($A32="Sonntag"))</formula>
    </cfRule>
  </conditionalFormatting>
  <conditionalFormatting sqref="K24:K25">
    <cfRule type="expression" dxfId="1903" priority="182" stopIfTrue="1">
      <formula>OR(($A24="Samstag"),($A24="Sonntag"))</formula>
    </cfRule>
  </conditionalFormatting>
  <conditionalFormatting sqref="K24">
    <cfRule type="expression" dxfId="1902" priority="181" stopIfTrue="1">
      <formula>OR(($A24="Samstag"),($A24="Sonntag"))</formula>
    </cfRule>
  </conditionalFormatting>
  <conditionalFormatting sqref="K25">
    <cfRule type="expression" dxfId="1901" priority="180" stopIfTrue="1">
      <formula>OR(($A25="Samstag"),($A25="Sonntag"))</formula>
    </cfRule>
  </conditionalFormatting>
  <conditionalFormatting sqref="K39">
    <cfRule type="expression" dxfId="1900" priority="177" stopIfTrue="1">
      <formula>OR(($A39="Samstag"),($A39="Sonntag"))</formula>
    </cfRule>
  </conditionalFormatting>
  <conditionalFormatting sqref="K39">
    <cfRule type="expression" dxfId="1899" priority="178" stopIfTrue="1">
      <formula>OR(($A39="Samstag"),($A39="Sonntag"))</formula>
    </cfRule>
  </conditionalFormatting>
  <conditionalFormatting sqref="K39">
    <cfRule type="expression" dxfId="1898" priority="176" stopIfTrue="1">
      <formula>OR(($A39="Samstag"),($A39="Sonntag"))</formula>
    </cfRule>
  </conditionalFormatting>
  <conditionalFormatting sqref="K46">
    <cfRule type="expression" dxfId="1897" priority="174" stopIfTrue="1">
      <formula>OR(($A46="Samstag"),($A46="Sonntag"))</formula>
    </cfRule>
  </conditionalFormatting>
  <conditionalFormatting sqref="K46">
    <cfRule type="expression" dxfId="1896" priority="173" stopIfTrue="1">
      <formula>OR(($A46="Samstag"),($A46="Sonntag"))</formula>
    </cfRule>
  </conditionalFormatting>
  <conditionalFormatting sqref="K22:K52">
    <cfRule type="expression" dxfId="1895" priority="170" stopIfTrue="1">
      <formula>OR(($A22="Samstag"),($A22="Sonntag"))</formula>
    </cfRule>
  </conditionalFormatting>
  <conditionalFormatting sqref="K22:K52">
    <cfRule type="expression" dxfId="1894" priority="169" stopIfTrue="1">
      <formula>OR(($A22="Samstag"),($A22="Sonntag"))</formula>
    </cfRule>
  </conditionalFormatting>
  <conditionalFormatting sqref="K31">
    <cfRule type="expression" dxfId="1893" priority="168" stopIfTrue="1">
      <formula>OR(($A31="Samstag"),($A31="Sonntag"))</formula>
    </cfRule>
  </conditionalFormatting>
  <conditionalFormatting sqref="K31">
    <cfRule type="expression" dxfId="1892" priority="167" stopIfTrue="1">
      <formula>OR(($A31="Samstag"),($A31="Sonntag"))</formula>
    </cfRule>
  </conditionalFormatting>
  <conditionalFormatting sqref="K38">
    <cfRule type="expression" dxfId="1891" priority="166" stopIfTrue="1">
      <formula>OR(($A38="Samstag"),($A38="Sonntag"))</formula>
    </cfRule>
  </conditionalFormatting>
  <conditionalFormatting sqref="K38">
    <cfRule type="expression" dxfId="1890" priority="165" stopIfTrue="1">
      <formula>OR(($A38="Samstag"),($A38="Sonntag"))</formula>
    </cfRule>
  </conditionalFormatting>
  <conditionalFormatting sqref="K45">
    <cfRule type="expression" dxfId="1889" priority="164" stopIfTrue="1">
      <formula>OR(($A45="Samstag"),($A45="Sonntag"))</formula>
    </cfRule>
  </conditionalFormatting>
  <conditionalFormatting sqref="K45">
    <cfRule type="expression" dxfId="1888" priority="163" stopIfTrue="1">
      <formula>OR(($A45="Samstag"),($A45="Sonntag"))</formula>
    </cfRule>
  </conditionalFormatting>
  <conditionalFormatting sqref="K40:K44">
    <cfRule type="expression" dxfId="1887" priority="156" stopIfTrue="1">
      <formula>OR(($A40="Samstag"),($A40="Sonntag"))</formula>
    </cfRule>
  </conditionalFormatting>
  <conditionalFormatting sqref="K40:K44">
    <cfRule type="expression" dxfId="1886" priority="155" stopIfTrue="1">
      <formula>OR(($A40="Samstag"),($A40="Sonntag"))</formula>
    </cfRule>
  </conditionalFormatting>
  <conditionalFormatting sqref="K23">
    <cfRule type="expression" dxfId="1885" priority="162" stopIfTrue="1">
      <formula>OR(($A23="Samstag"),($A23="Sonntag"))</formula>
    </cfRule>
  </conditionalFormatting>
  <conditionalFormatting sqref="K23">
    <cfRule type="expression" dxfId="1884" priority="161" stopIfTrue="1">
      <formula>OR(($A23="Samstag"),($A23="Sonntag"))</formula>
    </cfRule>
  </conditionalFormatting>
  <conditionalFormatting sqref="K26:K30">
    <cfRule type="expression" dxfId="1883" priority="160" stopIfTrue="1">
      <formula>OR(($A26="Samstag"),($A26="Sonntag"))</formula>
    </cfRule>
  </conditionalFormatting>
  <conditionalFormatting sqref="K26:K30">
    <cfRule type="expression" dxfId="1882" priority="159" stopIfTrue="1">
      <formula>OR(($A26="Samstag"),($A26="Sonntag"))</formula>
    </cfRule>
  </conditionalFormatting>
  <conditionalFormatting sqref="K33:K37">
    <cfRule type="expression" dxfId="1881" priority="158" stopIfTrue="1">
      <formula>OR(($A33="Samstag"),($A33="Sonntag"))</formula>
    </cfRule>
  </conditionalFormatting>
  <conditionalFormatting sqref="K33:K37">
    <cfRule type="expression" dxfId="1880" priority="157" stopIfTrue="1">
      <formula>OR(($A33="Samstag"),($A33="Sonntag"))</formula>
    </cfRule>
  </conditionalFormatting>
  <conditionalFormatting sqref="K47:K51">
    <cfRule type="expression" dxfId="1879" priority="154" stopIfTrue="1">
      <formula>OR(($A47="Samstag"),($A47="Sonntag"))</formula>
    </cfRule>
  </conditionalFormatting>
  <conditionalFormatting sqref="K47:K51">
    <cfRule type="expression" dxfId="1878" priority="153" stopIfTrue="1">
      <formula>OR(($A47="Samstag"),($A47="Sonntag"))</formula>
    </cfRule>
  </conditionalFormatting>
  <conditionalFormatting sqref="N13 N17">
    <cfRule type="cellIs" dxfId="1877" priority="151" stopIfTrue="1" operator="equal">
      <formula>0</formula>
    </cfRule>
  </conditionalFormatting>
  <conditionalFormatting sqref="N13">
    <cfRule type="cellIs" dxfId="1876" priority="241" stopIfTrue="1" operator="equal">
      <formula>$F$12</formula>
    </cfRule>
    <cfRule type="cellIs" dxfId="1875" priority="242" stopIfTrue="1" operator="notEqual">
      <formula>$F$12</formula>
    </cfRule>
  </conditionalFormatting>
  <conditionalFormatting sqref="N17">
    <cfRule type="cellIs" dxfId="1874" priority="152" stopIfTrue="1" operator="notEqual">
      <formula>$F$16</formula>
    </cfRule>
    <cfRule type="cellIs" dxfId="1873" priority="240" stopIfTrue="1" operator="equal">
      <formula>$F$16</formula>
    </cfRule>
  </conditionalFormatting>
  <conditionalFormatting sqref="I23:I52">
    <cfRule type="expression" dxfId="1872" priority="148" stopIfTrue="1">
      <formula>OR(($A23="Samstag"),($A23="Sonntag"))</formula>
    </cfRule>
  </conditionalFormatting>
  <conditionalFormatting sqref="I23:I52">
    <cfRule type="expression" dxfId="1871" priority="147" stopIfTrue="1">
      <formula>OR(($A23="Samstag"),($A23="Sonntag"))</formula>
    </cfRule>
  </conditionalFormatting>
  <conditionalFormatting sqref="K55:N55">
    <cfRule type="expression" dxfId="1870" priority="146" stopIfTrue="1">
      <formula>OR(($A55="Samstag"),($A55="Sonntag"))</formula>
    </cfRule>
  </conditionalFormatting>
  <conditionalFormatting sqref="G32">
    <cfRule type="expression" dxfId="1869" priority="144" stopIfTrue="1">
      <formula>OR(($A32="Samstag"),($A32="Sonntag"))</formula>
    </cfRule>
  </conditionalFormatting>
  <conditionalFormatting sqref="G32">
    <cfRule type="expression" dxfId="1868" priority="143" stopIfTrue="1">
      <formula>OR(($A32="Samstag"),($A32="Sonntag"))</formula>
    </cfRule>
  </conditionalFormatting>
  <conditionalFormatting sqref="G52">
    <cfRule type="expression" dxfId="1867" priority="132" stopIfTrue="1">
      <formula>OR(($A52="Samstag"),($A52="Sonntag"))</formula>
    </cfRule>
  </conditionalFormatting>
  <conditionalFormatting sqref="G52">
    <cfRule type="expression" dxfId="1866" priority="131" stopIfTrue="1">
      <formula>OR(($A52="Samstag"),($A52="Sonntag"))</formula>
    </cfRule>
  </conditionalFormatting>
  <conditionalFormatting sqref="G46">
    <cfRule type="expression" dxfId="1865" priority="135" stopIfTrue="1">
      <formula>OR(($A46="Samstag"),($A46="Sonntag"))</formula>
    </cfRule>
  </conditionalFormatting>
  <conditionalFormatting sqref="G32">
    <cfRule type="expression" dxfId="1864" priority="139" stopIfTrue="1">
      <formula>OR(($A32="Samstag"),($A32="Sonntag"))</formula>
    </cfRule>
  </conditionalFormatting>
  <conditionalFormatting sqref="G24:G25">
    <cfRule type="expression" dxfId="1863" priority="142" stopIfTrue="1">
      <formula>OR(($A24="Samstag"),($A24="Sonntag"))</formula>
    </cfRule>
  </conditionalFormatting>
  <conditionalFormatting sqref="G24">
    <cfRule type="expression" dxfId="1862" priority="141" stopIfTrue="1">
      <formula>OR(($A24="Samstag"),($A24="Sonntag"))</formula>
    </cfRule>
  </conditionalFormatting>
  <conditionalFormatting sqref="G25">
    <cfRule type="expression" dxfId="1861" priority="140" stopIfTrue="1">
      <formula>OR(($A25="Samstag"),($A25="Sonntag"))</formula>
    </cfRule>
  </conditionalFormatting>
  <conditionalFormatting sqref="G39">
    <cfRule type="expression" dxfId="1860" priority="137" stopIfTrue="1">
      <formula>OR(($A39="Samstag"),($A39="Sonntag"))</formula>
    </cfRule>
  </conditionalFormatting>
  <conditionalFormatting sqref="G39">
    <cfRule type="expression" dxfId="1859" priority="138" stopIfTrue="1">
      <formula>OR(($A39="Samstag"),($A39="Sonntag"))</formula>
    </cfRule>
  </conditionalFormatting>
  <conditionalFormatting sqref="G39">
    <cfRule type="expression" dxfId="1858" priority="136" stopIfTrue="1">
      <formula>OR(($A39="Samstag"),($A39="Sonntag"))</formula>
    </cfRule>
  </conditionalFormatting>
  <conditionalFormatting sqref="G46">
    <cfRule type="expression" dxfId="1857" priority="134" stopIfTrue="1">
      <formula>OR(($A46="Samstag"),($A46="Sonntag"))</formula>
    </cfRule>
  </conditionalFormatting>
  <conditionalFormatting sqref="G46">
    <cfRule type="expression" dxfId="1856" priority="133" stopIfTrue="1">
      <formula>OR(($A46="Samstag"),($A46="Sonntag"))</formula>
    </cfRule>
  </conditionalFormatting>
  <conditionalFormatting sqref="F22:H52">
    <cfRule type="expression" dxfId="1855" priority="130" stopIfTrue="1">
      <formula>OR(($A22="Samstag"),($A22="Sonntag"))</formula>
    </cfRule>
  </conditionalFormatting>
  <conditionalFormatting sqref="F22:H52">
    <cfRule type="expression" dxfId="1854" priority="129" stopIfTrue="1">
      <formula>OR(($A22="Samstag"),($A22="Sonntag"))</formula>
    </cfRule>
  </conditionalFormatting>
  <conditionalFormatting sqref="G31">
    <cfRule type="expression" dxfId="1853" priority="128" stopIfTrue="1">
      <formula>OR(($A31="Samstag"),($A31="Sonntag"))</formula>
    </cfRule>
  </conditionalFormatting>
  <conditionalFormatting sqref="G31">
    <cfRule type="expression" dxfId="1852" priority="127" stopIfTrue="1">
      <formula>OR(($A31="Samstag"),($A31="Sonntag"))</formula>
    </cfRule>
  </conditionalFormatting>
  <conditionalFormatting sqref="G38">
    <cfRule type="expression" dxfId="1851" priority="126" stopIfTrue="1">
      <formula>OR(($A38="Samstag"),($A38="Sonntag"))</formula>
    </cfRule>
  </conditionalFormatting>
  <conditionalFormatting sqref="G38">
    <cfRule type="expression" dxfId="1850" priority="125" stopIfTrue="1">
      <formula>OR(($A38="Samstag"),($A38="Sonntag"))</formula>
    </cfRule>
  </conditionalFormatting>
  <conditionalFormatting sqref="G45">
    <cfRule type="expression" dxfId="1849" priority="124" stopIfTrue="1">
      <formula>OR(($A45="Samstag"),($A45="Sonntag"))</formula>
    </cfRule>
  </conditionalFormatting>
  <conditionalFormatting sqref="G45">
    <cfRule type="expression" dxfId="1848" priority="123" stopIfTrue="1">
      <formula>OR(($A45="Samstag"),($A45="Sonntag"))</formula>
    </cfRule>
  </conditionalFormatting>
  <conditionalFormatting sqref="G40:G44">
    <cfRule type="expression" dxfId="1847" priority="116" stopIfTrue="1">
      <formula>OR(($A40="Samstag"),($A40="Sonntag"))</formula>
    </cfRule>
  </conditionalFormatting>
  <conditionalFormatting sqref="G40:G44">
    <cfRule type="expression" dxfId="1846" priority="115" stopIfTrue="1">
      <formula>OR(($A40="Samstag"),($A40="Sonntag"))</formula>
    </cfRule>
  </conditionalFormatting>
  <conditionalFormatting sqref="G22:G52">
    <cfRule type="expression" dxfId="1845" priority="122" stopIfTrue="1">
      <formula>OR(($A22="Samstag"),($A22="Sonntag"))</formula>
    </cfRule>
  </conditionalFormatting>
  <conditionalFormatting sqref="G22:G52">
    <cfRule type="expression" dxfId="1844" priority="121" stopIfTrue="1">
      <formula>OR(($A22="Samstag"),($A22="Sonntag"))</formula>
    </cfRule>
  </conditionalFormatting>
  <conditionalFormatting sqref="G26:G52">
    <cfRule type="expression" dxfId="1843" priority="120" stopIfTrue="1">
      <formula>OR(($A26="Samstag"),($A26="Sonntag"))</formula>
    </cfRule>
  </conditionalFormatting>
  <conditionalFormatting sqref="G26:G52">
    <cfRule type="expression" dxfId="1842" priority="119" stopIfTrue="1">
      <formula>OR(($A26="Samstag"),($A26="Sonntag"))</formula>
    </cfRule>
  </conditionalFormatting>
  <conditionalFormatting sqref="G33:G37">
    <cfRule type="expression" dxfId="1841" priority="118" stopIfTrue="1">
      <formula>OR(($A33="Samstag"),($A33="Sonntag"))</formula>
    </cfRule>
  </conditionalFormatting>
  <conditionalFormatting sqref="G33:G37">
    <cfRule type="expression" dxfId="1840" priority="117" stopIfTrue="1">
      <formula>OR(($A33="Samstag"),($A33="Sonntag"))</formula>
    </cfRule>
  </conditionalFormatting>
  <conditionalFormatting sqref="G47:G51">
    <cfRule type="expression" dxfId="1839" priority="114" stopIfTrue="1">
      <formula>OR(($A47="Samstag"),($A47="Sonntag"))</formula>
    </cfRule>
  </conditionalFormatting>
  <conditionalFormatting sqref="G47:G51">
    <cfRule type="expression" dxfId="1838" priority="113" stopIfTrue="1">
      <formula>OR(($A47="Samstag"),($A47="Sonntag"))</formula>
    </cfRule>
  </conditionalFormatting>
  <conditionalFormatting sqref="H32">
    <cfRule type="expression" dxfId="1837" priority="112" stopIfTrue="1">
      <formula>OR(($A32="Samstag"),($A32="Sonntag"))</formula>
    </cfRule>
  </conditionalFormatting>
  <conditionalFormatting sqref="H32">
    <cfRule type="expression" dxfId="1836" priority="111" stopIfTrue="1">
      <formula>OR(($A32="Samstag"),($A32="Sonntag"))</formula>
    </cfRule>
  </conditionalFormatting>
  <conditionalFormatting sqref="H52">
    <cfRule type="expression" dxfId="1835" priority="100" stopIfTrue="1">
      <formula>OR(($A52="Samstag"),($A52="Sonntag"))</formula>
    </cfRule>
  </conditionalFormatting>
  <conditionalFormatting sqref="H52">
    <cfRule type="expression" dxfId="1834" priority="99" stopIfTrue="1">
      <formula>OR(($A52="Samstag"),($A52="Sonntag"))</formula>
    </cfRule>
  </conditionalFormatting>
  <conditionalFormatting sqref="H46">
    <cfRule type="expression" dxfId="1833" priority="103" stopIfTrue="1">
      <formula>OR(($A46="Samstag"),($A46="Sonntag"))</formula>
    </cfRule>
  </conditionalFormatting>
  <conditionalFormatting sqref="H32">
    <cfRule type="expression" dxfId="1832" priority="107" stopIfTrue="1">
      <formula>OR(($A32="Samstag"),($A32="Sonntag"))</formula>
    </cfRule>
  </conditionalFormatting>
  <conditionalFormatting sqref="H24:H25">
    <cfRule type="expression" dxfId="1831" priority="110" stopIfTrue="1">
      <formula>OR(($A24="Samstag"),($A24="Sonntag"))</formula>
    </cfRule>
  </conditionalFormatting>
  <conditionalFormatting sqref="H24">
    <cfRule type="expression" dxfId="1830" priority="109" stopIfTrue="1">
      <formula>OR(($A24="Samstag"),($A24="Sonntag"))</formula>
    </cfRule>
  </conditionalFormatting>
  <conditionalFormatting sqref="H25">
    <cfRule type="expression" dxfId="1829" priority="108" stopIfTrue="1">
      <formula>OR(($A25="Samstag"),($A25="Sonntag"))</formula>
    </cfRule>
  </conditionalFormatting>
  <conditionalFormatting sqref="H39">
    <cfRule type="expression" dxfId="1828" priority="105" stopIfTrue="1">
      <formula>OR(($A39="Samstag"),($A39="Sonntag"))</formula>
    </cfRule>
  </conditionalFormatting>
  <conditionalFormatting sqref="H39">
    <cfRule type="expression" dxfId="1827" priority="106" stopIfTrue="1">
      <formula>OR(($A39="Samstag"),($A39="Sonntag"))</formula>
    </cfRule>
  </conditionalFormatting>
  <conditionalFormatting sqref="H39">
    <cfRule type="expression" dxfId="1826" priority="104" stopIfTrue="1">
      <formula>OR(($A39="Samstag"),($A39="Sonntag"))</formula>
    </cfRule>
  </conditionalFormatting>
  <conditionalFormatting sqref="H46">
    <cfRule type="expression" dxfId="1825" priority="102" stopIfTrue="1">
      <formula>OR(($A46="Samstag"),($A46="Sonntag"))</formula>
    </cfRule>
  </conditionalFormatting>
  <conditionalFormatting sqref="H46">
    <cfRule type="expression" dxfId="1824" priority="101" stopIfTrue="1">
      <formula>OR(($A46="Samstag"),($A46="Sonntag"))</formula>
    </cfRule>
  </conditionalFormatting>
  <conditionalFormatting sqref="H22:H52">
    <cfRule type="expression" dxfId="1823" priority="98" stopIfTrue="1">
      <formula>OR(($A22="Samstag"),($A22="Sonntag"))</formula>
    </cfRule>
  </conditionalFormatting>
  <conditionalFormatting sqref="H22:H52">
    <cfRule type="expression" dxfId="1822" priority="97" stopIfTrue="1">
      <formula>OR(($A22="Samstag"),($A22="Sonntag"))</formula>
    </cfRule>
  </conditionalFormatting>
  <conditionalFormatting sqref="H31">
    <cfRule type="expression" dxfId="1821" priority="96" stopIfTrue="1">
      <formula>OR(($A31="Samstag"),($A31="Sonntag"))</formula>
    </cfRule>
  </conditionalFormatting>
  <conditionalFormatting sqref="H31">
    <cfRule type="expression" dxfId="1820" priority="95" stopIfTrue="1">
      <formula>OR(($A31="Samstag"),($A31="Sonntag"))</formula>
    </cfRule>
  </conditionalFormatting>
  <conditionalFormatting sqref="H38">
    <cfRule type="expression" dxfId="1819" priority="94" stopIfTrue="1">
      <formula>OR(($A38="Samstag"),($A38="Sonntag"))</formula>
    </cfRule>
  </conditionalFormatting>
  <conditionalFormatting sqref="H38">
    <cfRule type="expression" dxfId="1818" priority="93" stopIfTrue="1">
      <formula>OR(($A38="Samstag"),($A38="Sonntag"))</formula>
    </cfRule>
  </conditionalFormatting>
  <conditionalFormatting sqref="H45">
    <cfRule type="expression" dxfId="1817" priority="92" stopIfTrue="1">
      <formula>OR(($A45="Samstag"),($A45="Sonntag"))</formula>
    </cfRule>
  </conditionalFormatting>
  <conditionalFormatting sqref="H45">
    <cfRule type="expression" dxfId="1816" priority="91" stopIfTrue="1">
      <formula>OR(($A45="Samstag"),($A45="Sonntag"))</formula>
    </cfRule>
  </conditionalFormatting>
  <conditionalFormatting sqref="H40:H44">
    <cfRule type="expression" dxfId="1815" priority="84" stopIfTrue="1">
      <formula>OR(($A40="Samstag"),($A40="Sonntag"))</formula>
    </cfRule>
  </conditionalFormatting>
  <conditionalFormatting sqref="H40:H44">
    <cfRule type="expression" dxfId="1814" priority="83" stopIfTrue="1">
      <formula>OR(($A40="Samstag"),($A40="Sonntag"))</formula>
    </cfRule>
  </conditionalFormatting>
  <conditionalFormatting sqref="H22:H52">
    <cfRule type="expression" dxfId="1813" priority="90" stopIfTrue="1">
      <formula>OR(($A22="Samstag"),($A22="Sonntag"))</formula>
    </cfRule>
  </conditionalFormatting>
  <conditionalFormatting sqref="H22:H52">
    <cfRule type="expression" dxfId="1812" priority="89" stopIfTrue="1">
      <formula>OR(($A22="Samstag"),($A22="Sonntag"))</formula>
    </cfRule>
  </conditionalFormatting>
  <conditionalFormatting sqref="H26:H52">
    <cfRule type="expression" dxfId="1811" priority="88" stopIfTrue="1">
      <formula>OR(($A26="Samstag"),($A26="Sonntag"))</formula>
    </cfRule>
  </conditionalFormatting>
  <conditionalFormatting sqref="H26:H52">
    <cfRule type="expression" dxfId="1810" priority="87" stopIfTrue="1">
      <formula>OR(($A26="Samstag"),($A26="Sonntag"))</formula>
    </cfRule>
  </conditionalFormatting>
  <conditionalFormatting sqref="H33:H37">
    <cfRule type="expression" dxfId="1809" priority="86" stopIfTrue="1">
      <formula>OR(($A33="Samstag"),($A33="Sonntag"))</formula>
    </cfRule>
  </conditionalFormatting>
  <conditionalFormatting sqref="H33:H37">
    <cfRule type="expression" dxfId="1808" priority="85" stopIfTrue="1">
      <formula>OR(($A33="Samstag"),($A33="Sonntag"))</formula>
    </cfRule>
  </conditionalFormatting>
  <conditionalFormatting sqref="H47:H51">
    <cfRule type="expression" dxfId="1807" priority="82" stopIfTrue="1">
      <formula>OR(($A47="Samstag"),($A47="Sonntag"))</formula>
    </cfRule>
  </conditionalFormatting>
  <conditionalFormatting sqref="H47:H51">
    <cfRule type="expression" dxfId="1806" priority="81" stopIfTrue="1">
      <formula>OR(($A47="Samstag"),($A47="Sonntag"))</formula>
    </cfRule>
  </conditionalFormatting>
  <conditionalFormatting sqref="F22:H52">
    <cfRule type="expression" dxfId="1805" priority="80" stopIfTrue="1">
      <formula>OR(($A22="Samstag"),($A22="Sonntag"))</formula>
    </cfRule>
  </conditionalFormatting>
  <conditionalFormatting sqref="F22:H52">
    <cfRule type="expression" dxfId="1804" priority="79" stopIfTrue="1">
      <formula>OR(($A22="Samstag"),($A22="Sonntag"))</formula>
    </cfRule>
  </conditionalFormatting>
  <conditionalFormatting sqref="I22:I52">
    <cfRule type="expression" dxfId="1803" priority="65">
      <formula>(I22&gt;10)</formula>
    </cfRule>
    <cfRule type="expression" dxfId="1802" priority="75" stopIfTrue="1">
      <formula>OR(($A22="Samstag"),($A22="Sonntag"))</formula>
    </cfRule>
    <cfRule type="expression" dxfId="1801" priority="76" stopIfTrue="1">
      <formula>OR(($A22="Samstag"),($A22="Sonntag"))</formula>
    </cfRule>
    <cfRule type="expression" dxfId="1800" priority="78" stopIfTrue="1">
      <formula>OR(($A22="Samstag"),($A22="Sonntag"))</formula>
    </cfRule>
  </conditionalFormatting>
  <conditionalFormatting sqref="I22:I52">
    <cfRule type="expression" dxfId="1799" priority="77" stopIfTrue="1">
      <formula>OR(($A22="Samstag"),($A22="Sonntag"))</formula>
    </cfRule>
  </conditionalFormatting>
  <conditionalFormatting sqref="K56:P59">
    <cfRule type="expression" dxfId="1798" priority="74">
      <formula>OR(ISERROR($K$55),($K$55&gt;""),ISERROR($K$56),($K$56&gt;""))</formula>
    </cfRule>
  </conditionalFormatting>
  <conditionalFormatting sqref="L44:L52">
    <cfRule type="expression" dxfId="1797" priority="70" stopIfTrue="1">
      <formula>OR(($A44="Samstag"),($A44="Sonntag"))</formula>
    </cfRule>
  </conditionalFormatting>
  <conditionalFormatting sqref="L44:L52">
    <cfRule type="expression" dxfId="1796" priority="73" stopIfTrue="1">
      <formula>OR(($A44="Samstag"),($A44="Sonntag"))</formula>
    </cfRule>
  </conditionalFormatting>
  <conditionalFormatting sqref="L44:L52">
    <cfRule type="expression" dxfId="1795" priority="72" stopIfTrue="1">
      <formula>OR(($A44="Samstag"),($A44="Sonntag"))</formula>
    </cfRule>
  </conditionalFormatting>
  <conditionalFormatting sqref="L44:L52">
    <cfRule type="expression" dxfId="1794" priority="71" stopIfTrue="1">
      <formula>OR(($A44="Samstag"),($A44="Sonntag"))</formula>
    </cfRule>
  </conditionalFormatting>
  <conditionalFormatting sqref="L22">
    <cfRule type="expression" dxfId="1793" priority="69" stopIfTrue="1">
      <formula>OR(($A22="Samstag"),($A22="Sonntag"))</formula>
    </cfRule>
  </conditionalFormatting>
  <conditionalFormatting sqref="L40:L43">
    <cfRule type="expression" dxfId="1792" priority="68" stopIfTrue="1">
      <formula>OR(($A40="Samstag"),($A40="Sonntag"),($AA40=TRUE()))</formula>
    </cfRule>
  </conditionalFormatting>
  <conditionalFormatting sqref="L40:L43">
    <cfRule type="expression" dxfId="1791" priority="67" stopIfTrue="1">
      <formula>OR(($A40="Samstag"),($A40="Sonntag"))</formula>
    </cfRule>
  </conditionalFormatting>
  <conditionalFormatting sqref="G22:G52">
    <cfRule type="expression" dxfId="1790" priority="66">
      <formula>OR(AND(I22&gt;6,G22&lt;TIME(0,30,0)),AND(I22&gt;9,G22&lt;TIME(0,45,0)))</formula>
    </cfRule>
  </conditionalFormatting>
  <conditionalFormatting sqref="J22:J52">
    <cfRule type="expression" dxfId="1789" priority="64" stopIfTrue="1">
      <formula>OR(($A22="Samstag"),($A22="Sonntag"))</formula>
    </cfRule>
  </conditionalFormatting>
  <conditionalFormatting sqref="J22:J52">
    <cfRule type="expression" dxfId="1788" priority="63" stopIfTrue="1">
      <formula>OR(($A22="Samstag"),($A22="Sonntag"))</formula>
    </cfRule>
  </conditionalFormatting>
  <conditionalFormatting sqref="D22:L22 D23:H52">
    <cfRule type="expression" dxfId="1787" priority="243" stopIfTrue="1">
      <formula>OR(($A22="Samstag"),($A22="Sonntag"),($AD22=TRUE()))</formula>
    </cfRule>
  </conditionalFormatting>
  <conditionalFormatting sqref="B22">
    <cfRule type="expression" dxfId="1786" priority="244" stopIfTrue="1">
      <formula>$AD22=TRUE()</formula>
    </cfRule>
    <cfRule type="expression" dxfId="1785" priority="245" stopIfTrue="1">
      <formula>OR(($A22="Samstag"),($A22="Sonntag"))</formula>
    </cfRule>
    <cfRule type="expression" dxfId="1784" priority="246" stopIfTrue="1">
      <formula>AND($E$17&lt;&gt;"",$B22&gt;=$E$17)</formula>
    </cfRule>
  </conditionalFormatting>
  <conditionalFormatting sqref="C22:C52">
    <cfRule type="expression" dxfId="1783" priority="62" stopIfTrue="1">
      <formula>OR(($A22="Samstag"),($A22="Sonntag"),($AA22=TRUE()))</formula>
    </cfRule>
  </conditionalFormatting>
  <conditionalFormatting sqref="D22:D52">
    <cfRule type="expression" dxfId="1782" priority="61">
      <formula>IF(AND(D22="F",C22&lt;&gt;"BA"),TRUE,FALSE)</formula>
    </cfRule>
  </conditionalFormatting>
  <conditionalFormatting sqref="P22:P52">
    <cfRule type="expression" dxfId="1781" priority="60">
      <formula>IF($K$55&gt;"""",FALSE,TRUE)</formula>
    </cfRule>
  </conditionalFormatting>
  <conditionalFormatting sqref="F22">
    <cfRule type="expression" dxfId="1780" priority="59" stopIfTrue="1">
      <formula>OR(($A22="Samstag"),($A22="Sonntag"),($AA22=TRUE()))</formula>
    </cfRule>
  </conditionalFormatting>
  <conditionalFormatting sqref="F22">
    <cfRule type="expression" dxfId="1779" priority="58" stopIfTrue="1">
      <formula>OR(($A22="Samstag"),($A22="Sonntag"))</formula>
    </cfRule>
  </conditionalFormatting>
  <conditionalFormatting sqref="F22">
    <cfRule type="expression" dxfId="1778" priority="57" stopIfTrue="1">
      <formula>OR(($A22="Samstag"),($A22="Sonntag"))</formula>
    </cfRule>
  </conditionalFormatting>
  <conditionalFormatting sqref="F22:H22">
    <cfRule type="expression" dxfId="1777" priority="56" stopIfTrue="1">
      <formula>OR(($A22="Samstag"),($A22="Sonntag"),($AA22=TRUE()))</formula>
    </cfRule>
  </conditionalFormatting>
  <conditionalFormatting sqref="F22:H22">
    <cfRule type="expression" dxfId="1776" priority="55" stopIfTrue="1">
      <formula>OR(($A22="Samstag"),($A22="Sonntag"))</formula>
    </cfRule>
  </conditionalFormatting>
  <conditionalFormatting sqref="F22:H22">
    <cfRule type="expression" dxfId="1775" priority="54" stopIfTrue="1">
      <formula>OR(($A22="Samstag"),($A22="Sonntag"))</formula>
    </cfRule>
  </conditionalFormatting>
  <conditionalFormatting sqref="G22">
    <cfRule type="expression" dxfId="1774" priority="53" stopIfTrue="1">
      <formula>OR(($A22="Samstag"),($A22="Sonntag"))</formula>
    </cfRule>
  </conditionalFormatting>
  <conditionalFormatting sqref="G22">
    <cfRule type="expression" dxfId="1773" priority="52" stopIfTrue="1">
      <formula>OR(($A22="Samstag"),($A22="Sonntag"))</formula>
    </cfRule>
  </conditionalFormatting>
  <conditionalFormatting sqref="H22">
    <cfRule type="expression" dxfId="1772" priority="51" stopIfTrue="1">
      <formula>OR(($A22="Samstag"),($A22="Sonntag"))</formula>
    </cfRule>
  </conditionalFormatting>
  <conditionalFormatting sqref="H22">
    <cfRule type="expression" dxfId="1771" priority="50" stopIfTrue="1">
      <formula>OR(($A22="Samstag"),($A22="Sonntag"))</formula>
    </cfRule>
  </conditionalFormatting>
  <conditionalFormatting sqref="F27">
    <cfRule type="expression" dxfId="1770" priority="49" stopIfTrue="1">
      <formula>OR(($A27="Samstag"),($A27="Sonntag"),($AA27=TRUE()))</formula>
    </cfRule>
  </conditionalFormatting>
  <conditionalFormatting sqref="F27">
    <cfRule type="expression" dxfId="1769" priority="48" stopIfTrue="1">
      <formula>OR(($A27="Samstag"),($A27="Sonntag"))</formula>
    </cfRule>
  </conditionalFormatting>
  <conditionalFormatting sqref="F27">
    <cfRule type="expression" dxfId="1768" priority="47" stopIfTrue="1">
      <formula>OR(($A27="Samstag"),($A27="Sonntag"))</formula>
    </cfRule>
  </conditionalFormatting>
  <conditionalFormatting sqref="F27:H27">
    <cfRule type="expression" dxfId="1767" priority="46" stopIfTrue="1">
      <formula>OR(($A27="Samstag"),($A27="Sonntag"),($AA27=TRUE()))</formula>
    </cfRule>
  </conditionalFormatting>
  <conditionalFormatting sqref="F27:H27">
    <cfRule type="expression" dxfId="1766" priority="45" stopIfTrue="1">
      <formula>OR(($A27="Samstag"),($A27="Sonntag"))</formula>
    </cfRule>
  </conditionalFormatting>
  <conditionalFormatting sqref="F27:H27">
    <cfRule type="expression" dxfId="1765" priority="44" stopIfTrue="1">
      <formula>OR(($A27="Samstag"),($A27="Sonntag"))</formula>
    </cfRule>
  </conditionalFormatting>
  <conditionalFormatting sqref="G27">
    <cfRule type="expression" dxfId="1764" priority="43" stopIfTrue="1">
      <formula>OR(($A27="Samstag"),($A27="Sonntag"))</formula>
    </cfRule>
  </conditionalFormatting>
  <conditionalFormatting sqref="G27">
    <cfRule type="expression" dxfId="1763" priority="42" stopIfTrue="1">
      <formula>OR(($A27="Samstag"),($A27="Sonntag"))</formula>
    </cfRule>
  </conditionalFormatting>
  <conditionalFormatting sqref="H27">
    <cfRule type="expression" dxfId="1762" priority="41" stopIfTrue="1">
      <formula>OR(($A27="Samstag"),($A27="Sonntag"))</formula>
    </cfRule>
  </conditionalFormatting>
  <conditionalFormatting sqref="H27">
    <cfRule type="expression" dxfId="1761" priority="40" stopIfTrue="1">
      <formula>OR(($A27="Samstag"),($A27="Sonntag"))</formula>
    </cfRule>
  </conditionalFormatting>
  <conditionalFormatting sqref="F25:H25">
    <cfRule type="expression" dxfId="1760" priority="39" stopIfTrue="1">
      <formula>OR(($A25="Samstag"),($A25="Sonntag"))</formula>
    </cfRule>
  </conditionalFormatting>
  <conditionalFormatting sqref="G25">
    <cfRule type="expression" dxfId="1759" priority="38" stopIfTrue="1">
      <formula>OR(($A25="Samstag"),($A25="Sonntag"))</formula>
    </cfRule>
  </conditionalFormatting>
  <conditionalFormatting sqref="H25">
    <cfRule type="expression" dxfId="1758" priority="37" stopIfTrue="1">
      <formula>OR(($A25="Samstag"),($A25="Sonntag"))</formula>
    </cfRule>
  </conditionalFormatting>
  <conditionalFormatting sqref="F26:H26">
    <cfRule type="expression" dxfId="1757" priority="36" stopIfTrue="1">
      <formula>OR(($A26="Samstag"),($A26="Sonntag"))</formula>
    </cfRule>
  </conditionalFormatting>
  <conditionalFormatting sqref="F26:H26">
    <cfRule type="expression" dxfId="1756" priority="35" stopIfTrue="1">
      <formula>OR(($A26="Samstag"),($A26="Sonntag"))</formula>
    </cfRule>
  </conditionalFormatting>
  <conditionalFormatting sqref="G26">
    <cfRule type="expression" dxfId="1755" priority="34" stopIfTrue="1">
      <formula>OR(($A26="Samstag"),($A26="Sonntag"))</formula>
    </cfRule>
  </conditionalFormatting>
  <conditionalFormatting sqref="G26">
    <cfRule type="expression" dxfId="1754" priority="33" stopIfTrue="1">
      <formula>OR(($A26="Samstag"),($A26="Sonntag"))</formula>
    </cfRule>
  </conditionalFormatting>
  <conditionalFormatting sqref="H26">
    <cfRule type="expression" dxfId="1753" priority="32" stopIfTrue="1">
      <formula>OR(($A26="Samstag"),($A26="Sonntag"))</formula>
    </cfRule>
  </conditionalFormatting>
  <conditionalFormatting sqref="H26">
    <cfRule type="expression" dxfId="1752" priority="31" stopIfTrue="1">
      <formula>OR(($A26="Samstag"),($A26="Sonntag"))</formula>
    </cfRule>
  </conditionalFormatting>
  <conditionalFormatting sqref="F29:H29">
    <cfRule type="expression" dxfId="1751" priority="30" stopIfTrue="1">
      <formula>OR(($A29="Samstag"),($A29="Sonntag"))</formula>
    </cfRule>
  </conditionalFormatting>
  <conditionalFormatting sqref="F29:H29">
    <cfRule type="expression" dxfId="1750" priority="29" stopIfTrue="1">
      <formula>OR(($A29="Samstag"),($A29="Sonntag"))</formula>
    </cfRule>
  </conditionalFormatting>
  <conditionalFormatting sqref="G29">
    <cfRule type="expression" dxfId="1749" priority="28" stopIfTrue="1">
      <formula>OR(($A29="Samstag"),($A29="Sonntag"))</formula>
    </cfRule>
  </conditionalFormatting>
  <conditionalFormatting sqref="G29">
    <cfRule type="expression" dxfId="1748" priority="27" stopIfTrue="1">
      <formula>OR(($A29="Samstag"),($A29="Sonntag"))</formula>
    </cfRule>
  </conditionalFormatting>
  <conditionalFormatting sqref="H29">
    <cfRule type="expression" dxfId="1747" priority="26" stopIfTrue="1">
      <formula>OR(($A29="Samstag"),($A29="Sonntag"))</formula>
    </cfRule>
  </conditionalFormatting>
  <conditionalFormatting sqref="H29">
    <cfRule type="expression" dxfId="1746" priority="25" stopIfTrue="1">
      <formula>OR(($A29="Samstag"),($A29="Sonntag"))</formula>
    </cfRule>
  </conditionalFormatting>
  <conditionalFormatting sqref="F30:H30">
    <cfRule type="expression" dxfId="1745" priority="24" stopIfTrue="1">
      <formula>OR(($A30="Samstag"),($A30="Sonntag"))</formula>
    </cfRule>
  </conditionalFormatting>
  <conditionalFormatting sqref="F30:H30">
    <cfRule type="expression" dxfId="1744" priority="23" stopIfTrue="1">
      <formula>OR(($A30="Samstag"),($A30="Sonntag"))</formula>
    </cfRule>
  </conditionalFormatting>
  <conditionalFormatting sqref="G30">
    <cfRule type="expression" dxfId="1743" priority="22" stopIfTrue="1">
      <formula>OR(($A30="Samstag"),($A30="Sonntag"))</formula>
    </cfRule>
  </conditionalFormatting>
  <conditionalFormatting sqref="G30">
    <cfRule type="expression" dxfId="1742" priority="21" stopIfTrue="1">
      <formula>OR(($A30="Samstag"),($A30="Sonntag"))</formula>
    </cfRule>
  </conditionalFormatting>
  <conditionalFormatting sqref="H30">
    <cfRule type="expression" dxfId="1741" priority="20" stopIfTrue="1">
      <formula>OR(($A30="Samstag"),($A30="Sonntag"))</formula>
    </cfRule>
  </conditionalFormatting>
  <conditionalFormatting sqref="H30">
    <cfRule type="expression" dxfId="1740" priority="19" stopIfTrue="1">
      <formula>OR(($A30="Samstag"),($A30="Sonntag"))</formula>
    </cfRule>
  </conditionalFormatting>
  <conditionalFormatting sqref="F31:H31">
    <cfRule type="expression" dxfId="1739" priority="18" stopIfTrue="1">
      <formula>OR(($A31="Samstag"),($A31="Sonntag"))</formula>
    </cfRule>
  </conditionalFormatting>
  <conditionalFormatting sqref="F31:H31">
    <cfRule type="expression" dxfId="1738" priority="17" stopIfTrue="1">
      <formula>OR(($A31="Samstag"),($A31="Sonntag"))</formula>
    </cfRule>
  </conditionalFormatting>
  <conditionalFormatting sqref="G31">
    <cfRule type="expression" dxfId="1737" priority="16" stopIfTrue="1">
      <formula>OR(($A31="Samstag"),($A31="Sonntag"))</formula>
    </cfRule>
  </conditionalFormatting>
  <conditionalFormatting sqref="G31">
    <cfRule type="expression" dxfId="1736" priority="15" stopIfTrue="1">
      <formula>OR(($A31="Samstag"),($A31="Sonntag"))</formula>
    </cfRule>
  </conditionalFormatting>
  <conditionalFormatting sqref="H31">
    <cfRule type="expression" dxfId="1735" priority="14" stopIfTrue="1">
      <formula>OR(($A31="Samstag"),($A31="Sonntag"))</formula>
    </cfRule>
  </conditionalFormatting>
  <conditionalFormatting sqref="H31">
    <cfRule type="expression" dxfId="1734" priority="13" stopIfTrue="1">
      <formula>OR(($A31="Samstag"),($A31="Sonntag"))</formula>
    </cfRule>
  </conditionalFormatting>
  <conditionalFormatting sqref="F32:H32">
    <cfRule type="expression" dxfId="1733" priority="12" stopIfTrue="1">
      <formula>OR(($A32="Samstag"),($A32="Sonntag"))</formula>
    </cfRule>
  </conditionalFormatting>
  <conditionalFormatting sqref="F32:H32">
    <cfRule type="expression" dxfId="1732" priority="11" stopIfTrue="1">
      <formula>OR(($A32="Samstag"),($A32="Sonntag"))</formula>
    </cfRule>
  </conditionalFormatting>
  <conditionalFormatting sqref="G32">
    <cfRule type="expression" dxfId="1731" priority="10" stopIfTrue="1">
      <formula>OR(($A32="Samstag"),($A32="Sonntag"))</formula>
    </cfRule>
  </conditionalFormatting>
  <conditionalFormatting sqref="G32">
    <cfRule type="expression" dxfId="1730" priority="9" stopIfTrue="1">
      <formula>OR(($A32="Samstag"),($A32="Sonntag"))</formula>
    </cfRule>
  </conditionalFormatting>
  <conditionalFormatting sqref="H32">
    <cfRule type="expression" dxfId="1729" priority="8" stopIfTrue="1">
      <formula>OR(($A32="Samstag"),($A32="Sonntag"))</formula>
    </cfRule>
  </conditionalFormatting>
  <conditionalFormatting sqref="H32">
    <cfRule type="expression" dxfId="1728" priority="7" stopIfTrue="1">
      <formula>OR(($A32="Samstag"),($A32="Sonntag"))</formula>
    </cfRule>
  </conditionalFormatting>
  <conditionalFormatting sqref="F32:H33">
    <cfRule type="expression" dxfId="1727" priority="6" stopIfTrue="1">
      <formula>OR(($A32="Samstag"),($A32="Sonntag"))</formula>
    </cfRule>
  </conditionalFormatting>
  <conditionalFormatting sqref="F32:H33">
    <cfRule type="expression" dxfId="1726" priority="5" stopIfTrue="1">
      <formula>OR(($A32="Samstag"),($A32="Sonntag"))</formula>
    </cfRule>
  </conditionalFormatting>
  <conditionalFormatting sqref="G32:G33">
    <cfRule type="expression" dxfId="1725" priority="4" stopIfTrue="1">
      <formula>OR(($A32="Samstag"),($A32="Sonntag"))</formula>
    </cfRule>
  </conditionalFormatting>
  <conditionalFormatting sqref="G32:G33">
    <cfRule type="expression" dxfId="1724" priority="3" stopIfTrue="1">
      <formula>OR(($A32="Samstag"),($A32="Sonntag"))</formula>
    </cfRule>
  </conditionalFormatting>
  <conditionalFormatting sqref="H32:H33">
    <cfRule type="expression" dxfId="1723" priority="2" stopIfTrue="1">
      <formula>OR(($A32="Samstag"),($A32="Sonntag"))</formula>
    </cfRule>
  </conditionalFormatting>
  <conditionalFormatting sqref="H32:H33">
    <cfRule type="expression" dxfId="1722" priority="1" stopIfTrue="1">
      <formula>OR(($A32="Samstag"),($A32="Sonntag"))</formula>
    </cfRule>
  </conditionalFormatting>
  <dataValidations count="8">
    <dataValidation type="decimal" allowBlank="1" showInputMessage="1" showErrorMessage="1" sqref="I16:M16 I12:M12" xr:uid="{00000000-0002-0000-0600-000000000000}">
      <formula1>$AA$35</formula1>
      <formula2>$AA$36</formula2>
    </dataValidation>
    <dataValidation showInputMessage="1" showErrorMessage="1" sqref="G10:I10" xr:uid="{00000000-0002-0000-0600-000001000000}"/>
    <dataValidation type="list" allowBlank="1" showInputMessage="1" showErrorMessage="1" sqref="E17:F17" xr:uid="{00000000-0002-0000-0600-000002000000}">
      <formula1>$B$22:$B$52</formula1>
    </dataValidation>
    <dataValidation type="list" showInputMessage="1" showErrorMessage="1" sqref="C22:C52" xr:uid="{00000000-0002-0000-0600-000003000000}">
      <formula1>Auswahlart</formula1>
    </dataValidation>
    <dataValidation type="decimal" allowBlank="1" showInputMessage="1" showErrorMessage="1" sqref="F12 F16 I13:M13 I17:M17" xr:uid="{00000000-0002-0000-0600-000004000000}">
      <formula1>0</formula1>
      <formula2>45</formula2>
    </dataValidation>
    <dataValidation allowBlank="1" showInputMessage="1" showErrorMessage="1" errorTitle="Eingabefehler" error="Bitte geben Sie eine positive Dezimalzahl ein." sqref="D22:D52" xr:uid="{00000000-0002-0000-06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600-000006000000}">
      <formula1>AND(ISNUMBER(F22),DAY($B22)&gt;0,NOT(AND(OR($D22="F",$C22="BA"),NOT($S$8))),NOT(AND(OR($A22="Sonntag",$A22="Samstag"),NOT($S$7))),F22&gt;=TIME(0,0,0),F22&lt;=TIME(23,59,59))</formula1>
    </dataValidation>
    <dataValidation type="decimal" allowBlank="1" showInputMessage="1" showErrorMessage="1" sqref="M7:O7" xr:uid="{00000000-0002-0000-06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IR80"/>
  <sheetViews>
    <sheetView showGridLines="0" showRowColHeaders="0" zoomScaleNormal="100" zoomScaleSheetLayoutView="55" workbookViewId="0">
      <selection activeCell="G27" sqref="G27"/>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33</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Mai!K54</f>
        <v>2.708944180085382E-14</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IF(Mai!F16&gt;0,Mai!F16,Mai!F12)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44713</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Mittwoch</v>
      </c>
      <c r="B22" s="33">
        <f>($A$21+ROW(B1)-1)*(MONTH($A$21+1)=MONTH($A$21))</f>
        <v>44713</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-1.799999999999973</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Donnerstag</v>
      </c>
      <c r="B23" s="37">
        <f t="shared" ref="B23:B52" si="2">($A$21+ROW(B2)-1)*(MONTH(B22+1)=MONTH($A$21))</f>
        <v>44714</v>
      </c>
      <c r="C23" s="174" t="str">
        <f>IF(OR(A23="Samstag",A23="Sonntag"),"",IF(COUNTIF(Übersicht!C$16:C$30,B23)&gt;0,"BA",""))</f>
        <v/>
      </c>
      <c r="D23" s="34" t="str">
        <f>IF(OR(A23="Samstag",A23="Sonntag"),"",IF(COUNTIF(Übersicht!C$16:C$30,B23)&gt;0,"F",""))</f>
        <v/>
      </c>
      <c r="E23" s="161">
        <f t="shared" ref="E23:E52" si="3">IF(OR(A23="Samstag",A23="Sonntag",OR(C23="BA",D23="F")),"",
IF(C23="SV",D23,
IF(OR($E$17="",B23&lt;$E$17),IF($N$13=0,HLOOKUP($A23,$I$11:$M$12,2,FALSE),IF($N$13=$F$12,HLOOKUP($A23,$I$11:$M$13,3,FALSE),"FEHLER")),
IF($N$17=0,HLOOKUP($A23,$I$15:$M$16,2,FALSE),IF($N$17=$F$16,HLOOKUP($A23,$I$15:$M$17,3,FALSE),"FEHLER")))))</f>
        <v>1.8</v>
      </c>
      <c r="F23" s="165"/>
      <c r="G23" s="166"/>
      <c r="H23" s="167"/>
      <c r="I23" s="38">
        <f t="shared" si="1"/>
        <v>0</v>
      </c>
      <c r="J23" s="35">
        <f t="shared" ref="J23:J52" si="4">IF(E23="Fehler",0,IF(E23="",I23,I23-E23))</f>
        <v>-1.8</v>
      </c>
      <c r="K23" s="36">
        <f>SUM(K22,J23)</f>
        <v>-3.599999999999973</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f t="shared" ref="V23:V52" si="7">IF(OR(A23="Samstag",A23="Sonntag",D23="F"),"",
IF(C23="SV",D23,
IF(OR($E$17="",B23&lt;$E$17),IF($N$13=0,HLOOKUP($A23,$I$11:$M$12,2,FALSE),IF($N$13=$F$12,HLOOKUP($A23,$I$11:$M$13,3,FALSE),"FEHLER")),
IF($N$17=0,HLOOKUP($A23,$I$15:$M$16,2,FALSE),IF($N$17=$F$16,HLOOKUP($A23,$I$15:$M$17,3,FALSE),"FEHLER")))))</f>
        <v>1.8</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Freitag</v>
      </c>
      <c r="B24" s="37">
        <f t="shared" si="2"/>
        <v>44715</v>
      </c>
      <c r="C24" s="174" t="str">
        <f>IF(OR(A24="Samstag",A24="Sonntag"),"",IF(COUNTIF(Übersicht!C$16:C$30,B24)&gt;0,"BA",""))</f>
        <v/>
      </c>
      <c r="D24" s="34" t="str">
        <f>IF(OR(A24="Samstag",A24="Sonntag"),"",IF(COUNTIF(Übersicht!C$16:C$30,B24)&gt;0,"F",""))</f>
        <v/>
      </c>
      <c r="E24" s="161">
        <f t="shared" si="3"/>
        <v>1.8</v>
      </c>
      <c r="F24" s="165"/>
      <c r="G24" s="166"/>
      <c r="H24" s="167"/>
      <c r="I24" s="38">
        <f t="shared" si="1"/>
        <v>0</v>
      </c>
      <c r="J24" s="35">
        <f t="shared" si="4"/>
        <v>-1.8</v>
      </c>
      <c r="K24" s="36">
        <f t="shared" ref="K24:K52" si="8">SUM(K23,J24)</f>
        <v>-5.3999999999999728</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f t="shared" si="7"/>
        <v>1.8</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Samstag</v>
      </c>
      <c r="B25" s="37">
        <f t="shared" si="2"/>
        <v>44716</v>
      </c>
      <c r="C25" s="174" t="str">
        <f>IF(OR(A25="Samstag",A25="Sonntag"),"",IF(COUNTIF(Übersicht!C$16:C$30,B25)&gt;0,"BA",""))</f>
        <v/>
      </c>
      <c r="D25" s="34" t="str">
        <f>IF(OR(A25="Samstag",A25="Sonntag"),"",IF(COUNTIF(Übersicht!C$16:C$30,B25)&gt;0,"F",""))</f>
        <v/>
      </c>
      <c r="E25" s="161" t="str">
        <f t="shared" si="3"/>
        <v/>
      </c>
      <c r="F25" s="165"/>
      <c r="G25" s="166"/>
      <c r="H25" s="167"/>
      <c r="I25" s="38">
        <f t="shared" si="1"/>
        <v>0</v>
      </c>
      <c r="J25" s="35">
        <f t="shared" si="4"/>
        <v>0</v>
      </c>
      <c r="K25" s="36">
        <f t="shared" si="8"/>
        <v>-5.3999999999999728</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t="str">
        <f t="shared" si="7"/>
        <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Sonntag</v>
      </c>
      <c r="B26" s="37">
        <f t="shared" si="2"/>
        <v>44717</v>
      </c>
      <c r="C26" s="174" t="str">
        <f>IF(OR(A26="Samstag",A26="Sonntag"),"",IF(COUNTIF(Übersicht!C$16:C$30,B26)&gt;0,"BA",""))</f>
        <v/>
      </c>
      <c r="D26" s="34" t="str">
        <f>IF(OR(A26="Samstag",A26="Sonntag"),"",IF(COUNTIF(Übersicht!C$16:C$30,B26)&gt;0,"F",""))</f>
        <v/>
      </c>
      <c r="E26" s="161" t="str">
        <f t="shared" si="3"/>
        <v/>
      </c>
      <c r="F26" s="165"/>
      <c r="G26" s="166"/>
      <c r="H26" s="167"/>
      <c r="I26" s="38">
        <f t="shared" si="1"/>
        <v>0</v>
      </c>
      <c r="J26" s="35">
        <f t="shared" si="4"/>
        <v>0</v>
      </c>
      <c r="K26" s="36">
        <f t="shared" si="8"/>
        <v>-5.3999999999999728</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t="str">
        <f t="shared" si="7"/>
        <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Montag</v>
      </c>
      <c r="B27" s="37">
        <f t="shared" si="2"/>
        <v>44718</v>
      </c>
      <c r="C27" s="174" t="str">
        <f>IF(OR(A27="Samstag",A27="Sonntag"),"",IF(COUNTIF(Übersicht!C$16:C$30,B27)&gt;0,"BA",""))</f>
        <v>BA</v>
      </c>
      <c r="D27" s="34" t="str">
        <f>IF(OR(A27="Samstag",A27="Sonntag"),"",IF(COUNTIF(Übersicht!C$16:C$30,B27)&gt;0,"F",""))</f>
        <v>F</v>
      </c>
      <c r="E27" s="161" t="str">
        <f t="shared" si="3"/>
        <v/>
      </c>
      <c r="F27" s="165"/>
      <c r="G27" s="166"/>
      <c r="H27" s="167"/>
      <c r="I27" s="38">
        <f t="shared" si="1"/>
        <v>0</v>
      </c>
      <c r="J27" s="35">
        <f t="shared" si="4"/>
        <v>0</v>
      </c>
      <c r="K27" s="36">
        <f>SUM(K26,J27)</f>
        <v>-5.3999999999999728</v>
      </c>
      <c r="L27" s="275"/>
      <c r="M27" s="276"/>
      <c r="N27" s="276"/>
      <c r="O27" s="276"/>
      <c r="P27" s="298"/>
      <c r="Q27" s="195">
        <v>6</v>
      </c>
      <c r="R27" s="226">
        <f t="shared" si="5"/>
        <v>64</v>
      </c>
      <c r="S27" s="226">
        <f t="shared" si="6"/>
        <v>0</v>
      </c>
      <c r="T27" s="213" t="str">
        <f>IF(OR(A27="Samstag",A27="Sonntag"),"",IF(AND(COUNTIF(Übersicht!C$16:C$30,B27)&gt;0,C27&lt;&gt;"BA"),"Achtung: Feiertag gelöscht!",""))</f>
        <v/>
      </c>
      <c r="U27" s="73"/>
      <c r="V27" s="73" t="str">
        <f t="shared" si="7"/>
        <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Dienstag</v>
      </c>
      <c r="B28" s="37">
        <f t="shared" si="2"/>
        <v>44719</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-7.1999999999999726</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Mittwoch</v>
      </c>
      <c r="B29" s="37">
        <f t="shared" si="2"/>
        <v>44720</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-8.9999999999999734</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Donnerstag</v>
      </c>
      <c r="B30" s="37">
        <f t="shared" si="2"/>
        <v>44721</v>
      </c>
      <c r="C30" s="174" t="str">
        <f>IF(OR(A30="Samstag",A30="Sonntag"),"",IF(COUNTIF(Übersicht!C$16:C$30,B30)&gt;0,"BA",""))</f>
        <v/>
      </c>
      <c r="D30" s="34" t="str">
        <f>IF(OR(A30="Samstag",A30="Sonntag"),"",IF(COUNTIF(Übersicht!C$16:C$30,B30)&gt;0,"F",""))</f>
        <v/>
      </c>
      <c r="E30" s="161">
        <f t="shared" si="3"/>
        <v>1.8</v>
      </c>
      <c r="F30" s="165"/>
      <c r="G30" s="166"/>
      <c r="H30" s="167"/>
      <c r="I30" s="38">
        <f t="shared" si="1"/>
        <v>0</v>
      </c>
      <c r="J30" s="35">
        <f t="shared" si="4"/>
        <v>-1.8</v>
      </c>
      <c r="K30" s="36">
        <f t="shared" si="8"/>
        <v>-10.799999999999974</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f t="shared" si="7"/>
        <v>1.8</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Freitag</v>
      </c>
      <c r="B31" s="37">
        <f t="shared" si="2"/>
        <v>44722</v>
      </c>
      <c r="C31" s="174" t="str">
        <f>IF(OR(A31="Samstag",A31="Sonntag"),"",IF(COUNTIF(Übersicht!C$16:C$30,B31)&gt;0,"BA",""))</f>
        <v/>
      </c>
      <c r="D31" s="34" t="str">
        <f>IF(OR(A31="Samstag",A31="Sonntag"),"",IF(COUNTIF(Übersicht!C$16:C$30,B31)&gt;0,"F",""))</f>
        <v/>
      </c>
      <c r="E31" s="161">
        <f t="shared" si="3"/>
        <v>1.8</v>
      </c>
      <c r="F31" s="165"/>
      <c r="G31" s="166"/>
      <c r="H31" s="167"/>
      <c r="I31" s="38">
        <f t="shared" si="1"/>
        <v>0</v>
      </c>
      <c r="J31" s="35">
        <f t="shared" si="4"/>
        <v>-1.8</v>
      </c>
      <c r="K31" s="36">
        <f t="shared" si="8"/>
        <v>-12.599999999999975</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f t="shared" si="7"/>
        <v>1.8</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Samstag</v>
      </c>
      <c r="B32" s="37">
        <f t="shared" si="2"/>
        <v>44723</v>
      </c>
      <c r="C32" s="174" t="str">
        <f>IF(OR(A32="Samstag",A32="Sonntag"),"",IF(COUNTIF(Übersicht!C$16:C$30,B32)&gt;0,"BA",""))</f>
        <v/>
      </c>
      <c r="D32" s="34" t="str">
        <f>IF(OR(A32="Samstag",A32="Sonntag"),"",IF(COUNTIF(Übersicht!C$16:C$30,B32)&gt;0,"F",""))</f>
        <v/>
      </c>
      <c r="E32" s="161" t="str">
        <f t="shared" si="3"/>
        <v/>
      </c>
      <c r="F32" s="165"/>
      <c r="G32" s="166"/>
      <c r="H32" s="167"/>
      <c r="I32" s="38">
        <f t="shared" si="1"/>
        <v>0</v>
      </c>
      <c r="J32" s="35">
        <f t="shared" si="4"/>
        <v>0</v>
      </c>
      <c r="K32" s="36">
        <f t="shared" si="8"/>
        <v>-12.599999999999975</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t="str">
        <f t="shared" si="7"/>
        <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Sonntag</v>
      </c>
      <c r="B33" s="37">
        <f t="shared" si="2"/>
        <v>44724</v>
      </c>
      <c r="C33" s="174" t="str">
        <f>IF(OR(A33="Samstag",A33="Sonntag"),"",IF(COUNTIF(Übersicht!C$16:C$30,B33)&gt;0,"BA",""))</f>
        <v/>
      </c>
      <c r="D33" s="34" t="str">
        <f>IF(OR(A33="Samstag",A33="Sonntag"),"",IF(COUNTIF(Übersicht!C$16:C$30,B33)&gt;0,"F",""))</f>
        <v/>
      </c>
      <c r="E33" s="161" t="str">
        <f t="shared" si="3"/>
        <v/>
      </c>
      <c r="F33" s="165"/>
      <c r="G33" s="166"/>
      <c r="H33" s="167"/>
      <c r="I33" s="38">
        <f t="shared" si="1"/>
        <v>0</v>
      </c>
      <c r="J33" s="35">
        <f t="shared" si="4"/>
        <v>0</v>
      </c>
      <c r="K33" s="36">
        <f t="shared" si="8"/>
        <v>-12.599999999999975</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t="str">
        <f t="shared" si="7"/>
        <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Montag</v>
      </c>
      <c r="B34" s="37">
        <f t="shared" si="2"/>
        <v>44725</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-14.399999999999975</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Dienstag</v>
      </c>
      <c r="B35" s="37">
        <f t="shared" si="2"/>
        <v>44726</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-16.199999999999974</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Mittwoch</v>
      </c>
      <c r="B36" s="37">
        <f t="shared" si="2"/>
        <v>44727</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-17.999999999999975</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Donnerstag</v>
      </c>
      <c r="B37" s="37">
        <f t="shared" si="2"/>
        <v>44728</v>
      </c>
      <c r="C37" s="174" t="str">
        <f>IF(OR(A37="Samstag",A37="Sonntag"),"",IF(COUNTIF(Übersicht!C$16:C$30,B37)&gt;0,"BA",""))</f>
        <v>BA</v>
      </c>
      <c r="D37" s="34" t="str">
        <f>IF(OR(A37="Samstag",A37="Sonntag"),"",IF(COUNTIF(Übersicht!C$16:C$30,B37)&gt;0,"F",""))</f>
        <v>F</v>
      </c>
      <c r="E37" s="161" t="str">
        <f t="shared" si="3"/>
        <v/>
      </c>
      <c r="F37" s="165"/>
      <c r="G37" s="166"/>
      <c r="H37" s="167"/>
      <c r="I37" s="38">
        <f t="shared" si="1"/>
        <v>0</v>
      </c>
      <c r="J37" s="35">
        <f t="shared" si="4"/>
        <v>0</v>
      </c>
      <c r="K37" s="36">
        <f t="shared" si="8"/>
        <v>-17.999999999999975</v>
      </c>
      <c r="L37" s="275"/>
      <c r="M37" s="276"/>
      <c r="N37" s="276"/>
      <c r="O37" s="276"/>
      <c r="P37" s="298"/>
      <c r="Q37" s="195">
        <v>16</v>
      </c>
      <c r="R37" s="226">
        <f t="shared" si="5"/>
        <v>65536</v>
      </c>
      <c r="S37" s="226">
        <f t="shared" si="6"/>
        <v>0</v>
      </c>
      <c r="T37" s="213" t="str">
        <f>IF(OR(A37="Samstag",A37="Sonntag"),"",IF(AND(COUNTIF(Übersicht!C$16:C$30,B37)&gt;0,C37&lt;&gt;"BA"),"Achtung: Feiertag gelöscht!",""))</f>
        <v/>
      </c>
      <c r="U37" s="73"/>
      <c r="V37" s="73" t="str">
        <f t="shared" si="7"/>
        <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Freitag</v>
      </c>
      <c r="B38" s="37">
        <f t="shared" si="2"/>
        <v>44729</v>
      </c>
      <c r="C38" s="174" t="str">
        <f>IF(OR(A38="Samstag",A38="Sonntag"),"",IF(COUNTIF(Übersicht!C$16:C$30,B38)&gt;0,"BA",""))</f>
        <v/>
      </c>
      <c r="D38" s="34" t="str">
        <f>IF(OR(A38="Samstag",A38="Sonntag"),"",IF(COUNTIF(Übersicht!C$16:C$30,B38)&gt;0,"F",""))</f>
        <v/>
      </c>
      <c r="E38" s="161">
        <f t="shared" si="3"/>
        <v>1.8</v>
      </c>
      <c r="F38" s="165"/>
      <c r="G38" s="166"/>
      <c r="H38" s="167"/>
      <c r="I38" s="38">
        <f t="shared" si="1"/>
        <v>0</v>
      </c>
      <c r="J38" s="35">
        <f t="shared" si="4"/>
        <v>-1.8</v>
      </c>
      <c r="K38" s="36">
        <f t="shared" si="8"/>
        <v>-19.799999999999976</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f t="shared" si="7"/>
        <v>1.8</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Samstag</v>
      </c>
      <c r="B39" s="37">
        <f t="shared" si="2"/>
        <v>44730</v>
      </c>
      <c r="C39" s="174" t="str">
        <f>IF(OR(A39="Samstag",A39="Sonntag"),"",IF(COUNTIF(Übersicht!C$16:C$30,B39)&gt;0,"BA",""))</f>
        <v/>
      </c>
      <c r="D39" s="34" t="str">
        <f>IF(OR(A39="Samstag",A39="Sonntag"),"",IF(COUNTIF(Übersicht!C$16:C$30,B39)&gt;0,"F",""))</f>
        <v/>
      </c>
      <c r="E39" s="161" t="str">
        <f t="shared" si="3"/>
        <v/>
      </c>
      <c r="F39" s="165"/>
      <c r="G39" s="166"/>
      <c r="H39" s="167"/>
      <c r="I39" s="38">
        <f t="shared" si="1"/>
        <v>0</v>
      </c>
      <c r="J39" s="35">
        <f t="shared" si="4"/>
        <v>0</v>
      </c>
      <c r="K39" s="36">
        <f t="shared" si="8"/>
        <v>-19.799999999999976</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t="str">
        <f t="shared" si="7"/>
        <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Sonntag</v>
      </c>
      <c r="B40" s="37">
        <f t="shared" si="2"/>
        <v>44731</v>
      </c>
      <c r="C40" s="174" t="str">
        <f>IF(OR(A40="Samstag",A40="Sonntag"),"",IF(COUNTIF(Übersicht!C$16:C$30,B40)&gt;0,"BA",""))</f>
        <v/>
      </c>
      <c r="D40" s="34" t="str">
        <f>IF(OR(A40="Samstag",A40="Sonntag"),"",IF(COUNTIF(Übersicht!C$16:C$30,B40)&gt;0,"F",""))</f>
        <v/>
      </c>
      <c r="E40" s="161" t="str">
        <f t="shared" si="3"/>
        <v/>
      </c>
      <c r="F40" s="165"/>
      <c r="G40" s="166"/>
      <c r="H40" s="167"/>
      <c r="I40" s="38">
        <f t="shared" si="1"/>
        <v>0</v>
      </c>
      <c r="J40" s="35">
        <f t="shared" si="4"/>
        <v>0</v>
      </c>
      <c r="K40" s="36">
        <f t="shared" si="8"/>
        <v>-19.799999999999976</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t="str">
        <f t="shared" si="7"/>
        <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Montag</v>
      </c>
      <c r="B41" s="37">
        <f t="shared" si="2"/>
        <v>44732</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-21.599999999999977</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Dienstag</v>
      </c>
      <c r="B42" s="37">
        <f t="shared" si="2"/>
        <v>44733</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-23.399999999999977</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Mittwoch</v>
      </c>
      <c r="B43" s="37">
        <f t="shared" si="2"/>
        <v>44734</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-25.199999999999978</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Donnerstag</v>
      </c>
      <c r="B44" s="37">
        <f t="shared" si="2"/>
        <v>44735</v>
      </c>
      <c r="C44" s="174" t="str">
        <f>IF(OR(A44="Samstag",A44="Sonntag"),"",IF(COUNTIF(Übersicht!C$16:C$30,B44)&gt;0,"BA",""))</f>
        <v/>
      </c>
      <c r="D44" s="34" t="str">
        <f>IF(OR(A44="Samstag",A44="Sonntag"),"",IF(COUNTIF(Übersicht!C$16:C$30,B44)&gt;0,"F",""))</f>
        <v/>
      </c>
      <c r="E44" s="161">
        <f t="shared" si="3"/>
        <v>1.8</v>
      </c>
      <c r="F44" s="165"/>
      <c r="G44" s="166"/>
      <c r="H44" s="167"/>
      <c r="I44" s="38">
        <f t="shared" si="1"/>
        <v>0</v>
      </c>
      <c r="J44" s="35">
        <f t="shared" si="4"/>
        <v>-1.8</v>
      </c>
      <c r="K44" s="36">
        <f t="shared" si="8"/>
        <v>-26.999999999999979</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f t="shared" si="7"/>
        <v>1.8</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Freitag</v>
      </c>
      <c r="B45" s="37">
        <f t="shared" si="2"/>
        <v>44736</v>
      </c>
      <c r="C45" s="174" t="str">
        <f>IF(OR(A45="Samstag",A45="Sonntag"),"",IF(COUNTIF(Übersicht!C$16:C$30,B45)&gt;0,"BA",""))</f>
        <v/>
      </c>
      <c r="D45" s="34" t="str">
        <f>IF(OR(A45="Samstag",A45="Sonntag"),"",IF(COUNTIF(Übersicht!C$16:C$30,B45)&gt;0,"F",""))</f>
        <v/>
      </c>
      <c r="E45" s="161">
        <f t="shared" si="3"/>
        <v>1.8</v>
      </c>
      <c r="F45" s="165"/>
      <c r="G45" s="166"/>
      <c r="H45" s="167"/>
      <c r="I45" s="38">
        <f t="shared" si="1"/>
        <v>0</v>
      </c>
      <c r="J45" s="35">
        <f t="shared" si="4"/>
        <v>-1.8</v>
      </c>
      <c r="K45" s="36">
        <f t="shared" si="8"/>
        <v>-28.799999999999979</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f t="shared" si="7"/>
        <v>1.8</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Samstag</v>
      </c>
      <c r="B46" s="37">
        <f t="shared" si="2"/>
        <v>44737</v>
      </c>
      <c r="C46" s="174" t="str">
        <f>IF(OR(A46="Samstag",A46="Sonntag"),"",IF(COUNTIF(Übersicht!C$16:C$30,B46)&gt;0,"BA",""))</f>
        <v/>
      </c>
      <c r="D46" s="34" t="str">
        <f>IF(OR(A46="Samstag",A46="Sonntag"),"",IF(COUNTIF(Übersicht!C$16:C$30,B46)&gt;0,"F",""))</f>
        <v/>
      </c>
      <c r="E46" s="161" t="str">
        <f t="shared" si="3"/>
        <v/>
      </c>
      <c r="F46" s="165"/>
      <c r="G46" s="166"/>
      <c r="H46" s="167"/>
      <c r="I46" s="38">
        <f t="shared" si="1"/>
        <v>0</v>
      </c>
      <c r="J46" s="35">
        <f t="shared" si="4"/>
        <v>0</v>
      </c>
      <c r="K46" s="36">
        <f t="shared" si="8"/>
        <v>-28.799999999999979</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t="str">
        <f t="shared" si="7"/>
        <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Sonntag</v>
      </c>
      <c r="B47" s="37">
        <f t="shared" si="2"/>
        <v>44738</v>
      </c>
      <c r="C47" s="174" t="str">
        <f>IF(OR(A47="Samstag",A47="Sonntag"),"",IF(COUNTIF(Übersicht!C$16:C$30,B47)&gt;0,"BA",""))</f>
        <v/>
      </c>
      <c r="D47" s="34" t="str">
        <f>IF(OR(A47="Samstag",A47="Sonntag"),"",IF(COUNTIF(Übersicht!C$16:C$30,B47)&gt;0,"F",""))</f>
        <v/>
      </c>
      <c r="E47" s="161" t="str">
        <f t="shared" si="3"/>
        <v/>
      </c>
      <c r="F47" s="165"/>
      <c r="G47" s="166"/>
      <c r="H47" s="167"/>
      <c r="I47" s="38">
        <f t="shared" si="1"/>
        <v>0</v>
      </c>
      <c r="J47" s="35">
        <f t="shared" si="4"/>
        <v>0</v>
      </c>
      <c r="K47" s="36">
        <f t="shared" si="8"/>
        <v>-28.799999999999979</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t="str">
        <f t="shared" si="7"/>
        <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Montag</v>
      </c>
      <c r="B48" s="37">
        <f t="shared" si="2"/>
        <v>44739</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-30.59999999999998</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Dienstag</v>
      </c>
      <c r="B49" s="37">
        <f t="shared" si="2"/>
        <v>44740</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-32.399999999999977</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Mittwoch</v>
      </c>
      <c r="B50" s="37">
        <f t="shared" si="2"/>
        <v>44741</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-34.199999999999974</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Donnerstag</v>
      </c>
      <c r="B51" s="37">
        <f t="shared" si="2"/>
        <v>44742</v>
      </c>
      <c r="C51" s="174" t="str">
        <f>IF(OR(A51="Samstag",A51="Sonntag"),"",IF(COUNTIF(Übersicht!C$16:C$30,B51)&gt;0,"BA",""))</f>
        <v/>
      </c>
      <c r="D51" s="34" t="str">
        <f>IF(OR(A51="Samstag",A51="Sonntag"),"",IF(COUNTIF(Übersicht!C$16:C$30,B51)&gt;0,"F",""))</f>
        <v/>
      </c>
      <c r="E51" s="161">
        <f t="shared" si="3"/>
        <v>1.8</v>
      </c>
      <c r="F51" s="165"/>
      <c r="G51" s="166"/>
      <c r="H51" s="167"/>
      <c r="I51" s="38">
        <f t="shared" si="1"/>
        <v>0</v>
      </c>
      <c r="J51" s="35">
        <f t="shared" si="4"/>
        <v>-1.8</v>
      </c>
      <c r="K51" s="36">
        <f t="shared" si="8"/>
        <v>-35.999999999999972</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f t="shared" si="7"/>
        <v>1.8</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Samstag</v>
      </c>
      <c r="B52" s="37">
        <f t="shared" si="2"/>
        <v>0</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-35.999999999999972</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36</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36</v>
      </c>
      <c r="F54" s="50"/>
      <c r="G54" s="51"/>
      <c r="H54" s="48"/>
      <c r="I54" s="49">
        <f>SUM(I22:I52)</f>
        <v>0</v>
      </c>
      <c r="J54" s="49">
        <f>SUM(J22:J52)</f>
        <v>-36</v>
      </c>
      <c r="K54" s="49">
        <f>K52</f>
        <v>-35.999999999999972</v>
      </c>
      <c r="L54" s="86"/>
      <c r="M54" s="190" t="str">
        <f>CONCATENATE(DEC2HEX(R54),"-",DEC2HEX(S54),"-",DEC2HEX(ROUND(I54*100,0)))</f>
        <v>10040-0-0</v>
      </c>
      <c r="N54" s="190"/>
      <c r="O54" s="190"/>
      <c r="P54" s="192"/>
      <c r="Q54" s="79"/>
      <c r="R54" s="79">
        <f>SUM(R22:R52)</f>
        <v>65600</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IFBQ6FmcMkg8WMqprgKGTN3pfaUGhETHkBgiNaIPW/CLYlxmsmVLngfLowkwgNnP41ekXN0IOM48+nwTp6v/ag==" saltValue="g3ahUu619bpYHbFO/HnYJQ=="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1721" priority="239" stopIfTrue="1">
      <formula>OR(($A23="Samstag"),($A23="Sonntag"),($AA23=TRUE()))</formula>
    </cfRule>
  </conditionalFormatting>
  <conditionalFormatting sqref="B23:B52">
    <cfRule type="expression" dxfId="1720" priority="145" stopIfTrue="1">
      <formula>$AA23=TRUE()</formula>
    </cfRule>
    <cfRule type="expression" dxfId="1719" priority="149" stopIfTrue="1">
      <formula>OR(($A23="Samstag"),($A23="Sonntag"))</formula>
    </cfRule>
    <cfRule type="expression" dxfId="1718" priority="150" stopIfTrue="1">
      <formula>AND($E$17&lt;&gt;"",$B23&gt;=$E$17)</formula>
    </cfRule>
  </conditionalFormatting>
  <conditionalFormatting sqref="F32:H32 L23:L39">
    <cfRule type="expression" dxfId="1717" priority="238" stopIfTrue="1">
      <formula>OR(($A23="Samstag"),($A23="Sonntag"))</formula>
    </cfRule>
  </conditionalFormatting>
  <conditionalFormatting sqref="F32:H32">
    <cfRule type="expression" dxfId="1716" priority="237" stopIfTrue="1">
      <formula>OR(($A32="Samstag"),($A32="Sonntag"))</formula>
    </cfRule>
  </conditionalFormatting>
  <conditionalFormatting sqref="F52:H52">
    <cfRule type="expression" dxfId="1715" priority="226" stopIfTrue="1">
      <formula>OR(($A52="Samstag"),($A52="Sonntag"))</formula>
    </cfRule>
  </conditionalFormatting>
  <conditionalFormatting sqref="F52:H52">
    <cfRule type="expression" dxfId="1714" priority="225" stopIfTrue="1">
      <formula>OR(($A52="Samstag"),($A52="Sonntag"))</formula>
    </cfRule>
  </conditionalFormatting>
  <conditionalFormatting sqref="F46:H46">
    <cfRule type="expression" dxfId="1713" priority="229" stopIfTrue="1">
      <formula>OR(($A46="Samstag"),($A46="Sonntag"))</formula>
    </cfRule>
  </conditionalFormatting>
  <conditionalFormatting sqref="F32:H32">
    <cfRule type="expression" dxfId="1712" priority="233" stopIfTrue="1">
      <formula>OR(($A32="Samstag"),($A32="Sonntag"))</formula>
    </cfRule>
  </conditionalFormatting>
  <conditionalFormatting sqref="F24:H25">
    <cfRule type="expression" dxfId="1711" priority="236" stopIfTrue="1">
      <formula>OR(($A24="Samstag"),($A24="Sonntag"))</formula>
    </cfRule>
  </conditionalFormatting>
  <conditionalFormatting sqref="F24:H24">
    <cfRule type="expression" dxfId="1710" priority="235" stopIfTrue="1">
      <formula>OR(($A24="Samstag"),($A24="Sonntag"))</formula>
    </cfRule>
  </conditionalFormatting>
  <conditionalFormatting sqref="F25:H25">
    <cfRule type="expression" dxfId="1709" priority="234" stopIfTrue="1">
      <formula>OR(($A25="Samstag"),($A25="Sonntag"))</formula>
    </cfRule>
  </conditionalFormatting>
  <conditionalFormatting sqref="F39:H39">
    <cfRule type="expression" dxfId="1708" priority="231" stopIfTrue="1">
      <formula>OR(($A39="Samstag"),($A39="Sonntag"))</formula>
    </cfRule>
  </conditionalFormatting>
  <conditionalFormatting sqref="F39:H39">
    <cfRule type="expression" dxfId="1707" priority="232" stopIfTrue="1">
      <formula>OR(($A39="Samstag"),($A39="Sonntag"))</formula>
    </cfRule>
  </conditionalFormatting>
  <conditionalFormatting sqref="F39:H39">
    <cfRule type="expression" dxfId="1706" priority="230" stopIfTrue="1">
      <formula>OR(($A39="Samstag"),($A39="Sonntag"))</formula>
    </cfRule>
  </conditionalFormatting>
  <conditionalFormatting sqref="F46:H46">
    <cfRule type="expression" dxfId="1705" priority="228" stopIfTrue="1">
      <formula>OR(($A46="Samstag"),($A46="Sonntag"))</formula>
    </cfRule>
  </conditionalFormatting>
  <conditionalFormatting sqref="F46:H46">
    <cfRule type="expression" dxfId="1704" priority="227" stopIfTrue="1">
      <formula>OR(($A46="Samstag"),($A46="Sonntag"))</formula>
    </cfRule>
  </conditionalFormatting>
  <conditionalFormatting sqref="F22:H52">
    <cfRule type="expression" dxfId="1703" priority="224" stopIfTrue="1">
      <formula>OR(($A22="Samstag"),($A22="Sonntag"))</formula>
    </cfRule>
  </conditionalFormatting>
  <conditionalFormatting sqref="F22:H52">
    <cfRule type="expression" dxfId="1702" priority="223" stopIfTrue="1">
      <formula>OR(($A22="Samstag"),($A22="Sonntag"))</formula>
    </cfRule>
  </conditionalFormatting>
  <conditionalFormatting sqref="G22:G52">
    <cfRule type="expression" dxfId="1701" priority="222" stopIfTrue="1">
      <formula>OR(($A22="Samstag"),($A22="Sonntag"))</formula>
    </cfRule>
  </conditionalFormatting>
  <conditionalFormatting sqref="G22:G52">
    <cfRule type="expression" dxfId="1700" priority="221" stopIfTrue="1">
      <formula>OR(($A22="Samstag"),($A22="Sonntag"))</formula>
    </cfRule>
  </conditionalFormatting>
  <conditionalFormatting sqref="F31:H31">
    <cfRule type="expression" dxfId="1699" priority="220" stopIfTrue="1">
      <formula>OR(($A31="Samstag"),($A31="Sonntag"))</formula>
    </cfRule>
  </conditionalFormatting>
  <conditionalFormatting sqref="F31:H31">
    <cfRule type="expression" dxfId="1698" priority="219" stopIfTrue="1">
      <formula>OR(($A31="Samstag"),($A31="Sonntag"))</formula>
    </cfRule>
  </conditionalFormatting>
  <conditionalFormatting sqref="F38:H38">
    <cfRule type="expression" dxfId="1697" priority="218" stopIfTrue="1">
      <formula>OR(($A38="Samstag"),($A38="Sonntag"))</formula>
    </cfRule>
  </conditionalFormatting>
  <conditionalFormatting sqref="F38:H38">
    <cfRule type="expression" dxfId="1696" priority="217" stopIfTrue="1">
      <formula>OR(($A38="Samstag"),($A38="Sonntag"))</formula>
    </cfRule>
  </conditionalFormatting>
  <conditionalFormatting sqref="F45:H45">
    <cfRule type="expression" dxfId="1695" priority="216" stopIfTrue="1">
      <formula>OR(($A45="Samstag"),($A45="Sonntag"))</formula>
    </cfRule>
  </conditionalFormatting>
  <conditionalFormatting sqref="F45:H45">
    <cfRule type="expression" dxfId="1694" priority="215" stopIfTrue="1">
      <formula>OR(($A45="Samstag"),($A45="Sonntag"))</formula>
    </cfRule>
  </conditionalFormatting>
  <conditionalFormatting sqref="G26:G52">
    <cfRule type="expression" dxfId="1693" priority="214" stopIfTrue="1">
      <formula>OR(($A26="Samstag"),($A26="Sonntag"))</formula>
    </cfRule>
  </conditionalFormatting>
  <conditionalFormatting sqref="G26:G52">
    <cfRule type="expression" dxfId="1692" priority="213" stopIfTrue="1">
      <formula>OR(($A26="Samstag"),($A26="Sonntag"))</formula>
    </cfRule>
  </conditionalFormatting>
  <conditionalFormatting sqref="G33:G37">
    <cfRule type="expression" dxfId="1691" priority="212" stopIfTrue="1">
      <formula>OR(($A33="Samstag"),($A33="Sonntag"))</formula>
    </cfRule>
  </conditionalFormatting>
  <conditionalFormatting sqref="G33:G37">
    <cfRule type="expression" dxfId="1690" priority="211" stopIfTrue="1">
      <formula>OR(($A33="Samstag"),($A33="Sonntag"))</formula>
    </cfRule>
  </conditionalFormatting>
  <conditionalFormatting sqref="G40:G44">
    <cfRule type="expression" dxfId="1689" priority="210" stopIfTrue="1">
      <formula>OR(($A40="Samstag"),($A40="Sonntag"))</formula>
    </cfRule>
  </conditionalFormatting>
  <conditionalFormatting sqref="G40:G44">
    <cfRule type="expression" dxfId="1688" priority="209" stopIfTrue="1">
      <formula>OR(($A40="Samstag"),($A40="Sonntag"))</formula>
    </cfRule>
  </conditionalFormatting>
  <conditionalFormatting sqref="G47:G51">
    <cfRule type="expression" dxfId="1687" priority="208" stopIfTrue="1">
      <formula>OR(($A47="Samstag"),($A47="Sonntag"))</formula>
    </cfRule>
  </conditionalFormatting>
  <conditionalFormatting sqref="G47:G51">
    <cfRule type="expression" dxfId="1686" priority="207" stopIfTrue="1">
      <formula>OR(($A47="Samstag"),($A47="Sonntag"))</formula>
    </cfRule>
  </conditionalFormatting>
  <conditionalFormatting sqref="F22:H52">
    <cfRule type="expression" dxfId="1685" priority="206" stopIfTrue="1">
      <formula>OR(($A22="Samstag"),($A22="Sonntag"))</formula>
    </cfRule>
  </conditionalFormatting>
  <conditionalFormatting sqref="F22:H52">
    <cfRule type="expression" dxfId="1684" priority="205" stopIfTrue="1">
      <formula>OR(($A22="Samstag"),($A22="Sonntag"))</formula>
    </cfRule>
  </conditionalFormatting>
  <conditionalFormatting sqref="F26:H52">
    <cfRule type="expression" dxfId="1683" priority="204" stopIfTrue="1">
      <formula>OR(($A26="Samstag"),($A26="Sonntag"))</formula>
    </cfRule>
  </conditionalFormatting>
  <conditionalFormatting sqref="F26:H52">
    <cfRule type="expression" dxfId="1682" priority="203" stopIfTrue="1">
      <formula>OR(($A26="Samstag"),($A26="Sonntag"))</formula>
    </cfRule>
  </conditionalFormatting>
  <conditionalFormatting sqref="F33:H37">
    <cfRule type="expression" dxfId="1681" priority="202" stopIfTrue="1">
      <formula>OR(($A33="Samstag"),($A33="Sonntag"))</formula>
    </cfRule>
  </conditionalFormatting>
  <conditionalFormatting sqref="F33:H37">
    <cfRule type="expression" dxfId="1680" priority="201" stopIfTrue="1">
      <formula>OR(($A33="Samstag"),($A33="Sonntag"))</formula>
    </cfRule>
  </conditionalFormatting>
  <conditionalFormatting sqref="F40:H44">
    <cfRule type="expression" dxfId="1679" priority="200" stopIfTrue="1">
      <formula>OR(($A40="Samstag"),($A40="Sonntag"))</formula>
    </cfRule>
  </conditionalFormatting>
  <conditionalFormatting sqref="F40:H44">
    <cfRule type="expression" dxfId="1678" priority="199" stopIfTrue="1">
      <formula>OR(($A40="Samstag"),($A40="Sonntag"))</formula>
    </cfRule>
  </conditionalFormatting>
  <conditionalFormatting sqref="H40:H44">
    <cfRule type="expression" dxfId="1677" priority="190" stopIfTrue="1">
      <formula>OR(($A40="Samstag"),($A40="Sonntag"))</formula>
    </cfRule>
  </conditionalFormatting>
  <conditionalFormatting sqref="H40:H44">
    <cfRule type="expression" dxfId="1676" priority="189" stopIfTrue="1">
      <formula>OR(($A40="Samstag"),($A40="Sonntag"))</formula>
    </cfRule>
  </conditionalFormatting>
  <conditionalFormatting sqref="F47:H51">
    <cfRule type="expression" dxfId="1675" priority="198" stopIfTrue="1">
      <formula>OR(($A47="Samstag"),($A47="Sonntag"))</formula>
    </cfRule>
  </conditionalFormatting>
  <conditionalFormatting sqref="F47:H51">
    <cfRule type="expression" dxfId="1674" priority="197" stopIfTrue="1">
      <formula>OR(($A47="Samstag"),($A47="Sonntag"))</formula>
    </cfRule>
  </conditionalFormatting>
  <conditionalFormatting sqref="H22:H52">
    <cfRule type="expression" dxfId="1673" priority="196" stopIfTrue="1">
      <formula>OR(($A22="Samstag"),($A22="Sonntag"))</formula>
    </cfRule>
  </conditionalFormatting>
  <conditionalFormatting sqref="H22:H52">
    <cfRule type="expression" dxfId="1672" priority="195" stopIfTrue="1">
      <formula>OR(($A22="Samstag"),($A22="Sonntag"))</formula>
    </cfRule>
  </conditionalFormatting>
  <conditionalFormatting sqref="H26:H52">
    <cfRule type="expression" dxfId="1671" priority="194" stopIfTrue="1">
      <formula>OR(($A26="Samstag"),($A26="Sonntag"))</formula>
    </cfRule>
  </conditionalFormatting>
  <conditionalFormatting sqref="H26:H52">
    <cfRule type="expression" dxfId="1670" priority="193" stopIfTrue="1">
      <formula>OR(($A26="Samstag"),($A26="Sonntag"))</formula>
    </cfRule>
  </conditionalFormatting>
  <conditionalFormatting sqref="H33:H37">
    <cfRule type="expression" dxfId="1669" priority="192" stopIfTrue="1">
      <formula>OR(($A33="Samstag"),($A33="Sonntag"))</formula>
    </cfRule>
  </conditionalFormatting>
  <conditionalFormatting sqref="H33:H37">
    <cfRule type="expression" dxfId="1668" priority="191" stopIfTrue="1">
      <formula>OR(($A33="Samstag"),($A33="Sonntag"))</formula>
    </cfRule>
  </conditionalFormatting>
  <conditionalFormatting sqref="H47:H51">
    <cfRule type="expression" dxfId="1667" priority="188" stopIfTrue="1">
      <formula>OR(($A47="Samstag"),($A47="Sonntag"))</formula>
    </cfRule>
  </conditionalFormatting>
  <conditionalFormatting sqref="H47:H51">
    <cfRule type="expression" dxfId="1666" priority="187" stopIfTrue="1">
      <formula>OR(($A47="Samstag"),($A47="Sonntag"))</formula>
    </cfRule>
  </conditionalFormatting>
  <conditionalFormatting sqref="I22:J52">
    <cfRule type="expression" dxfId="1665" priority="186" stopIfTrue="1">
      <formula>OR(($A22="Samstag"),($A22="Sonntag"))</formula>
    </cfRule>
  </conditionalFormatting>
  <conditionalFormatting sqref="I22:J52">
    <cfRule type="expression" dxfId="1664" priority="185" stopIfTrue="1">
      <formula>OR(($A22="Samstag"),($A22="Sonntag"))</formula>
    </cfRule>
  </conditionalFormatting>
  <conditionalFormatting sqref="K32">
    <cfRule type="expression" dxfId="1663" priority="184" stopIfTrue="1">
      <formula>OR(($A32="Samstag"),($A32="Sonntag"))</formula>
    </cfRule>
  </conditionalFormatting>
  <conditionalFormatting sqref="K32">
    <cfRule type="expression" dxfId="1662" priority="183" stopIfTrue="1">
      <formula>OR(($A32="Samstag"),($A32="Sonntag"))</formula>
    </cfRule>
  </conditionalFormatting>
  <conditionalFormatting sqref="K52">
    <cfRule type="expression" dxfId="1661" priority="172" stopIfTrue="1">
      <formula>OR(($A52="Samstag"),($A52="Sonntag"))</formula>
    </cfRule>
  </conditionalFormatting>
  <conditionalFormatting sqref="K52">
    <cfRule type="expression" dxfId="1660" priority="171" stopIfTrue="1">
      <formula>OR(($A52="Samstag"),($A52="Sonntag"))</formula>
    </cfRule>
  </conditionalFormatting>
  <conditionalFormatting sqref="K46">
    <cfRule type="expression" dxfId="1659" priority="175" stopIfTrue="1">
      <formula>OR(($A46="Samstag"),($A46="Sonntag"))</formula>
    </cfRule>
  </conditionalFormatting>
  <conditionalFormatting sqref="K32">
    <cfRule type="expression" dxfId="1658" priority="179" stopIfTrue="1">
      <formula>OR(($A32="Samstag"),($A32="Sonntag"))</formula>
    </cfRule>
  </conditionalFormatting>
  <conditionalFormatting sqref="K24:K25">
    <cfRule type="expression" dxfId="1657" priority="182" stopIfTrue="1">
      <formula>OR(($A24="Samstag"),($A24="Sonntag"))</formula>
    </cfRule>
  </conditionalFormatting>
  <conditionalFormatting sqref="K24">
    <cfRule type="expression" dxfId="1656" priority="181" stopIfTrue="1">
      <formula>OR(($A24="Samstag"),($A24="Sonntag"))</formula>
    </cfRule>
  </conditionalFormatting>
  <conditionalFormatting sqref="K25">
    <cfRule type="expression" dxfId="1655" priority="180" stopIfTrue="1">
      <formula>OR(($A25="Samstag"),($A25="Sonntag"))</formula>
    </cfRule>
  </conditionalFormatting>
  <conditionalFormatting sqref="K39">
    <cfRule type="expression" dxfId="1654" priority="177" stopIfTrue="1">
      <formula>OR(($A39="Samstag"),($A39="Sonntag"))</formula>
    </cfRule>
  </conditionalFormatting>
  <conditionalFormatting sqref="K39">
    <cfRule type="expression" dxfId="1653" priority="178" stopIfTrue="1">
      <formula>OR(($A39="Samstag"),($A39="Sonntag"))</formula>
    </cfRule>
  </conditionalFormatting>
  <conditionalFormatting sqref="K39">
    <cfRule type="expression" dxfId="1652" priority="176" stopIfTrue="1">
      <formula>OR(($A39="Samstag"),($A39="Sonntag"))</formula>
    </cfRule>
  </conditionalFormatting>
  <conditionalFormatting sqref="K46">
    <cfRule type="expression" dxfId="1651" priority="174" stopIfTrue="1">
      <formula>OR(($A46="Samstag"),($A46="Sonntag"))</formula>
    </cfRule>
  </conditionalFormatting>
  <conditionalFormatting sqref="K46">
    <cfRule type="expression" dxfId="1650" priority="173" stopIfTrue="1">
      <formula>OR(($A46="Samstag"),($A46="Sonntag"))</formula>
    </cfRule>
  </conditionalFormatting>
  <conditionalFormatting sqref="K22:K52">
    <cfRule type="expression" dxfId="1649" priority="170" stopIfTrue="1">
      <formula>OR(($A22="Samstag"),($A22="Sonntag"))</formula>
    </cfRule>
  </conditionalFormatting>
  <conditionalFormatting sqref="K22:K52">
    <cfRule type="expression" dxfId="1648" priority="169" stopIfTrue="1">
      <formula>OR(($A22="Samstag"),($A22="Sonntag"))</formula>
    </cfRule>
  </conditionalFormatting>
  <conditionalFormatting sqref="K31">
    <cfRule type="expression" dxfId="1647" priority="168" stopIfTrue="1">
      <formula>OR(($A31="Samstag"),($A31="Sonntag"))</formula>
    </cfRule>
  </conditionalFormatting>
  <conditionalFormatting sqref="K31">
    <cfRule type="expression" dxfId="1646" priority="167" stopIfTrue="1">
      <formula>OR(($A31="Samstag"),($A31="Sonntag"))</formula>
    </cfRule>
  </conditionalFormatting>
  <conditionalFormatting sqref="K38">
    <cfRule type="expression" dxfId="1645" priority="166" stopIfTrue="1">
      <formula>OR(($A38="Samstag"),($A38="Sonntag"))</formula>
    </cfRule>
  </conditionalFormatting>
  <conditionalFormatting sqref="K38">
    <cfRule type="expression" dxfId="1644" priority="165" stopIfTrue="1">
      <formula>OR(($A38="Samstag"),($A38="Sonntag"))</formula>
    </cfRule>
  </conditionalFormatting>
  <conditionalFormatting sqref="K45">
    <cfRule type="expression" dxfId="1643" priority="164" stopIfTrue="1">
      <formula>OR(($A45="Samstag"),($A45="Sonntag"))</formula>
    </cfRule>
  </conditionalFormatting>
  <conditionalFormatting sqref="K45">
    <cfRule type="expression" dxfId="1642" priority="163" stopIfTrue="1">
      <formula>OR(($A45="Samstag"),($A45="Sonntag"))</formula>
    </cfRule>
  </conditionalFormatting>
  <conditionalFormatting sqref="K40:K44">
    <cfRule type="expression" dxfId="1641" priority="156" stopIfTrue="1">
      <formula>OR(($A40="Samstag"),($A40="Sonntag"))</formula>
    </cfRule>
  </conditionalFormatting>
  <conditionalFormatting sqref="K40:K44">
    <cfRule type="expression" dxfId="1640" priority="155" stopIfTrue="1">
      <formula>OR(($A40="Samstag"),($A40="Sonntag"))</formula>
    </cfRule>
  </conditionalFormatting>
  <conditionalFormatting sqref="K23">
    <cfRule type="expression" dxfId="1639" priority="162" stopIfTrue="1">
      <formula>OR(($A23="Samstag"),($A23="Sonntag"))</formula>
    </cfRule>
  </conditionalFormatting>
  <conditionalFormatting sqref="K23">
    <cfRule type="expression" dxfId="1638" priority="161" stopIfTrue="1">
      <formula>OR(($A23="Samstag"),($A23="Sonntag"))</formula>
    </cfRule>
  </conditionalFormatting>
  <conditionalFormatting sqref="K26:K30">
    <cfRule type="expression" dxfId="1637" priority="160" stopIfTrue="1">
      <formula>OR(($A26="Samstag"),($A26="Sonntag"))</formula>
    </cfRule>
  </conditionalFormatting>
  <conditionalFormatting sqref="K26:K30">
    <cfRule type="expression" dxfId="1636" priority="159" stopIfTrue="1">
      <formula>OR(($A26="Samstag"),($A26="Sonntag"))</formula>
    </cfRule>
  </conditionalFormatting>
  <conditionalFormatting sqref="K33:K37">
    <cfRule type="expression" dxfId="1635" priority="158" stopIfTrue="1">
      <formula>OR(($A33="Samstag"),($A33="Sonntag"))</formula>
    </cfRule>
  </conditionalFormatting>
  <conditionalFormatting sqref="K33:K37">
    <cfRule type="expression" dxfId="1634" priority="157" stopIfTrue="1">
      <formula>OR(($A33="Samstag"),($A33="Sonntag"))</formula>
    </cfRule>
  </conditionalFormatting>
  <conditionalFormatting sqref="K47:K51">
    <cfRule type="expression" dxfId="1633" priority="154" stopIfTrue="1">
      <formula>OR(($A47="Samstag"),($A47="Sonntag"))</formula>
    </cfRule>
  </conditionalFormatting>
  <conditionalFormatting sqref="K47:K51">
    <cfRule type="expression" dxfId="1632" priority="153" stopIfTrue="1">
      <formula>OR(($A47="Samstag"),($A47="Sonntag"))</formula>
    </cfRule>
  </conditionalFormatting>
  <conditionalFormatting sqref="N13 N17">
    <cfRule type="cellIs" dxfId="1631" priority="151" stopIfTrue="1" operator="equal">
      <formula>0</formula>
    </cfRule>
  </conditionalFormatting>
  <conditionalFormatting sqref="N13">
    <cfRule type="cellIs" dxfId="1630" priority="241" stopIfTrue="1" operator="equal">
      <formula>$F$12</formula>
    </cfRule>
    <cfRule type="cellIs" dxfId="1629" priority="242" stopIfTrue="1" operator="notEqual">
      <formula>$F$12</formula>
    </cfRule>
  </conditionalFormatting>
  <conditionalFormatting sqref="N17">
    <cfRule type="cellIs" dxfId="1628" priority="152" stopIfTrue="1" operator="notEqual">
      <formula>$F$16</formula>
    </cfRule>
    <cfRule type="cellIs" dxfId="1627" priority="240" stopIfTrue="1" operator="equal">
      <formula>$F$16</formula>
    </cfRule>
  </conditionalFormatting>
  <conditionalFormatting sqref="I23:I52">
    <cfRule type="expression" dxfId="1626" priority="148" stopIfTrue="1">
      <formula>OR(($A23="Samstag"),($A23="Sonntag"))</formula>
    </cfRule>
  </conditionalFormatting>
  <conditionalFormatting sqref="I23:I52">
    <cfRule type="expression" dxfId="1625" priority="147" stopIfTrue="1">
      <formula>OR(($A23="Samstag"),($A23="Sonntag"))</formula>
    </cfRule>
  </conditionalFormatting>
  <conditionalFormatting sqref="K55:N55">
    <cfRule type="expression" dxfId="1624" priority="146" stopIfTrue="1">
      <formula>OR(($A55="Samstag"),($A55="Sonntag"))</formula>
    </cfRule>
  </conditionalFormatting>
  <conditionalFormatting sqref="G32">
    <cfRule type="expression" dxfId="1623" priority="144" stopIfTrue="1">
      <formula>OR(($A32="Samstag"),($A32="Sonntag"))</formula>
    </cfRule>
  </conditionalFormatting>
  <conditionalFormatting sqref="G32">
    <cfRule type="expression" dxfId="1622" priority="143" stopIfTrue="1">
      <formula>OR(($A32="Samstag"),($A32="Sonntag"))</formula>
    </cfRule>
  </conditionalFormatting>
  <conditionalFormatting sqref="G52">
    <cfRule type="expression" dxfId="1621" priority="132" stopIfTrue="1">
      <formula>OR(($A52="Samstag"),($A52="Sonntag"))</formula>
    </cfRule>
  </conditionalFormatting>
  <conditionalFormatting sqref="G52">
    <cfRule type="expression" dxfId="1620" priority="131" stopIfTrue="1">
      <formula>OR(($A52="Samstag"),($A52="Sonntag"))</formula>
    </cfRule>
  </conditionalFormatting>
  <conditionalFormatting sqref="G46">
    <cfRule type="expression" dxfId="1619" priority="135" stopIfTrue="1">
      <formula>OR(($A46="Samstag"),($A46="Sonntag"))</formula>
    </cfRule>
  </conditionalFormatting>
  <conditionalFormatting sqref="G32">
    <cfRule type="expression" dxfId="1618" priority="139" stopIfTrue="1">
      <formula>OR(($A32="Samstag"),($A32="Sonntag"))</formula>
    </cfRule>
  </conditionalFormatting>
  <conditionalFormatting sqref="G24:G25">
    <cfRule type="expression" dxfId="1617" priority="142" stopIfTrue="1">
      <formula>OR(($A24="Samstag"),($A24="Sonntag"))</formula>
    </cfRule>
  </conditionalFormatting>
  <conditionalFormatting sqref="G24">
    <cfRule type="expression" dxfId="1616" priority="141" stopIfTrue="1">
      <formula>OR(($A24="Samstag"),($A24="Sonntag"))</formula>
    </cfRule>
  </conditionalFormatting>
  <conditionalFormatting sqref="G25">
    <cfRule type="expression" dxfId="1615" priority="140" stopIfTrue="1">
      <formula>OR(($A25="Samstag"),($A25="Sonntag"))</formula>
    </cfRule>
  </conditionalFormatting>
  <conditionalFormatting sqref="G39">
    <cfRule type="expression" dxfId="1614" priority="137" stopIfTrue="1">
      <formula>OR(($A39="Samstag"),($A39="Sonntag"))</formula>
    </cfRule>
  </conditionalFormatting>
  <conditionalFormatting sqref="G39">
    <cfRule type="expression" dxfId="1613" priority="138" stopIfTrue="1">
      <formula>OR(($A39="Samstag"),($A39="Sonntag"))</formula>
    </cfRule>
  </conditionalFormatting>
  <conditionalFormatting sqref="G39">
    <cfRule type="expression" dxfId="1612" priority="136" stopIfTrue="1">
      <formula>OR(($A39="Samstag"),($A39="Sonntag"))</formula>
    </cfRule>
  </conditionalFormatting>
  <conditionalFormatting sqref="G46">
    <cfRule type="expression" dxfId="1611" priority="134" stopIfTrue="1">
      <formula>OR(($A46="Samstag"),($A46="Sonntag"))</formula>
    </cfRule>
  </conditionalFormatting>
  <conditionalFormatting sqref="G46">
    <cfRule type="expression" dxfId="1610" priority="133" stopIfTrue="1">
      <formula>OR(($A46="Samstag"),($A46="Sonntag"))</formula>
    </cfRule>
  </conditionalFormatting>
  <conditionalFormatting sqref="F22:H52">
    <cfRule type="expression" dxfId="1609" priority="130" stopIfTrue="1">
      <formula>OR(($A22="Samstag"),($A22="Sonntag"))</formula>
    </cfRule>
  </conditionalFormatting>
  <conditionalFormatting sqref="F22:H52">
    <cfRule type="expression" dxfId="1608" priority="129" stopIfTrue="1">
      <formula>OR(($A22="Samstag"),($A22="Sonntag"))</formula>
    </cfRule>
  </conditionalFormatting>
  <conditionalFormatting sqref="G31">
    <cfRule type="expression" dxfId="1607" priority="128" stopIfTrue="1">
      <formula>OR(($A31="Samstag"),($A31="Sonntag"))</formula>
    </cfRule>
  </conditionalFormatting>
  <conditionalFormatting sqref="G31">
    <cfRule type="expression" dxfId="1606" priority="127" stopIfTrue="1">
      <formula>OR(($A31="Samstag"),($A31="Sonntag"))</formula>
    </cfRule>
  </conditionalFormatting>
  <conditionalFormatting sqref="G38">
    <cfRule type="expression" dxfId="1605" priority="126" stopIfTrue="1">
      <formula>OR(($A38="Samstag"),($A38="Sonntag"))</formula>
    </cfRule>
  </conditionalFormatting>
  <conditionalFormatting sqref="G38">
    <cfRule type="expression" dxfId="1604" priority="125" stopIfTrue="1">
      <formula>OR(($A38="Samstag"),($A38="Sonntag"))</formula>
    </cfRule>
  </conditionalFormatting>
  <conditionalFormatting sqref="G45">
    <cfRule type="expression" dxfId="1603" priority="124" stopIfTrue="1">
      <formula>OR(($A45="Samstag"),($A45="Sonntag"))</formula>
    </cfRule>
  </conditionalFormatting>
  <conditionalFormatting sqref="G45">
    <cfRule type="expression" dxfId="1602" priority="123" stopIfTrue="1">
      <formula>OR(($A45="Samstag"),($A45="Sonntag"))</formula>
    </cfRule>
  </conditionalFormatting>
  <conditionalFormatting sqref="G40:G44">
    <cfRule type="expression" dxfId="1601" priority="116" stopIfTrue="1">
      <formula>OR(($A40="Samstag"),($A40="Sonntag"))</formula>
    </cfRule>
  </conditionalFormatting>
  <conditionalFormatting sqref="G40:G44">
    <cfRule type="expression" dxfId="1600" priority="115" stopIfTrue="1">
      <formula>OR(($A40="Samstag"),($A40="Sonntag"))</formula>
    </cfRule>
  </conditionalFormatting>
  <conditionalFormatting sqref="G22:G52">
    <cfRule type="expression" dxfId="1599" priority="122" stopIfTrue="1">
      <formula>OR(($A22="Samstag"),($A22="Sonntag"))</formula>
    </cfRule>
  </conditionalFormatting>
  <conditionalFormatting sqref="G22:G52">
    <cfRule type="expression" dxfId="1598" priority="121" stopIfTrue="1">
      <formula>OR(($A22="Samstag"),($A22="Sonntag"))</formula>
    </cfRule>
  </conditionalFormatting>
  <conditionalFormatting sqref="G26:G52">
    <cfRule type="expression" dxfId="1597" priority="120" stopIfTrue="1">
      <formula>OR(($A26="Samstag"),($A26="Sonntag"))</formula>
    </cfRule>
  </conditionalFormatting>
  <conditionalFormatting sqref="G26:G52">
    <cfRule type="expression" dxfId="1596" priority="119" stopIfTrue="1">
      <formula>OR(($A26="Samstag"),($A26="Sonntag"))</formula>
    </cfRule>
  </conditionalFormatting>
  <conditionalFormatting sqref="G33:G37">
    <cfRule type="expression" dxfId="1595" priority="118" stopIfTrue="1">
      <formula>OR(($A33="Samstag"),($A33="Sonntag"))</formula>
    </cfRule>
  </conditionalFormatting>
  <conditionalFormatting sqref="G33:G37">
    <cfRule type="expression" dxfId="1594" priority="117" stopIfTrue="1">
      <formula>OR(($A33="Samstag"),($A33="Sonntag"))</formula>
    </cfRule>
  </conditionalFormatting>
  <conditionalFormatting sqref="G47:G51">
    <cfRule type="expression" dxfId="1593" priority="114" stopIfTrue="1">
      <formula>OR(($A47="Samstag"),($A47="Sonntag"))</formula>
    </cfRule>
  </conditionalFormatting>
  <conditionalFormatting sqref="G47:G51">
    <cfRule type="expression" dxfId="1592" priority="113" stopIfTrue="1">
      <formula>OR(($A47="Samstag"),($A47="Sonntag"))</formula>
    </cfRule>
  </conditionalFormatting>
  <conditionalFormatting sqref="H32">
    <cfRule type="expression" dxfId="1591" priority="112" stopIfTrue="1">
      <formula>OR(($A32="Samstag"),($A32="Sonntag"))</formula>
    </cfRule>
  </conditionalFormatting>
  <conditionalFormatting sqref="H32">
    <cfRule type="expression" dxfId="1590" priority="111" stopIfTrue="1">
      <formula>OR(($A32="Samstag"),($A32="Sonntag"))</formula>
    </cfRule>
  </conditionalFormatting>
  <conditionalFormatting sqref="H52">
    <cfRule type="expression" dxfId="1589" priority="100" stopIfTrue="1">
      <formula>OR(($A52="Samstag"),($A52="Sonntag"))</formula>
    </cfRule>
  </conditionalFormatting>
  <conditionalFormatting sqref="H52">
    <cfRule type="expression" dxfId="1588" priority="99" stopIfTrue="1">
      <formula>OR(($A52="Samstag"),($A52="Sonntag"))</formula>
    </cfRule>
  </conditionalFormatting>
  <conditionalFormatting sqref="H46">
    <cfRule type="expression" dxfId="1587" priority="103" stopIfTrue="1">
      <formula>OR(($A46="Samstag"),($A46="Sonntag"))</formula>
    </cfRule>
  </conditionalFormatting>
  <conditionalFormatting sqref="H32">
    <cfRule type="expression" dxfId="1586" priority="107" stopIfTrue="1">
      <formula>OR(($A32="Samstag"),($A32="Sonntag"))</formula>
    </cfRule>
  </conditionalFormatting>
  <conditionalFormatting sqref="H24:H25">
    <cfRule type="expression" dxfId="1585" priority="110" stopIfTrue="1">
      <formula>OR(($A24="Samstag"),($A24="Sonntag"))</formula>
    </cfRule>
  </conditionalFormatting>
  <conditionalFormatting sqref="H24">
    <cfRule type="expression" dxfId="1584" priority="109" stopIfTrue="1">
      <formula>OR(($A24="Samstag"),($A24="Sonntag"))</formula>
    </cfRule>
  </conditionalFormatting>
  <conditionalFormatting sqref="H25">
    <cfRule type="expression" dxfId="1583" priority="108" stopIfTrue="1">
      <formula>OR(($A25="Samstag"),($A25="Sonntag"))</formula>
    </cfRule>
  </conditionalFormatting>
  <conditionalFormatting sqref="H39">
    <cfRule type="expression" dxfId="1582" priority="105" stopIfTrue="1">
      <formula>OR(($A39="Samstag"),($A39="Sonntag"))</formula>
    </cfRule>
  </conditionalFormatting>
  <conditionalFormatting sqref="H39">
    <cfRule type="expression" dxfId="1581" priority="106" stopIfTrue="1">
      <formula>OR(($A39="Samstag"),($A39="Sonntag"))</formula>
    </cfRule>
  </conditionalFormatting>
  <conditionalFormatting sqref="H39">
    <cfRule type="expression" dxfId="1580" priority="104" stopIfTrue="1">
      <formula>OR(($A39="Samstag"),($A39="Sonntag"))</formula>
    </cfRule>
  </conditionalFormatting>
  <conditionalFormatting sqref="H46">
    <cfRule type="expression" dxfId="1579" priority="102" stopIfTrue="1">
      <formula>OR(($A46="Samstag"),($A46="Sonntag"))</formula>
    </cfRule>
  </conditionalFormatting>
  <conditionalFormatting sqref="H46">
    <cfRule type="expression" dxfId="1578" priority="101" stopIfTrue="1">
      <formula>OR(($A46="Samstag"),($A46="Sonntag"))</formula>
    </cfRule>
  </conditionalFormatting>
  <conditionalFormatting sqref="H22:H52">
    <cfRule type="expression" dxfId="1577" priority="98" stopIfTrue="1">
      <formula>OR(($A22="Samstag"),($A22="Sonntag"))</formula>
    </cfRule>
  </conditionalFormatting>
  <conditionalFormatting sqref="H22:H52">
    <cfRule type="expression" dxfId="1576" priority="97" stopIfTrue="1">
      <formula>OR(($A22="Samstag"),($A22="Sonntag"))</formula>
    </cfRule>
  </conditionalFormatting>
  <conditionalFormatting sqref="H31">
    <cfRule type="expression" dxfId="1575" priority="96" stopIfTrue="1">
      <formula>OR(($A31="Samstag"),($A31="Sonntag"))</formula>
    </cfRule>
  </conditionalFormatting>
  <conditionalFormatting sqref="H31">
    <cfRule type="expression" dxfId="1574" priority="95" stopIfTrue="1">
      <formula>OR(($A31="Samstag"),($A31="Sonntag"))</formula>
    </cfRule>
  </conditionalFormatting>
  <conditionalFormatting sqref="H38">
    <cfRule type="expression" dxfId="1573" priority="94" stopIfTrue="1">
      <formula>OR(($A38="Samstag"),($A38="Sonntag"))</formula>
    </cfRule>
  </conditionalFormatting>
  <conditionalFormatting sqref="H38">
    <cfRule type="expression" dxfId="1572" priority="93" stopIfTrue="1">
      <formula>OR(($A38="Samstag"),($A38="Sonntag"))</formula>
    </cfRule>
  </conditionalFormatting>
  <conditionalFormatting sqref="H45">
    <cfRule type="expression" dxfId="1571" priority="92" stopIfTrue="1">
      <formula>OR(($A45="Samstag"),($A45="Sonntag"))</formula>
    </cfRule>
  </conditionalFormatting>
  <conditionalFormatting sqref="H45">
    <cfRule type="expression" dxfId="1570" priority="91" stopIfTrue="1">
      <formula>OR(($A45="Samstag"),($A45="Sonntag"))</formula>
    </cfRule>
  </conditionalFormatting>
  <conditionalFormatting sqref="H40:H44">
    <cfRule type="expression" dxfId="1569" priority="84" stopIfTrue="1">
      <formula>OR(($A40="Samstag"),($A40="Sonntag"))</formula>
    </cfRule>
  </conditionalFormatting>
  <conditionalFormatting sqref="H40:H44">
    <cfRule type="expression" dxfId="1568" priority="83" stopIfTrue="1">
      <formula>OR(($A40="Samstag"),($A40="Sonntag"))</formula>
    </cfRule>
  </conditionalFormatting>
  <conditionalFormatting sqref="H22:H52">
    <cfRule type="expression" dxfId="1567" priority="90" stopIfTrue="1">
      <formula>OR(($A22="Samstag"),($A22="Sonntag"))</formula>
    </cfRule>
  </conditionalFormatting>
  <conditionalFormatting sqref="H22:H52">
    <cfRule type="expression" dxfId="1566" priority="89" stopIfTrue="1">
      <formula>OR(($A22="Samstag"),($A22="Sonntag"))</formula>
    </cfRule>
  </conditionalFormatting>
  <conditionalFormatting sqref="H26:H52">
    <cfRule type="expression" dxfId="1565" priority="88" stopIfTrue="1">
      <formula>OR(($A26="Samstag"),($A26="Sonntag"))</formula>
    </cfRule>
  </conditionalFormatting>
  <conditionalFormatting sqref="H26:H52">
    <cfRule type="expression" dxfId="1564" priority="87" stopIfTrue="1">
      <formula>OR(($A26="Samstag"),($A26="Sonntag"))</formula>
    </cfRule>
  </conditionalFormatting>
  <conditionalFormatting sqref="H33:H37">
    <cfRule type="expression" dxfId="1563" priority="86" stopIfTrue="1">
      <formula>OR(($A33="Samstag"),($A33="Sonntag"))</formula>
    </cfRule>
  </conditionalFormatting>
  <conditionalFormatting sqref="H33:H37">
    <cfRule type="expression" dxfId="1562" priority="85" stopIfTrue="1">
      <formula>OR(($A33="Samstag"),($A33="Sonntag"))</formula>
    </cfRule>
  </conditionalFormatting>
  <conditionalFormatting sqref="H47:H51">
    <cfRule type="expression" dxfId="1561" priority="82" stopIfTrue="1">
      <formula>OR(($A47="Samstag"),($A47="Sonntag"))</formula>
    </cfRule>
  </conditionalFormatting>
  <conditionalFormatting sqref="H47:H51">
    <cfRule type="expression" dxfId="1560" priority="81" stopIfTrue="1">
      <formula>OR(($A47="Samstag"),($A47="Sonntag"))</formula>
    </cfRule>
  </conditionalFormatting>
  <conditionalFormatting sqref="F22:H52">
    <cfRule type="expression" dxfId="1559" priority="80" stopIfTrue="1">
      <formula>OR(($A22="Samstag"),($A22="Sonntag"))</formula>
    </cfRule>
  </conditionalFormatting>
  <conditionalFormatting sqref="F22:H52">
    <cfRule type="expression" dxfId="1558" priority="79" stopIfTrue="1">
      <formula>OR(($A22="Samstag"),($A22="Sonntag"))</formula>
    </cfRule>
  </conditionalFormatting>
  <conditionalFormatting sqref="I22:I52">
    <cfRule type="expression" dxfId="1557" priority="65">
      <formula>(I22&gt;10)</formula>
    </cfRule>
    <cfRule type="expression" dxfId="1556" priority="75" stopIfTrue="1">
      <formula>OR(($A22="Samstag"),($A22="Sonntag"))</formula>
    </cfRule>
    <cfRule type="expression" dxfId="1555" priority="76" stopIfTrue="1">
      <formula>OR(($A22="Samstag"),($A22="Sonntag"))</formula>
    </cfRule>
    <cfRule type="expression" dxfId="1554" priority="78" stopIfTrue="1">
      <formula>OR(($A22="Samstag"),($A22="Sonntag"))</formula>
    </cfRule>
  </conditionalFormatting>
  <conditionalFormatting sqref="I22:I52">
    <cfRule type="expression" dxfId="1553" priority="77" stopIfTrue="1">
      <formula>OR(($A22="Samstag"),($A22="Sonntag"))</formula>
    </cfRule>
  </conditionalFormatting>
  <conditionalFormatting sqref="K56:P59">
    <cfRule type="expression" dxfId="1552" priority="74">
      <formula>OR(ISERROR($K$55),($K$55&gt;""),ISERROR($K$56),($K$56&gt;""))</formula>
    </cfRule>
  </conditionalFormatting>
  <conditionalFormatting sqref="L44:L52">
    <cfRule type="expression" dxfId="1551" priority="70" stopIfTrue="1">
      <formula>OR(($A44="Samstag"),($A44="Sonntag"))</formula>
    </cfRule>
  </conditionalFormatting>
  <conditionalFormatting sqref="L44:L52">
    <cfRule type="expression" dxfId="1550" priority="73" stopIfTrue="1">
      <formula>OR(($A44="Samstag"),($A44="Sonntag"))</formula>
    </cfRule>
  </conditionalFormatting>
  <conditionalFormatting sqref="L44:L52">
    <cfRule type="expression" dxfId="1549" priority="72" stopIfTrue="1">
      <formula>OR(($A44="Samstag"),($A44="Sonntag"))</formula>
    </cfRule>
  </conditionalFormatting>
  <conditionalFormatting sqref="L44:L52">
    <cfRule type="expression" dxfId="1548" priority="71" stopIfTrue="1">
      <formula>OR(($A44="Samstag"),($A44="Sonntag"))</formula>
    </cfRule>
  </conditionalFormatting>
  <conditionalFormatting sqref="L22">
    <cfRule type="expression" dxfId="1547" priority="69" stopIfTrue="1">
      <formula>OR(($A22="Samstag"),($A22="Sonntag"))</formula>
    </cfRule>
  </conditionalFormatting>
  <conditionalFormatting sqref="L40:L43">
    <cfRule type="expression" dxfId="1546" priority="68" stopIfTrue="1">
      <formula>OR(($A40="Samstag"),($A40="Sonntag"),($AA40=TRUE()))</formula>
    </cfRule>
  </conditionalFormatting>
  <conditionalFormatting sqref="L40:L43">
    <cfRule type="expression" dxfId="1545" priority="67" stopIfTrue="1">
      <formula>OR(($A40="Samstag"),($A40="Sonntag"))</formula>
    </cfRule>
  </conditionalFormatting>
  <conditionalFormatting sqref="G22:G52">
    <cfRule type="expression" dxfId="1544" priority="66">
      <formula>OR(AND(I22&gt;6,G22&lt;TIME(0,30,0)),AND(I22&gt;9,G22&lt;TIME(0,45,0)))</formula>
    </cfRule>
  </conditionalFormatting>
  <conditionalFormatting sqref="J22:J52">
    <cfRule type="expression" dxfId="1543" priority="64" stopIfTrue="1">
      <formula>OR(($A22="Samstag"),($A22="Sonntag"))</formula>
    </cfRule>
  </conditionalFormatting>
  <conditionalFormatting sqref="J22:J52">
    <cfRule type="expression" dxfId="1542" priority="63" stopIfTrue="1">
      <formula>OR(($A22="Samstag"),($A22="Sonntag"))</formula>
    </cfRule>
  </conditionalFormatting>
  <conditionalFormatting sqref="D22:L22 D23:H52">
    <cfRule type="expression" dxfId="1541" priority="243" stopIfTrue="1">
      <formula>OR(($A22="Samstag"),($A22="Sonntag"),($AD22=TRUE()))</formula>
    </cfRule>
  </conditionalFormatting>
  <conditionalFormatting sqref="B22">
    <cfRule type="expression" dxfId="1540" priority="244" stopIfTrue="1">
      <formula>$AD22=TRUE()</formula>
    </cfRule>
    <cfRule type="expression" dxfId="1539" priority="245" stopIfTrue="1">
      <formula>OR(($A22="Samstag"),($A22="Sonntag"))</formula>
    </cfRule>
    <cfRule type="expression" dxfId="1538" priority="246" stopIfTrue="1">
      <formula>AND($E$17&lt;&gt;"",$B22&gt;=$E$17)</formula>
    </cfRule>
  </conditionalFormatting>
  <conditionalFormatting sqref="C22:C52">
    <cfRule type="expression" dxfId="1537" priority="62" stopIfTrue="1">
      <formula>OR(($A22="Samstag"),($A22="Sonntag"),($AA22=TRUE()))</formula>
    </cfRule>
  </conditionalFormatting>
  <conditionalFormatting sqref="D22:D52">
    <cfRule type="expression" dxfId="1536" priority="61">
      <formula>IF(AND(D22="F",C22&lt;&gt;"BA"),TRUE,FALSE)</formula>
    </cfRule>
  </conditionalFormatting>
  <conditionalFormatting sqref="P22:P52">
    <cfRule type="expression" dxfId="1535" priority="60">
      <formula>IF($K$55&gt;"""",FALSE,TRUE)</formula>
    </cfRule>
  </conditionalFormatting>
  <conditionalFormatting sqref="F22">
    <cfRule type="expression" dxfId="1534" priority="59" stopIfTrue="1">
      <formula>OR(($A22="Samstag"),($A22="Sonntag"),($AA22=TRUE()))</formula>
    </cfRule>
  </conditionalFormatting>
  <conditionalFormatting sqref="F22">
    <cfRule type="expression" dxfId="1533" priority="58" stopIfTrue="1">
      <formula>OR(($A22="Samstag"),($A22="Sonntag"))</formula>
    </cfRule>
  </conditionalFormatting>
  <conditionalFormatting sqref="F22">
    <cfRule type="expression" dxfId="1532" priority="57" stopIfTrue="1">
      <formula>OR(($A22="Samstag"),($A22="Sonntag"))</formula>
    </cfRule>
  </conditionalFormatting>
  <conditionalFormatting sqref="F22:H22">
    <cfRule type="expression" dxfId="1531" priority="56" stopIfTrue="1">
      <formula>OR(($A22="Samstag"),($A22="Sonntag"),($AA22=TRUE()))</formula>
    </cfRule>
  </conditionalFormatting>
  <conditionalFormatting sqref="F22:H22">
    <cfRule type="expression" dxfId="1530" priority="55" stopIfTrue="1">
      <formula>OR(($A22="Samstag"),($A22="Sonntag"))</formula>
    </cfRule>
  </conditionalFormatting>
  <conditionalFormatting sqref="F22:H22">
    <cfRule type="expression" dxfId="1529" priority="54" stopIfTrue="1">
      <formula>OR(($A22="Samstag"),($A22="Sonntag"))</formula>
    </cfRule>
  </conditionalFormatting>
  <conditionalFormatting sqref="G22">
    <cfRule type="expression" dxfId="1528" priority="53" stopIfTrue="1">
      <formula>OR(($A22="Samstag"),($A22="Sonntag"))</formula>
    </cfRule>
  </conditionalFormatting>
  <conditionalFormatting sqref="G22">
    <cfRule type="expression" dxfId="1527" priority="52" stopIfTrue="1">
      <formula>OR(($A22="Samstag"),($A22="Sonntag"))</formula>
    </cfRule>
  </conditionalFormatting>
  <conditionalFormatting sqref="H22">
    <cfRule type="expression" dxfId="1526" priority="51" stopIfTrue="1">
      <formula>OR(($A22="Samstag"),($A22="Sonntag"))</formula>
    </cfRule>
  </conditionalFormatting>
  <conditionalFormatting sqref="H22">
    <cfRule type="expression" dxfId="1525" priority="50" stopIfTrue="1">
      <formula>OR(($A22="Samstag"),($A22="Sonntag"))</formula>
    </cfRule>
  </conditionalFormatting>
  <conditionalFormatting sqref="F27">
    <cfRule type="expression" dxfId="1524" priority="49" stopIfTrue="1">
      <formula>OR(($A27="Samstag"),($A27="Sonntag"),($AA27=TRUE()))</formula>
    </cfRule>
  </conditionalFormatting>
  <conditionalFormatting sqref="F27">
    <cfRule type="expression" dxfId="1523" priority="48" stopIfTrue="1">
      <formula>OR(($A27="Samstag"),($A27="Sonntag"))</formula>
    </cfRule>
  </conditionalFormatting>
  <conditionalFormatting sqref="F27">
    <cfRule type="expression" dxfId="1522" priority="47" stopIfTrue="1">
      <formula>OR(($A27="Samstag"),($A27="Sonntag"))</formula>
    </cfRule>
  </conditionalFormatting>
  <conditionalFormatting sqref="F27:H27">
    <cfRule type="expression" dxfId="1521" priority="46" stopIfTrue="1">
      <formula>OR(($A27="Samstag"),($A27="Sonntag"),($AA27=TRUE()))</formula>
    </cfRule>
  </conditionalFormatting>
  <conditionalFormatting sqref="F27:H27">
    <cfRule type="expression" dxfId="1520" priority="45" stopIfTrue="1">
      <formula>OR(($A27="Samstag"),($A27="Sonntag"))</formula>
    </cfRule>
  </conditionalFormatting>
  <conditionalFormatting sqref="F27:H27">
    <cfRule type="expression" dxfId="1519" priority="44" stopIfTrue="1">
      <formula>OR(($A27="Samstag"),($A27="Sonntag"))</formula>
    </cfRule>
  </conditionalFormatting>
  <conditionalFormatting sqref="G27">
    <cfRule type="expression" dxfId="1518" priority="43" stopIfTrue="1">
      <formula>OR(($A27="Samstag"),($A27="Sonntag"))</formula>
    </cfRule>
  </conditionalFormatting>
  <conditionalFormatting sqref="G27">
    <cfRule type="expression" dxfId="1517" priority="42" stopIfTrue="1">
      <formula>OR(($A27="Samstag"),($A27="Sonntag"))</formula>
    </cfRule>
  </conditionalFormatting>
  <conditionalFormatting sqref="H27">
    <cfRule type="expression" dxfId="1516" priority="41" stopIfTrue="1">
      <formula>OR(($A27="Samstag"),($A27="Sonntag"))</formula>
    </cfRule>
  </conditionalFormatting>
  <conditionalFormatting sqref="H27">
    <cfRule type="expression" dxfId="1515" priority="40" stopIfTrue="1">
      <formula>OR(($A27="Samstag"),($A27="Sonntag"))</formula>
    </cfRule>
  </conditionalFormatting>
  <conditionalFormatting sqref="F25:H25">
    <cfRule type="expression" dxfId="1514" priority="39" stopIfTrue="1">
      <formula>OR(($A25="Samstag"),($A25="Sonntag"))</formula>
    </cfRule>
  </conditionalFormatting>
  <conditionalFormatting sqref="G25">
    <cfRule type="expression" dxfId="1513" priority="38" stopIfTrue="1">
      <formula>OR(($A25="Samstag"),($A25="Sonntag"))</formula>
    </cfRule>
  </conditionalFormatting>
  <conditionalFormatting sqref="H25">
    <cfRule type="expression" dxfId="1512" priority="37" stopIfTrue="1">
      <formula>OR(($A25="Samstag"),($A25="Sonntag"))</formula>
    </cfRule>
  </conditionalFormatting>
  <conditionalFormatting sqref="F26:H26">
    <cfRule type="expression" dxfId="1511" priority="36" stopIfTrue="1">
      <formula>OR(($A26="Samstag"),($A26="Sonntag"))</formula>
    </cfRule>
  </conditionalFormatting>
  <conditionalFormatting sqref="F26:H26">
    <cfRule type="expression" dxfId="1510" priority="35" stopIfTrue="1">
      <formula>OR(($A26="Samstag"),($A26="Sonntag"))</formula>
    </cfRule>
  </conditionalFormatting>
  <conditionalFormatting sqref="G26">
    <cfRule type="expression" dxfId="1509" priority="34" stopIfTrue="1">
      <formula>OR(($A26="Samstag"),($A26="Sonntag"))</formula>
    </cfRule>
  </conditionalFormatting>
  <conditionalFormatting sqref="G26">
    <cfRule type="expression" dxfId="1508" priority="33" stopIfTrue="1">
      <formula>OR(($A26="Samstag"),($A26="Sonntag"))</formula>
    </cfRule>
  </conditionalFormatting>
  <conditionalFormatting sqref="H26">
    <cfRule type="expression" dxfId="1507" priority="32" stopIfTrue="1">
      <formula>OR(($A26="Samstag"),($A26="Sonntag"))</formula>
    </cfRule>
  </conditionalFormatting>
  <conditionalFormatting sqref="H26">
    <cfRule type="expression" dxfId="1506" priority="31" stopIfTrue="1">
      <formula>OR(($A26="Samstag"),($A26="Sonntag"))</formula>
    </cfRule>
  </conditionalFormatting>
  <conditionalFormatting sqref="F29:H29">
    <cfRule type="expression" dxfId="1505" priority="30" stopIfTrue="1">
      <formula>OR(($A29="Samstag"),($A29="Sonntag"))</formula>
    </cfRule>
  </conditionalFormatting>
  <conditionalFormatting sqref="F29:H29">
    <cfRule type="expression" dxfId="1504" priority="29" stopIfTrue="1">
      <formula>OR(($A29="Samstag"),($A29="Sonntag"))</formula>
    </cfRule>
  </conditionalFormatting>
  <conditionalFormatting sqref="G29">
    <cfRule type="expression" dxfId="1503" priority="28" stopIfTrue="1">
      <formula>OR(($A29="Samstag"),($A29="Sonntag"))</formula>
    </cfRule>
  </conditionalFormatting>
  <conditionalFormatting sqref="G29">
    <cfRule type="expression" dxfId="1502" priority="27" stopIfTrue="1">
      <formula>OR(($A29="Samstag"),($A29="Sonntag"))</formula>
    </cfRule>
  </conditionalFormatting>
  <conditionalFormatting sqref="H29">
    <cfRule type="expression" dxfId="1501" priority="26" stopIfTrue="1">
      <formula>OR(($A29="Samstag"),($A29="Sonntag"))</formula>
    </cfRule>
  </conditionalFormatting>
  <conditionalFormatting sqref="H29">
    <cfRule type="expression" dxfId="1500" priority="25" stopIfTrue="1">
      <formula>OR(($A29="Samstag"),($A29="Sonntag"))</formula>
    </cfRule>
  </conditionalFormatting>
  <conditionalFormatting sqref="F30:H30">
    <cfRule type="expression" dxfId="1499" priority="24" stopIfTrue="1">
      <formula>OR(($A30="Samstag"),($A30="Sonntag"))</formula>
    </cfRule>
  </conditionalFormatting>
  <conditionalFormatting sqref="F30:H30">
    <cfRule type="expression" dxfId="1498" priority="23" stopIfTrue="1">
      <formula>OR(($A30="Samstag"),($A30="Sonntag"))</formula>
    </cfRule>
  </conditionalFormatting>
  <conditionalFormatting sqref="G30">
    <cfRule type="expression" dxfId="1497" priority="22" stopIfTrue="1">
      <formula>OR(($A30="Samstag"),($A30="Sonntag"))</formula>
    </cfRule>
  </conditionalFormatting>
  <conditionalFormatting sqref="G30">
    <cfRule type="expression" dxfId="1496" priority="21" stopIfTrue="1">
      <formula>OR(($A30="Samstag"),($A30="Sonntag"))</formula>
    </cfRule>
  </conditionalFormatting>
  <conditionalFormatting sqref="H30">
    <cfRule type="expression" dxfId="1495" priority="20" stopIfTrue="1">
      <formula>OR(($A30="Samstag"),($A30="Sonntag"))</formula>
    </cfRule>
  </conditionalFormatting>
  <conditionalFormatting sqref="H30">
    <cfRule type="expression" dxfId="1494" priority="19" stopIfTrue="1">
      <formula>OR(($A30="Samstag"),($A30="Sonntag"))</formula>
    </cfRule>
  </conditionalFormatting>
  <conditionalFormatting sqref="F31:H31">
    <cfRule type="expression" dxfId="1493" priority="18" stopIfTrue="1">
      <formula>OR(($A31="Samstag"),($A31="Sonntag"))</formula>
    </cfRule>
  </conditionalFormatting>
  <conditionalFormatting sqref="F31:H31">
    <cfRule type="expression" dxfId="1492" priority="17" stopIfTrue="1">
      <formula>OR(($A31="Samstag"),($A31="Sonntag"))</formula>
    </cfRule>
  </conditionalFormatting>
  <conditionalFormatting sqref="G31">
    <cfRule type="expression" dxfId="1491" priority="16" stopIfTrue="1">
      <formula>OR(($A31="Samstag"),($A31="Sonntag"))</formula>
    </cfRule>
  </conditionalFormatting>
  <conditionalFormatting sqref="G31">
    <cfRule type="expression" dxfId="1490" priority="15" stopIfTrue="1">
      <formula>OR(($A31="Samstag"),($A31="Sonntag"))</formula>
    </cfRule>
  </conditionalFormatting>
  <conditionalFormatting sqref="H31">
    <cfRule type="expression" dxfId="1489" priority="14" stopIfTrue="1">
      <formula>OR(($A31="Samstag"),($A31="Sonntag"))</formula>
    </cfRule>
  </conditionalFormatting>
  <conditionalFormatting sqref="H31">
    <cfRule type="expression" dxfId="1488" priority="13" stopIfTrue="1">
      <formula>OR(($A31="Samstag"),($A31="Sonntag"))</formula>
    </cfRule>
  </conditionalFormatting>
  <conditionalFormatting sqref="F32:H32">
    <cfRule type="expression" dxfId="1487" priority="12" stopIfTrue="1">
      <formula>OR(($A32="Samstag"),($A32="Sonntag"))</formula>
    </cfRule>
  </conditionalFormatting>
  <conditionalFormatting sqref="F32:H32">
    <cfRule type="expression" dxfId="1486" priority="11" stopIfTrue="1">
      <formula>OR(($A32="Samstag"),($A32="Sonntag"))</formula>
    </cfRule>
  </conditionalFormatting>
  <conditionalFormatting sqref="G32">
    <cfRule type="expression" dxfId="1485" priority="10" stopIfTrue="1">
      <formula>OR(($A32="Samstag"),($A32="Sonntag"))</formula>
    </cfRule>
  </conditionalFormatting>
  <conditionalFormatting sqref="G32">
    <cfRule type="expression" dxfId="1484" priority="9" stopIfTrue="1">
      <formula>OR(($A32="Samstag"),($A32="Sonntag"))</formula>
    </cfRule>
  </conditionalFormatting>
  <conditionalFormatting sqref="H32">
    <cfRule type="expression" dxfId="1483" priority="8" stopIfTrue="1">
      <formula>OR(($A32="Samstag"),($A32="Sonntag"))</formula>
    </cfRule>
  </conditionalFormatting>
  <conditionalFormatting sqref="H32">
    <cfRule type="expression" dxfId="1482" priority="7" stopIfTrue="1">
      <formula>OR(($A32="Samstag"),($A32="Sonntag"))</formula>
    </cfRule>
  </conditionalFormatting>
  <conditionalFormatting sqref="F32:H33">
    <cfRule type="expression" dxfId="1481" priority="6" stopIfTrue="1">
      <formula>OR(($A32="Samstag"),($A32="Sonntag"))</formula>
    </cfRule>
  </conditionalFormatting>
  <conditionalFormatting sqref="F32:H33">
    <cfRule type="expression" dxfId="1480" priority="5" stopIfTrue="1">
      <formula>OR(($A32="Samstag"),($A32="Sonntag"))</formula>
    </cfRule>
  </conditionalFormatting>
  <conditionalFormatting sqref="G32:G33">
    <cfRule type="expression" dxfId="1479" priority="4" stopIfTrue="1">
      <formula>OR(($A32="Samstag"),($A32="Sonntag"))</formula>
    </cfRule>
  </conditionalFormatting>
  <conditionalFormatting sqref="G32:G33">
    <cfRule type="expression" dxfId="1478" priority="3" stopIfTrue="1">
      <formula>OR(($A32="Samstag"),($A32="Sonntag"))</formula>
    </cfRule>
  </conditionalFormatting>
  <conditionalFormatting sqref="H32:H33">
    <cfRule type="expression" dxfId="1477" priority="2" stopIfTrue="1">
      <formula>OR(($A32="Samstag"),($A32="Sonntag"))</formula>
    </cfRule>
  </conditionalFormatting>
  <conditionalFormatting sqref="H32:H33">
    <cfRule type="expression" dxfId="1476" priority="1" stopIfTrue="1">
      <formula>OR(($A32="Samstag"),($A32="Sonntag"))</formula>
    </cfRule>
  </conditionalFormatting>
  <dataValidations count="8">
    <dataValidation type="list" showInputMessage="1" showErrorMessage="1" sqref="C22:C52" xr:uid="{00000000-0002-0000-0700-000000000000}">
      <formula1>Auswahlart</formula1>
    </dataValidation>
    <dataValidation type="list" allowBlank="1" showInputMessage="1" showErrorMessage="1" sqref="E17:F17" xr:uid="{00000000-0002-0000-0700-000001000000}">
      <formula1>$B$22:$B$52</formula1>
    </dataValidation>
    <dataValidation showInputMessage="1" showErrorMessage="1" sqref="G10:I10" xr:uid="{00000000-0002-0000-0700-000002000000}"/>
    <dataValidation type="decimal" allowBlank="1" showInputMessage="1" showErrorMessage="1" sqref="I16:M16 I12:M12" xr:uid="{00000000-0002-0000-0700-000003000000}">
      <formula1>$AA$35</formula1>
      <formula2>$AA$36</formula2>
    </dataValidation>
    <dataValidation type="decimal" allowBlank="1" showInputMessage="1" showErrorMessage="1" sqref="F12 F16 I13:M13 I17:M17" xr:uid="{00000000-0002-0000-0700-000004000000}">
      <formula1>0</formula1>
      <formula2>45</formula2>
    </dataValidation>
    <dataValidation allowBlank="1" showInputMessage="1" showErrorMessage="1" errorTitle="Eingabefehler" error="Bitte geben Sie eine positive Dezimalzahl ein." sqref="D22:D52" xr:uid="{00000000-0002-0000-07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700-000006000000}">
      <formula1>AND(ISNUMBER(F22),DAY($B22)&gt;0,NOT(AND(OR($D22="F",$C22="BA"),NOT($S$8))),NOT(AND(OR($A22="Sonntag",$A22="Samstag"),NOT($S$7))),F22&gt;=TIME(0,0,0),F22&lt;=TIME(23,59,59))</formula1>
    </dataValidation>
    <dataValidation type="decimal" allowBlank="1" showInputMessage="1" showErrorMessage="1" sqref="M7:O7" xr:uid="{00000000-0002-0000-07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IR80"/>
  <sheetViews>
    <sheetView showGridLines="0" showRowColHeaders="0" zoomScaleNormal="100" zoomScaleSheetLayoutView="55" workbookViewId="0">
      <selection activeCell="C23" sqref="C23"/>
    </sheetView>
  </sheetViews>
  <sheetFormatPr defaultColWidth="6.19921875" defaultRowHeight="0" customHeight="1" zeroHeight="1"/>
  <cols>
    <col min="1" max="1" width="5" style="6" customWidth="1"/>
    <col min="2" max="2" width="11.19921875" style="55" customWidth="1"/>
    <col min="3" max="3" width="7.5" style="55" customWidth="1"/>
    <col min="4" max="8" width="7.69921875" style="55" customWidth="1"/>
    <col min="9" max="13" width="8.09765625" style="55" customWidth="1"/>
    <col min="14" max="14" width="7.5" style="55" customWidth="1"/>
    <col min="15" max="15" width="10" style="55" customWidth="1"/>
    <col min="16" max="16" width="7.5" style="24" customWidth="1"/>
    <col min="17" max="17" width="5" style="24" customWidth="1"/>
    <col min="18" max="18" width="10.09765625" style="6" customWidth="1"/>
    <col min="19" max="19" width="10.09765625" style="6" bestFit="1" customWidth="1"/>
    <col min="20" max="20" width="8.5" style="6" bestFit="1" customWidth="1"/>
    <col min="21" max="21" width="7.19921875" style="6" bestFit="1" customWidth="1"/>
    <col min="22" max="22" width="7.69921875" style="6" bestFit="1" customWidth="1"/>
    <col min="23" max="23" width="7.5" style="6" bestFit="1" customWidth="1"/>
    <col min="24" max="24" width="8.09765625" style="6" bestFit="1" customWidth="1"/>
    <col min="25" max="25" width="7.19921875" style="6" bestFit="1" customWidth="1"/>
    <col min="26" max="26" width="7.19921875" style="6" customWidth="1"/>
    <col min="27" max="27" width="10.5" style="65" customWidth="1"/>
    <col min="28" max="28" width="9.8984375" style="65" customWidth="1"/>
    <col min="29" max="29" width="11.09765625" style="6" customWidth="1"/>
    <col min="30" max="31" width="11.09765625" style="90" customWidth="1"/>
    <col min="32" max="34" width="6.19921875" style="91" customWidth="1"/>
    <col min="35" max="252" width="6.19921875" style="3" customWidth="1"/>
    <col min="253" max="16384" width="6.19921875" style="3"/>
  </cols>
  <sheetData>
    <row r="1" spans="1:43" ht="11.25" customHeight="1">
      <c r="A1" s="3"/>
      <c r="B1" s="87"/>
      <c r="C1" s="87"/>
      <c r="D1" s="87"/>
      <c r="E1" s="87"/>
      <c r="F1" s="87"/>
      <c r="G1" s="87"/>
      <c r="H1" s="87"/>
      <c r="I1" s="87"/>
      <c r="J1" s="87"/>
      <c r="K1" s="87"/>
      <c r="L1" s="87"/>
      <c r="M1" s="87"/>
      <c r="N1" s="87"/>
      <c r="O1" s="87"/>
      <c r="P1" s="8"/>
      <c r="Q1" s="149"/>
      <c r="R1" s="149"/>
      <c r="S1" s="66"/>
      <c r="T1" s="66"/>
      <c r="U1" s="66"/>
      <c r="V1" s="3"/>
      <c r="W1" s="3"/>
      <c r="X1" s="3"/>
      <c r="Y1" s="3"/>
      <c r="Z1" s="3"/>
      <c r="AA1" s="3"/>
      <c r="AB1" s="3"/>
      <c r="AC1" s="3"/>
      <c r="AD1" s="3"/>
      <c r="AE1" s="3"/>
      <c r="AF1" s="3"/>
      <c r="AG1" s="3"/>
      <c r="AH1" s="3"/>
    </row>
    <row r="2" spans="1:43" ht="18.75" customHeight="1">
      <c r="A2" s="3"/>
      <c r="B2" s="234" t="s">
        <v>8</v>
      </c>
      <c r="C2" s="234"/>
      <c r="D2" s="234"/>
      <c r="E2" s="234"/>
      <c r="F2" s="234"/>
      <c r="G2" s="234"/>
      <c r="H2" s="234"/>
      <c r="I2" s="234" t="s">
        <v>34</v>
      </c>
      <c r="J2" s="234"/>
      <c r="K2" s="292">
        <f>Übersicht!K2</f>
        <v>2022</v>
      </c>
      <c r="L2" s="292"/>
      <c r="M2" s="88"/>
      <c r="N2" s="88"/>
      <c r="O2" s="88"/>
      <c r="P2" s="89"/>
      <c r="Q2" s="149"/>
      <c r="R2" s="149"/>
      <c r="S2" s="66"/>
      <c r="T2" s="66"/>
      <c r="U2" s="66"/>
      <c r="V2" s="3"/>
      <c r="W2" s="3"/>
      <c r="X2" s="3"/>
      <c r="Y2" s="3"/>
      <c r="Z2" s="3"/>
      <c r="AA2" s="3"/>
      <c r="AB2" s="3"/>
      <c r="AC2" s="3"/>
      <c r="AD2" s="3"/>
      <c r="AE2" s="3"/>
      <c r="AF2" s="3"/>
      <c r="AG2" s="3"/>
      <c r="AH2" s="3"/>
    </row>
    <row r="3" spans="1:43" ht="11.25" customHeight="1">
      <c r="A3" s="3"/>
      <c r="B3" s="10"/>
      <c r="C3" s="10"/>
      <c r="D3" s="10"/>
      <c r="E3" s="10"/>
      <c r="F3" s="10"/>
      <c r="G3" s="10"/>
      <c r="H3" s="10"/>
      <c r="I3" s="10"/>
      <c r="J3" s="10"/>
      <c r="K3" s="10"/>
      <c r="L3" s="10"/>
      <c r="M3" s="10"/>
      <c r="N3" s="10"/>
      <c r="O3" s="10"/>
      <c r="P3" s="8"/>
      <c r="Q3" s="149"/>
      <c r="R3" s="149"/>
      <c r="S3" s="66"/>
      <c r="T3" s="66"/>
      <c r="U3" s="66"/>
      <c r="V3" s="3"/>
      <c r="W3" s="3"/>
      <c r="X3" s="3"/>
      <c r="Y3" s="3"/>
      <c r="Z3" s="3"/>
      <c r="AA3" s="3"/>
      <c r="AB3" s="3"/>
      <c r="AC3" s="3"/>
      <c r="AD3" s="3"/>
      <c r="AE3" s="3"/>
      <c r="AF3" s="3"/>
      <c r="AG3" s="3"/>
      <c r="AH3" s="3"/>
    </row>
    <row r="4" spans="1:43" ht="15" customHeight="1">
      <c r="A4" s="3"/>
      <c r="B4" s="11"/>
      <c r="C4" s="12"/>
      <c r="D4" s="12"/>
      <c r="E4" s="12"/>
      <c r="F4" s="12"/>
      <c r="G4" s="12"/>
      <c r="H4" s="12"/>
      <c r="I4" s="12"/>
      <c r="J4" s="12"/>
      <c r="K4" s="12"/>
      <c r="L4" s="12"/>
      <c r="M4" s="12"/>
      <c r="N4" s="12"/>
      <c r="O4" s="12"/>
      <c r="P4" s="13"/>
      <c r="Q4" s="66"/>
      <c r="R4" s="66"/>
      <c r="S4" s="66"/>
      <c r="T4" s="66"/>
      <c r="U4" s="66"/>
      <c r="V4" s="212"/>
      <c r="W4" s="212"/>
      <c r="X4" s="212"/>
      <c r="Y4" s="197"/>
      <c r="Z4" s="197"/>
      <c r="AA4" s="197"/>
      <c r="AB4" s="197"/>
      <c r="AC4" s="197"/>
      <c r="AD4" s="197"/>
      <c r="AE4" s="197"/>
      <c r="AF4" s="197"/>
      <c r="AG4" s="197"/>
      <c r="AH4" s="197"/>
      <c r="AI4" s="197"/>
      <c r="AJ4" s="197"/>
      <c r="AK4" s="197"/>
      <c r="AL4" s="197"/>
      <c r="AM4" s="197"/>
      <c r="AN4" s="197"/>
      <c r="AO4" s="197"/>
      <c r="AP4" s="197"/>
      <c r="AQ4" s="197"/>
    </row>
    <row r="5" spans="1:43" ht="22.5" customHeight="1">
      <c r="A5" s="3"/>
      <c r="B5" s="102"/>
      <c r="C5" s="25" t="s">
        <v>3</v>
      </c>
      <c r="D5" s="15"/>
      <c r="E5" s="283" t="str">
        <f>IF(Übersicht!E5&lt;&gt;"",Übersicht!E5,"")</f>
        <v>Boehme, Christian</v>
      </c>
      <c r="F5" s="284"/>
      <c r="G5" s="284"/>
      <c r="H5" s="285"/>
      <c r="I5" s="16"/>
      <c r="J5" s="25" t="s">
        <v>63</v>
      </c>
      <c r="K5" s="16"/>
      <c r="M5" s="286" t="str">
        <f>IF(Übersicht!M5&lt;&gt;"",Übersicht!M5,"")</f>
        <v>ITV</v>
      </c>
      <c r="N5" s="287"/>
      <c r="O5" s="288"/>
      <c r="P5" s="17"/>
      <c r="Q5" s="70"/>
      <c r="R5" s="70"/>
      <c r="S5" s="65"/>
      <c r="T5" s="65"/>
      <c r="V5" s="212"/>
      <c r="W5" s="212"/>
      <c r="X5" s="212"/>
      <c r="Y5" s="197"/>
      <c r="Z5" s="197"/>
      <c r="AA5" s="197"/>
      <c r="AB5" s="197"/>
      <c r="AC5" s="197"/>
      <c r="AD5" s="197"/>
      <c r="AE5" s="197"/>
      <c r="AF5" s="197"/>
      <c r="AG5" s="197"/>
      <c r="AH5" s="197"/>
      <c r="AI5" s="197"/>
      <c r="AJ5" s="197"/>
      <c r="AK5" s="197"/>
      <c r="AL5" s="197"/>
      <c r="AM5" s="197"/>
      <c r="AN5" s="197"/>
      <c r="AO5" s="197"/>
      <c r="AP5" s="197"/>
      <c r="AQ5" s="197"/>
    </row>
    <row r="6" spans="1:43" ht="14.4">
      <c r="A6" s="3"/>
      <c r="B6" s="18"/>
      <c r="C6" s="19"/>
      <c r="D6" s="19"/>
      <c r="E6" s="19"/>
      <c r="F6" s="19"/>
      <c r="G6" s="20"/>
      <c r="H6" s="20"/>
      <c r="I6" s="16"/>
      <c r="J6" s="16"/>
      <c r="P6" s="23"/>
      <c r="Q6" s="6"/>
      <c r="V6" s="212"/>
      <c r="W6" s="212"/>
      <c r="X6" s="212"/>
      <c r="Y6" s="197"/>
      <c r="Z6" s="197"/>
      <c r="AA6" s="197"/>
      <c r="AB6" s="197"/>
      <c r="AC6" s="197"/>
      <c r="AD6" s="197"/>
      <c r="AE6" s="197"/>
      <c r="AF6" s="197"/>
      <c r="AG6" s="197"/>
      <c r="AH6" s="197"/>
      <c r="AI6" s="197"/>
      <c r="AJ6" s="197"/>
      <c r="AK6" s="197"/>
      <c r="AL6" s="197"/>
      <c r="AM6" s="197"/>
      <c r="AN6" s="197"/>
      <c r="AO6" s="197"/>
      <c r="AP6" s="197"/>
      <c r="AQ6" s="197"/>
    </row>
    <row r="7" spans="1:43" ht="22.5" customHeight="1">
      <c r="A7" s="3"/>
      <c r="B7" s="102"/>
      <c r="C7" s="25" t="s">
        <v>7</v>
      </c>
      <c r="D7" s="16"/>
      <c r="E7" s="283" t="str">
        <f>IF(Übersicht!E7&lt;&gt;"",Übersicht!E7,"")</f>
        <v>Hiwi</v>
      </c>
      <c r="F7" s="284"/>
      <c r="G7" s="284"/>
      <c r="H7" s="285"/>
      <c r="I7" s="16"/>
      <c r="J7" s="25" t="s">
        <v>72</v>
      </c>
      <c r="K7" s="16"/>
      <c r="M7" s="289">
        <f>Juni!K54</f>
        <v>-35.999999999999972</v>
      </c>
      <c r="N7" s="290"/>
      <c r="O7" s="291"/>
      <c r="P7" s="23"/>
      <c r="Q7" s="6"/>
      <c r="R7" s="6" t="s">
        <v>78</v>
      </c>
      <c r="S7" s="187" t="b">
        <f>OR(IF(E7&gt;"",IF(MID(E7,LEN(E7)-1,2)="WE","WAHR",FALSE),FALSE),IF(E7&gt;"",IF(MID(E7,LEN(E7)-2,3)="WEF","WAHR",FALSE),FALSE))</f>
        <v>0</v>
      </c>
      <c r="V7" s="212"/>
      <c r="W7" s="212"/>
      <c r="X7" s="212"/>
      <c r="Y7" s="197"/>
      <c r="Z7" s="197"/>
      <c r="AA7" s="197"/>
      <c r="AB7" s="197"/>
      <c r="AC7" s="197"/>
      <c r="AD7" s="197"/>
      <c r="AE7" s="197"/>
      <c r="AF7" s="197"/>
      <c r="AG7" s="197"/>
      <c r="AH7" s="197"/>
      <c r="AI7" s="197"/>
      <c r="AJ7" s="197"/>
      <c r="AK7" s="197"/>
      <c r="AL7" s="197"/>
      <c r="AM7" s="197"/>
      <c r="AN7" s="197"/>
      <c r="AO7" s="197"/>
      <c r="AP7" s="197"/>
      <c r="AQ7" s="197"/>
    </row>
    <row r="8" spans="1:43" ht="22.5" customHeight="1">
      <c r="A8" s="3"/>
      <c r="B8" s="175"/>
      <c r="C8" s="176"/>
      <c r="D8" s="176"/>
      <c r="E8" s="176"/>
      <c r="F8" s="177"/>
      <c r="G8" s="178"/>
      <c r="H8" s="178"/>
      <c r="I8" s="178"/>
      <c r="J8" s="58"/>
      <c r="K8" s="58"/>
      <c r="L8" s="58"/>
      <c r="M8" s="58"/>
      <c r="N8" s="58"/>
      <c r="O8" s="58"/>
      <c r="P8" s="179"/>
      <c r="Q8" s="6"/>
      <c r="R8" s="6" t="s">
        <v>79</v>
      </c>
      <c r="S8" s="187" t="b">
        <f>IF(E7&gt;"",IF(MID(E7,LEN(E7)-2,3)="WEF","WAHR",FALSE),FALSE)</f>
        <v>0</v>
      </c>
      <c r="V8" s="212"/>
      <c r="W8" s="212"/>
      <c r="X8" s="212"/>
      <c r="Y8" s="197"/>
      <c r="Z8" s="197"/>
      <c r="AA8" s="197"/>
      <c r="AB8" s="197"/>
      <c r="AC8" s="197"/>
      <c r="AD8" s="197"/>
      <c r="AE8" s="197"/>
      <c r="AF8" s="197"/>
      <c r="AG8" s="197"/>
      <c r="AH8" s="197"/>
      <c r="AI8" s="197"/>
      <c r="AJ8" s="197"/>
      <c r="AK8" s="197"/>
      <c r="AL8" s="197"/>
      <c r="AM8" s="197"/>
      <c r="AN8" s="197"/>
      <c r="AO8" s="197"/>
      <c r="AP8" s="197"/>
      <c r="AQ8" s="197"/>
    </row>
    <row r="9" spans="1:43" ht="22.5" customHeight="1">
      <c r="A9" s="3"/>
      <c r="B9" s="102"/>
      <c r="C9" s="25" t="s">
        <v>71</v>
      </c>
      <c r="D9" s="16"/>
      <c r="E9" s="264" t="str">
        <f>IF(Übersicht!E11&lt;&gt;"",Übersicht!E11,"")</f>
        <v>Überarbeitung Gefahrstoffprozesse</v>
      </c>
      <c r="F9" s="265"/>
      <c r="G9" s="265"/>
      <c r="H9" s="265"/>
      <c r="I9" s="265"/>
      <c r="J9" s="265"/>
      <c r="K9" s="265"/>
      <c r="L9" s="265"/>
      <c r="M9" s="265"/>
      <c r="N9" s="265"/>
      <c r="O9" s="266"/>
      <c r="P9" s="23"/>
      <c r="Q9" s="6"/>
      <c r="V9" s="212"/>
      <c r="W9" s="212"/>
      <c r="X9" s="212"/>
      <c r="Y9" s="197"/>
      <c r="Z9" s="197"/>
      <c r="AA9" s="197"/>
      <c r="AB9" s="197"/>
      <c r="AC9" s="197"/>
      <c r="AD9" s="197"/>
      <c r="AE9" s="197"/>
      <c r="AF9" s="197"/>
      <c r="AG9" s="197"/>
      <c r="AH9" s="197"/>
      <c r="AI9" s="197"/>
      <c r="AJ9" s="197"/>
      <c r="AK9" s="197"/>
      <c r="AL9" s="197"/>
      <c r="AM9" s="197"/>
      <c r="AN9" s="197"/>
      <c r="AO9" s="197"/>
      <c r="AP9" s="197"/>
      <c r="AQ9" s="197"/>
    </row>
    <row r="10" spans="1:43" ht="14.4">
      <c r="A10" s="3"/>
      <c r="B10" s="14"/>
      <c r="C10" s="25"/>
      <c r="D10" s="25"/>
      <c r="E10" s="25"/>
      <c r="F10" s="19"/>
      <c r="G10" s="26"/>
      <c r="H10" s="26"/>
      <c r="I10" s="26"/>
      <c r="P10" s="23"/>
      <c r="Q10" s="65"/>
      <c r="R10" s="65"/>
      <c r="S10" s="65"/>
      <c r="T10" s="65"/>
      <c r="U10" s="65"/>
      <c r="V10" s="212"/>
      <c r="W10" s="212"/>
      <c r="X10" s="212"/>
      <c r="Y10" s="197"/>
      <c r="Z10" s="197"/>
      <c r="AA10" s="197"/>
      <c r="AB10" s="197"/>
      <c r="AC10" s="197"/>
      <c r="AD10" s="197"/>
      <c r="AE10" s="197"/>
      <c r="AF10" s="197"/>
      <c r="AG10" s="197"/>
      <c r="AH10" s="197"/>
      <c r="AI10" s="197"/>
      <c r="AJ10" s="197"/>
      <c r="AK10" s="197"/>
      <c r="AL10" s="197"/>
      <c r="AM10" s="197"/>
      <c r="AN10" s="197"/>
      <c r="AO10" s="197"/>
      <c r="AP10" s="197"/>
      <c r="AQ10" s="197"/>
    </row>
    <row r="11" spans="1:43" ht="15" customHeight="1">
      <c r="A11" s="3"/>
      <c r="B11" s="107"/>
      <c r="C11" s="108"/>
      <c r="D11" s="109"/>
      <c r="E11" s="109"/>
      <c r="F11" s="110"/>
      <c r="G11" s="110"/>
      <c r="H11" s="111" t="s">
        <v>40</v>
      </c>
      <c r="I11" s="112" t="s">
        <v>11</v>
      </c>
      <c r="J11" s="113" t="s">
        <v>12</v>
      </c>
      <c r="K11" s="114" t="s">
        <v>13</v>
      </c>
      <c r="L11" s="112" t="s">
        <v>14</v>
      </c>
      <c r="M11" s="112" t="s">
        <v>15</v>
      </c>
      <c r="N11" s="115"/>
      <c r="O11" s="145"/>
      <c r="P11" s="23"/>
      <c r="Q11" s="6"/>
      <c r="V11" s="212"/>
      <c r="W11" s="212"/>
      <c r="X11" s="212"/>
      <c r="Y11" s="197"/>
      <c r="Z11" s="197"/>
      <c r="AA11" s="197"/>
      <c r="AB11" s="197"/>
      <c r="AC11" s="197"/>
      <c r="AD11" s="197"/>
      <c r="AE11" s="197"/>
      <c r="AF11" s="197"/>
      <c r="AG11" s="197"/>
      <c r="AH11" s="197"/>
      <c r="AI11" s="197"/>
      <c r="AJ11" s="197"/>
      <c r="AK11" s="197"/>
      <c r="AL11" s="197"/>
      <c r="AM11" s="197"/>
      <c r="AN11" s="197"/>
      <c r="AO11" s="197"/>
      <c r="AP11" s="197"/>
      <c r="AQ11" s="197"/>
    </row>
    <row r="12" spans="1:43" ht="22.5" customHeight="1">
      <c r="A12" s="3"/>
      <c r="B12" s="107"/>
      <c r="C12" s="14" t="s">
        <v>28</v>
      </c>
      <c r="D12" s="21"/>
      <c r="E12" s="22"/>
      <c r="F12" s="147">
        <f>IF(Juni!F16&gt;0,Juni!F16,Juni!F12)</f>
        <v>9</v>
      </c>
      <c r="G12" s="87"/>
      <c r="H12" s="116" t="s">
        <v>41</v>
      </c>
      <c r="I12" s="117">
        <f>$F$12/5</f>
        <v>1.8</v>
      </c>
      <c r="J12" s="118">
        <f>$F$12/5</f>
        <v>1.8</v>
      </c>
      <c r="K12" s="118">
        <f>$F$12/5</f>
        <v>1.8</v>
      </c>
      <c r="L12" s="118">
        <f>$F$12/5</f>
        <v>1.8</v>
      </c>
      <c r="M12" s="119">
        <f>$F$12/5</f>
        <v>1.8</v>
      </c>
      <c r="N12" s="120" t="s">
        <v>43</v>
      </c>
      <c r="O12" s="145"/>
      <c r="P12" s="23"/>
      <c r="Q12" s="6"/>
      <c r="V12" s="212"/>
      <c r="W12" s="212"/>
      <c r="X12" s="212"/>
      <c r="Y12" s="197"/>
      <c r="Z12" s="197"/>
      <c r="AA12" s="197"/>
      <c r="AB12" s="197"/>
      <c r="AC12" s="197"/>
      <c r="AD12" s="197"/>
      <c r="AE12" s="197"/>
      <c r="AF12" s="197"/>
      <c r="AG12" s="197"/>
      <c r="AH12" s="197"/>
      <c r="AI12" s="197"/>
      <c r="AJ12" s="197"/>
      <c r="AK12" s="197"/>
      <c r="AL12" s="197"/>
      <c r="AM12" s="197"/>
      <c r="AN12" s="197"/>
      <c r="AO12" s="197"/>
      <c r="AP12" s="197"/>
      <c r="AQ12" s="197"/>
    </row>
    <row r="13" spans="1:43" ht="22.5" customHeight="1">
      <c r="A13" s="3"/>
      <c r="B13" s="107"/>
      <c r="C13" s="121"/>
      <c r="D13" s="146"/>
      <c r="E13" s="146"/>
      <c r="F13" s="122"/>
      <c r="G13" s="122"/>
      <c r="H13" s="123" t="s">
        <v>42</v>
      </c>
      <c r="I13" s="103"/>
      <c r="J13" s="104"/>
      <c r="K13" s="104"/>
      <c r="L13" s="104"/>
      <c r="M13" s="105"/>
      <c r="N13" s="85">
        <f>SUM(I13:M13)</f>
        <v>0</v>
      </c>
      <c r="O13" s="145"/>
      <c r="P13" s="23"/>
      <c r="Q13" s="6"/>
      <c r="V13" s="212"/>
      <c r="W13" s="212"/>
      <c r="X13" s="212"/>
      <c r="Y13" s="197"/>
      <c r="Z13" s="197"/>
      <c r="AA13" s="197"/>
      <c r="AB13" s="197"/>
      <c r="AC13" s="197"/>
      <c r="AD13" s="197"/>
      <c r="AE13" s="197"/>
      <c r="AF13" s="197"/>
      <c r="AG13" s="197"/>
      <c r="AH13" s="197"/>
      <c r="AI13" s="197"/>
      <c r="AJ13" s="197"/>
      <c r="AK13" s="197"/>
      <c r="AL13" s="197"/>
      <c r="AM13" s="197"/>
      <c r="AN13" s="197"/>
      <c r="AO13" s="197"/>
      <c r="AP13" s="197"/>
      <c r="AQ13" s="197"/>
    </row>
    <row r="14" spans="1:43" ht="18.75" customHeight="1">
      <c r="A14" s="3"/>
      <c r="B14" s="107"/>
      <c r="C14" s="144" t="s">
        <v>77</v>
      </c>
      <c r="D14" s="25"/>
      <c r="E14" s="27"/>
      <c r="F14" s="7"/>
      <c r="G14" s="7"/>
      <c r="O14" s="145"/>
      <c r="P14" s="23"/>
      <c r="Q14" s="6"/>
      <c r="V14" s="212"/>
      <c r="W14" s="212"/>
      <c r="X14" s="212"/>
      <c r="Y14" s="197"/>
      <c r="Z14" s="197"/>
      <c r="AA14" s="197"/>
      <c r="AB14" s="197"/>
      <c r="AC14" s="197"/>
      <c r="AD14" s="197"/>
      <c r="AE14" s="197"/>
      <c r="AF14" s="197"/>
      <c r="AG14" s="197"/>
      <c r="AH14" s="197"/>
      <c r="AI14" s="197"/>
      <c r="AJ14" s="197"/>
      <c r="AK14" s="197"/>
      <c r="AL14" s="197"/>
      <c r="AM14" s="197"/>
      <c r="AN14" s="197"/>
      <c r="AO14" s="197"/>
      <c r="AP14" s="197"/>
      <c r="AQ14" s="197"/>
    </row>
    <row r="15" spans="1:43" ht="15" customHeight="1">
      <c r="A15" s="3"/>
      <c r="B15" s="107"/>
      <c r="C15" s="106"/>
      <c r="D15" s="124"/>
      <c r="E15" s="125"/>
      <c r="F15" s="125"/>
      <c r="G15" s="126"/>
      <c r="H15" s="127" t="s">
        <v>47</v>
      </c>
      <c r="I15" s="128" t="s">
        <v>11</v>
      </c>
      <c r="J15" s="129" t="s">
        <v>12</v>
      </c>
      <c r="K15" s="130" t="s">
        <v>13</v>
      </c>
      <c r="L15" s="128" t="s">
        <v>14</v>
      </c>
      <c r="M15" s="128" t="s">
        <v>15</v>
      </c>
      <c r="N15" s="131"/>
      <c r="O15" s="145"/>
      <c r="P15" s="23"/>
      <c r="Q15" s="6"/>
      <c r="V15" s="212"/>
      <c r="W15" s="212"/>
      <c r="X15" s="212"/>
      <c r="Y15" s="197"/>
      <c r="Z15" s="197"/>
      <c r="AA15" s="197"/>
      <c r="AB15" s="197"/>
      <c r="AC15" s="197"/>
      <c r="AD15" s="197"/>
      <c r="AE15" s="197"/>
      <c r="AF15" s="197"/>
      <c r="AG15" s="197"/>
      <c r="AH15" s="197"/>
      <c r="AI15" s="197"/>
      <c r="AJ15" s="197"/>
      <c r="AK15" s="197"/>
      <c r="AL15" s="197"/>
      <c r="AM15" s="197"/>
      <c r="AN15" s="197"/>
      <c r="AO15" s="197"/>
      <c r="AP15" s="197"/>
      <c r="AQ15" s="197"/>
    </row>
    <row r="16" spans="1:43" ht="23.25" customHeight="1">
      <c r="A16" s="3"/>
      <c r="B16" s="107"/>
      <c r="C16" s="142" t="s">
        <v>46</v>
      </c>
      <c r="D16" s="143"/>
      <c r="E16" s="143"/>
      <c r="F16" s="147"/>
      <c r="G16" s="132"/>
      <c r="H16" s="133" t="s">
        <v>41</v>
      </c>
      <c r="I16" s="134">
        <f>$F$16/5</f>
        <v>0</v>
      </c>
      <c r="J16" s="135">
        <f>$F$16/5</f>
        <v>0</v>
      </c>
      <c r="K16" s="135">
        <f>$F$16/5</f>
        <v>0</v>
      </c>
      <c r="L16" s="135">
        <f>$F$16/5</f>
        <v>0</v>
      </c>
      <c r="M16" s="136">
        <f>$F$16/5</f>
        <v>0</v>
      </c>
      <c r="N16" s="137" t="s">
        <v>43</v>
      </c>
      <c r="O16" s="145"/>
      <c r="P16" s="23"/>
      <c r="Q16" s="6"/>
      <c r="V16" s="212"/>
      <c r="W16" s="212"/>
      <c r="X16" s="212"/>
      <c r="Y16" s="197"/>
      <c r="Z16" s="197"/>
      <c r="AA16" s="197"/>
      <c r="AB16" s="197"/>
      <c r="AC16" s="197"/>
      <c r="AD16" s="197"/>
      <c r="AE16" s="197"/>
      <c r="AF16" s="197"/>
      <c r="AG16" s="197"/>
      <c r="AH16" s="197"/>
      <c r="AI16" s="197"/>
      <c r="AJ16" s="197"/>
      <c r="AK16" s="197"/>
      <c r="AL16" s="197"/>
      <c r="AM16" s="197"/>
      <c r="AN16" s="197"/>
      <c r="AO16" s="197"/>
      <c r="AP16" s="197"/>
      <c r="AQ16" s="197"/>
    </row>
    <row r="17" spans="1:252" ht="22.5" customHeight="1">
      <c r="A17" s="3"/>
      <c r="B17" s="107"/>
      <c r="C17" s="138" t="s">
        <v>45</v>
      </c>
      <c r="D17" s="139"/>
      <c r="E17" s="277"/>
      <c r="F17" s="277"/>
      <c r="G17" s="148" t="b">
        <f>IF($E$17&lt;&gt;0,TRUE(),FALSE())</f>
        <v>0</v>
      </c>
      <c r="H17" s="140" t="s">
        <v>42</v>
      </c>
      <c r="I17" s="103"/>
      <c r="J17" s="104"/>
      <c r="K17" s="104"/>
      <c r="L17" s="104"/>
      <c r="M17" s="105"/>
      <c r="N17" s="141">
        <f>SUM(I17:M17)</f>
        <v>0</v>
      </c>
      <c r="O17" s="145"/>
      <c r="P17" s="23"/>
      <c r="Q17" s="6"/>
      <c r="V17" s="212"/>
      <c r="W17" s="212"/>
      <c r="X17" s="212"/>
      <c r="Y17" s="197"/>
      <c r="Z17" s="197"/>
      <c r="AA17" s="197"/>
      <c r="AB17" s="197"/>
      <c r="AC17" s="197"/>
      <c r="AD17" s="197"/>
      <c r="AE17" s="197"/>
      <c r="AF17" s="197"/>
      <c r="AG17" s="197"/>
      <c r="AH17" s="197"/>
      <c r="AI17" s="197"/>
      <c r="AJ17" s="197"/>
      <c r="AK17" s="197"/>
      <c r="AL17" s="197"/>
      <c r="AM17" s="197"/>
      <c r="AN17" s="197"/>
      <c r="AO17" s="197"/>
      <c r="AP17" s="197"/>
      <c r="AQ17" s="197"/>
    </row>
    <row r="18" spans="1:252" ht="14.4">
      <c r="A18" s="3"/>
      <c r="B18" s="82"/>
      <c r="C18" s="83"/>
      <c r="D18" s="84"/>
      <c r="E18" s="84"/>
      <c r="F18" s="84"/>
      <c r="G18" s="84"/>
      <c r="H18" s="84"/>
      <c r="I18" s="84"/>
      <c r="J18" s="84"/>
      <c r="K18" s="9"/>
      <c r="L18" s="9"/>
      <c r="M18" s="9"/>
      <c r="N18" s="9"/>
      <c r="O18" s="9"/>
      <c r="P18" s="28"/>
      <c r="Q18" s="6"/>
      <c r="V18" s="212"/>
      <c r="W18" s="212"/>
      <c r="X18" s="212"/>
      <c r="Y18" s="197"/>
      <c r="Z18" s="197"/>
      <c r="AA18" s="197"/>
      <c r="AB18" s="197"/>
      <c r="AC18" s="197"/>
      <c r="AD18" s="197"/>
      <c r="AE18" s="197"/>
      <c r="AF18" s="197"/>
      <c r="AG18" s="197"/>
      <c r="AH18" s="197"/>
      <c r="AI18" s="197"/>
      <c r="AJ18" s="197"/>
      <c r="AK18" s="197"/>
      <c r="AL18" s="197"/>
      <c r="AM18" s="197"/>
      <c r="AN18" s="197"/>
      <c r="AO18" s="197"/>
      <c r="AP18" s="197"/>
      <c r="AQ18" s="197"/>
    </row>
    <row r="19" spans="1:252" ht="15" thickBot="1">
      <c r="A19" s="29"/>
      <c r="B19" s="154"/>
      <c r="C19" s="65"/>
      <c r="D19" s="65"/>
      <c r="E19" s="65"/>
      <c r="F19" s="65"/>
      <c r="G19" s="65"/>
      <c r="H19" s="65"/>
      <c r="I19" s="65"/>
      <c r="J19" s="65"/>
      <c r="K19" s="65"/>
      <c r="L19" s="65"/>
      <c r="M19" s="65"/>
      <c r="N19" s="65"/>
      <c r="O19" s="65"/>
      <c r="P19" s="65"/>
      <c r="Q19" s="65"/>
      <c r="R19" s="65"/>
      <c r="S19" s="65"/>
      <c r="T19" s="65"/>
      <c r="U19" s="65"/>
      <c r="Y19" s="151"/>
      <c r="Z19" s="151"/>
      <c r="AA19" s="152"/>
      <c r="AB19" s="152"/>
      <c r="AC19" s="151"/>
      <c r="AD19" s="198"/>
      <c r="AE19" s="198"/>
      <c r="AF19" s="199"/>
      <c r="AG19" s="199"/>
      <c r="AH19" s="199"/>
      <c r="AI19" s="197"/>
      <c r="AJ19" s="197"/>
      <c r="AK19" s="197"/>
      <c r="AL19" s="197"/>
      <c r="AM19" s="197"/>
      <c r="AN19" s="197"/>
      <c r="AO19" s="197"/>
      <c r="AP19" s="197"/>
      <c r="AQ19" s="197"/>
    </row>
    <row r="20" spans="1:252" s="4" customFormat="1" ht="18.75" customHeight="1">
      <c r="A20" s="30"/>
      <c r="B20" s="218"/>
      <c r="C20" s="268"/>
      <c r="D20" s="269"/>
      <c r="E20" s="269"/>
      <c r="F20" s="270" t="s">
        <v>65</v>
      </c>
      <c r="G20" s="271"/>
      <c r="H20" s="272"/>
      <c r="I20" s="273" t="s">
        <v>24</v>
      </c>
      <c r="J20" s="273"/>
      <c r="K20" s="274"/>
      <c r="L20" s="278"/>
      <c r="M20" s="273"/>
      <c r="N20" s="273"/>
      <c r="O20" s="273"/>
      <c r="P20" s="210"/>
      <c r="Q20" s="67" t="s">
        <v>88</v>
      </c>
      <c r="R20" s="67"/>
      <c r="S20" s="67"/>
      <c r="T20" s="67" t="s">
        <v>90</v>
      </c>
      <c r="U20" s="67"/>
      <c r="V20" s="67" t="s">
        <v>89</v>
      </c>
      <c r="W20" s="68"/>
      <c r="X20" s="68"/>
      <c r="Y20" s="200"/>
      <c r="Z20" s="200"/>
      <c r="AA20" s="153"/>
      <c r="AB20" s="153"/>
      <c r="AC20" s="200"/>
      <c r="AD20" s="201"/>
      <c r="AE20" s="201"/>
      <c r="AF20" s="202"/>
      <c r="AG20" s="202"/>
      <c r="AH20" s="202"/>
      <c r="AI20" s="203"/>
      <c r="AJ20" s="203"/>
      <c r="AK20" s="203"/>
      <c r="AL20" s="203"/>
      <c r="AM20" s="203"/>
      <c r="AN20" s="203"/>
      <c r="AO20" s="203"/>
      <c r="AP20" s="203"/>
      <c r="AQ20" s="203"/>
    </row>
    <row r="21" spans="1:252" ht="18.75" customHeight="1">
      <c r="A21" s="31">
        <f>DATEVALUE(I2&amp;K2)</f>
        <v>44743</v>
      </c>
      <c r="B21" s="219" t="s">
        <v>0</v>
      </c>
      <c r="C21" s="1" t="s">
        <v>86</v>
      </c>
      <c r="D21" s="5" t="s">
        <v>87</v>
      </c>
      <c r="E21" s="220" t="s">
        <v>17</v>
      </c>
      <c r="F21" s="162" t="s">
        <v>1</v>
      </c>
      <c r="G21" s="163" t="s">
        <v>6</v>
      </c>
      <c r="H21" s="164" t="s">
        <v>2</v>
      </c>
      <c r="I21" s="220" t="s">
        <v>16</v>
      </c>
      <c r="J21" s="2" t="s">
        <v>20</v>
      </c>
      <c r="K21" s="220" t="s">
        <v>18</v>
      </c>
      <c r="L21" s="279" t="s">
        <v>69</v>
      </c>
      <c r="M21" s="280"/>
      <c r="N21" s="280"/>
      <c r="O21" s="280"/>
      <c r="P21" s="211"/>
      <c r="Q21" s="193" t="s">
        <v>0</v>
      </c>
      <c r="R21" s="193" t="s">
        <v>74</v>
      </c>
      <c r="S21" s="69" t="s">
        <v>85</v>
      </c>
      <c r="T21" s="194"/>
      <c r="U21" s="69"/>
      <c r="V21" s="70"/>
      <c r="W21" s="70"/>
      <c r="X21" s="71"/>
      <c r="Y21" s="150"/>
      <c r="Z21" s="204"/>
      <c r="AA21" s="152"/>
      <c r="AB21" s="152"/>
      <c r="AC21" s="151"/>
      <c r="AD21" s="198"/>
      <c r="AE21" s="198"/>
      <c r="AF21" s="199"/>
      <c r="AG21" s="199"/>
      <c r="AH21" s="199"/>
      <c r="AI21" s="197"/>
      <c r="AJ21" s="197"/>
      <c r="AK21" s="197"/>
      <c r="AL21" s="197"/>
      <c r="AM21" s="197"/>
      <c r="AN21" s="197"/>
      <c r="AO21" s="197"/>
      <c r="AP21" s="197"/>
      <c r="AQ21" s="197"/>
    </row>
    <row r="22" spans="1:252" ht="20.25" customHeight="1">
      <c r="A22" s="32" t="str">
        <f t="shared" ref="A22:A52" si="0">TEXT(B22,"TTTT")</f>
        <v>Freitag</v>
      </c>
      <c r="B22" s="33">
        <f>($A$21+ROW(B1)-1)*(MONTH($A$21+1)=MONTH($A$21))</f>
        <v>44743</v>
      </c>
      <c r="C22" s="174" t="str">
        <f>IF(OR(A22="Samstag",A22="Sonntag"),"",IF(COUNTIF(Übersicht!C$16:C$30,B22)&gt;0,"BA",""))</f>
        <v/>
      </c>
      <c r="D22" s="34" t="str">
        <f>IF(OR(A22="Samstag",A22="Sonntag"),"",IF(COUNTIF(Übersicht!C$16:C$30,B22)&gt;0,"F",""))</f>
        <v/>
      </c>
      <c r="E22" s="161">
        <f>IF(OR(A22="Samstag",A22="Sonntag",OR(C22="BA",D22="F")),"",
IF(C22="SV",D22,
IF(OR($E$17="",B22&lt;$E$17),IF($N$13=0,HLOOKUP($A22,$I$11:$M$12,2,FALSE),IF($N$13=$F$12,HLOOKUP($A22,$I$11:$M$13,3,FALSE),"FEHLER")),
IF($N$17=0,HLOOKUP($A22,$I$15:$M$16,2,FALSE),IF($N$17=$F$16,HLOOKUP($A22,$I$15:$M$17,3,FALSE),"FEHLER")))))</f>
        <v>1.8</v>
      </c>
      <c r="F22" s="165"/>
      <c r="G22" s="166"/>
      <c r="H22" s="167"/>
      <c r="I22" s="38">
        <f t="shared" ref="I22:I52" si="1">IF(OR(C22="K",C22="U",C22="F"),E22,IF(C22="SU",IF(H22="",D22,((H22-F22)-G22)+D22),IF(AND(H22="",E22=""),0,((H22-F22)-G22)*24)))</f>
        <v>0</v>
      </c>
      <c r="J22" s="35">
        <f>IF(E22="Fehler",0,IF(E22="",I22,I22-E22))</f>
        <v>-1.8</v>
      </c>
      <c r="K22" s="36">
        <f>M7+J22</f>
        <v>-37.799999999999969</v>
      </c>
      <c r="L22" s="281"/>
      <c r="M22" s="282"/>
      <c r="N22" s="282"/>
      <c r="O22" s="282"/>
      <c r="P22" s="297" t="s">
        <v>73</v>
      </c>
      <c r="Q22" s="225">
        <v>1</v>
      </c>
      <c r="R22" s="226">
        <f>IF(OR(C22="BA",D22="F"),POWER(2,Q22),0)</f>
        <v>0</v>
      </c>
      <c r="S22" s="226">
        <f>(I22*60+F22*24*4200+G22*24*3600)*Q22</f>
        <v>0</v>
      </c>
      <c r="T22" s="213" t="str">
        <f>IF(OR(A22="Samstag",A22="Sonntag"),"",IF(AND(COUNTIF(Übersicht!C$16:C$30,B22)&gt;0,C22&lt;&gt;"BA"),"Achtung: Feiertag gelöscht!",""))</f>
        <v/>
      </c>
      <c r="U22" s="214"/>
      <c r="V22" s="73">
        <f>IF(OR(A22="Samstag",A22="Sonntag",D22="F"),"",
IF(C22="SV",D22,
IF(OR($E$17="",B22&lt;$E$17),IF($N$13=0,HLOOKUP($A22,$I$11:$M$12,2,FALSE),IF($N$13=$F$12,HLOOKUP($A22,$I$11:$M$13,3,FALSE),"FEHLER")),
IF($N$17=0,HLOOKUP($A22,$I$15:$M$16,2,FALSE),IF($N$17=$F$16,HLOOKUP($A22,$I$15:$M$17,3,FALSE),"FEHLER")))))</f>
        <v>1.8</v>
      </c>
      <c r="W22" s="73"/>
      <c r="X22" s="73"/>
      <c r="Y22" s="205"/>
      <c r="Z22" s="205"/>
      <c r="AA22" s="205"/>
      <c r="AB22" s="205"/>
      <c r="AC22" s="205"/>
      <c r="AD22" s="152"/>
      <c r="AE22" s="154"/>
      <c r="AF22" s="151"/>
      <c r="AG22" s="198"/>
      <c r="AH22" s="206"/>
      <c r="AI22" s="199"/>
      <c r="AJ22" s="199"/>
      <c r="AK22" s="199"/>
      <c r="AL22" s="197"/>
      <c r="AM22" s="197"/>
      <c r="AN22" s="197"/>
      <c r="AO22" s="197"/>
      <c r="AP22" s="197"/>
      <c r="AQ22" s="197"/>
    </row>
    <row r="23" spans="1:252" s="91" customFormat="1" ht="20.25" customHeight="1">
      <c r="A23" s="32" t="str">
        <f t="shared" si="0"/>
        <v>Samstag</v>
      </c>
      <c r="B23" s="37">
        <f t="shared" ref="B23:B52" si="2">($A$21+ROW(B2)-1)*(MONTH(B22+1)=MONTH($A$21))</f>
        <v>44744</v>
      </c>
      <c r="C23" s="174" t="str">
        <f>IF(OR(A23="Samstag",A23="Sonntag"),"",IF(COUNTIF(Übersicht!C$16:C$30,B23)&gt;0,"BA",""))</f>
        <v/>
      </c>
      <c r="D23" s="34" t="str">
        <f>IF(OR(A23="Samstag",A23="Sonntag"),"",IF(COUNTIF(Übersicht!C$16:C$30,B23)&gt;0,"F",""))</f>
        <v/>
      </c>
      <c r="E23" s="161" t="str">
        <f t="shared" ref="E23:E52" si="3">IF(OR(A23="Samstag",A23="Sonntag",OR(C23="BA",D23="F")),"",
IF(C23="SV",D23,
IF(OR($E$17="",B23&lt;$E$17),IF($N$13=0,HLOOKUP($A23,$I$11:$M$12,2,FALSE),IF($N$13=$F$12,HLOOKUP($A23,$I$11:$M$13,3,FALSE),"FEHLER")),
IF($N$17=0,HLOOKUP($A23,$I$15:$M$16,2,FALSE),IF($N$17=$F$16,HLOOKUP($A23,$I$15:$M$17,3,FALSE),"FEHLER")))))</f>
        <v/>
      </c>
      <c r="F23" s="165"/>
      <c r="G23" s="166"/>
      <c r="H23" s="167"/>
      <c r="I23" s="38">
        <f t="shared" si="1"/>
        <v>0</v>
      </c>
      <c r="J23" s="35">
        <f t="shared" ref="J23:J52" si="4">IF(E23="Fehler",0,IF(E23="",I23,I23-E23))</f>
        <v>0</v>
      </c>
      <c r="K23" s="36">
        <f>SUM(K22,J23)</f>
        <v>-37.799999999999969</v>
      </c>
      <c r="L23" s="275"/>
      <c r="M23" s="276"/>
      <c r="N23" s="276"/>
      <c r="O23" s="276"/>
      <c r="P23" s="298"/>
      <c r="Q23" s="195">
        <v>2</v>
      </c>
      <c r="R23" s="226">
        <f t="shared" ref="R23:R52" si="5">IF(OR(C23="BA",D23="F"),POWER(2,Q23),0)</f>
        <v>0</v>
      </c>
      <c r="S23" s="226">
        <f t="shared" ref="S23:S52" si="6">(I23*60+F23*24*4200+G23*24*3600)*Q23</f>
        <v>0</v>
      </c>
      <c r="T23" s="213" t="str">
        <f>IF(OR(A23="Samstag",A23="Sonntag"),"",IF(AND(COUNTIF(Übersicht!C$16:C$30,B23)&gt;0,C23&lt;&gt;"BA"),"Achtung: Feiertag gelöscht!",""))</f>
        <v/>
      </c>
      <c r="U23" s="73"/>
      <c r="V23" s="73" t="str">
        <f t="shared" ref="V23:V52" si="7">IF(OR(A23="Samstag",A23="Sonntag",D23="F"),"",
IF(C23="SV",D23,
IF(OR($E$17="",B23&lt;$E$17),IF($N$13=0,HLOOKUP($A23,$I$11:$M$12,2,FALSE),IF($N$13=$F$12,HLOOKUP($A23,$I$11:$M$13,3,FALSE),"FEHLER")),
IF($N$17=0,HLOOKUP($A23,$I$15:$M$16,2,FALSE),IF($N$17=$F$16,HLOOKUP($A23,$I$15:$M$17,3,FALSE),"FEHLER")))))</f>
        <v/>
      </c>
      <c r="W23" s="73"/>
      <c r="X23" s="73"/>
      <c r="Y23" s="205"/>
      <c r="Z23" s="205"/>
      <c r="AA23" s="152"/>
      <c r="AB23" s="154"/>
      <c r="AC23" s="151"/>
      <c r="AD23" s="198"/>
      <c r="AE23" s="206"/>
      <c r="AF23" s="199"/>
      <c r="AG23" s="199"/>
      <c r="AH23" s="199"/>
      <c r="AI23" s="197"/>
      <c r="AJ23" s="197"/>
      <c r="AK23" s="197"/>
      <c r="AL23" s="197"/>
      <c r="AM23" s="197"/>
      <c r="AN23" s="197"/>
      <c r="AO23" s="197"/>
      <c r="AP23" s="197"/>
      <c r="AQ23" s="197"/>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row>
    <row r="24" spans="1:252" s="91" customFormat="1" ht="20.25" customHeight="1">
      <c r="A24" s="32" t="str">
        <f t="shared" si="0"/>
        <v>Sonntag</v>
      </c>
      <c r="B24" s="37">
        <f t="shared" si="2"/>
        <v>44745</v>
      </c>
      <c r="C24" s="174" t="str">
        <f>IF(OR(A24="Samstag",A24="Sonntag"),"",IF(COUNTIF(Übersicht!C$16:C$30,B24)&gt;0,"BA",""))</f>
        <v/>
      </c>
      <c r="D24" s="34" t="str">
        <f>IF(OR(A24="Samstag",A24="Sonntag"),"",IF(COUNTIF(Übersicht!C$16:C$30,B24)&gt;0,"F",""))</f>
        <v/>
      </c>
      <c r="E24" s="161" t="str">
        <f t="shared" si="3"/>
        <v/>
      </c>
      <c r="F24" s="165"/>
      <c r="G24" s="166"/>
      <c r="H24" s="167"/>
      <c r="I24" s="38">
        <f t="shared" si="1"/>
        <v>0</v>
      </c>
      <c r="J24" s="35">
        <f t="shared" si="4"/>
        <v>0</v>
      </c>
      <c r="K24" s="36">
        <f t="shared" ref="K24:K52" si="8">SUM(K23,J24)</f>
        <v>-37.799999999999969</v>
      </c>
      <c r="L24" s="275"/>
      <c r="M24" s="276"/>
      <c r="N24" s="276"/>
      <c r="O24" s="276"/>
      <c r="P24" s="298"/>
      <c r="Q24" s="195">
        <v>3</v>
      </c>
      <c r="R24" s="226">
        <f t="shared" si="5"/>
        <v>0</v>
      </c>
      <c r="S24" s="226">
        <f t="shared" si="6"/>
        <v>0</v>
      </c>
      <c r="T24" s="213" t="str">
        <f>IF(OR(A24="Samstag",A24="Sonntag"),"",IF(AND(COUNTIF(Übersicht!C$16:C$30,B24)&gt;0,C24&lt;&gt;"BA"),"Achtung: Feiertag gelöscht!",""))</f>
        <v/>
      </c>
      <c r="U24" s="73"/>
      <c r="V24" s="73" t="str">
        <f t="shared" si="7"/>
        <v/>
      </c>
      <c r="W24" s="73"/>
      <c r="X24" s="73"/>
      <c r="Y24" s="205"/>
      <c r="Z24" s="205"/>
      <c r="AA24" s="152"/>
      <c r="AB24" s="154"/>
      <c r="AC24" s="151"/>
      <c r="AD24" s="198"/>
      <c r="AE24" s="206"/>
      <c r="AF24" s="199"/>
      <c r="AG24" s="199"/>
      <c r="AH24" s="199"/>
      <c r="AI24" s="197"/>
      <c r="AJ24" s="197"/>
      <c r="AK24" s="197"/>
      <c r="AL24" s="197"/>
      <c r="AM24" s="197"/>
      <c r="AN24" s="197"/>
      <c r="AO24" s="197"/>
      <c r="AP24" s="197"/>
      <c r="AQ24" s="197"/>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row>
    <row r="25" spans="1:252" s="91" customFormat="1" ht="20.25" customHeight="1">
      <c r="A25" s="32" t="str">
        <f t="shared" si="0"/>
        <v>Montag</v>
      </c>
      <c r="B25" s="37">
        <f t="shared" si="2"/>
        <v>44746</v>
      </c>
      <c r="C25" s="174" t="str">
        <f>IF(OR(A25="Samstag",A25="Sonntag"),"",IF(COUNTIF(Übersicht!C$16:C$30,B25)&gt;0,"BA",""))</f>
        <v/>
      </c>
      <c r="D25" s="34" t="str">
        <f>IF(OR(A25="Samstag",A25="Sonntag"),"",IF(COUNTIF(Übersicht!C$16:C$30,B25)&gt;0,"F",""))</f>
        <v/>
      </c>
      <c r="E25" s="161">
        <f t="shared" si="3"/>
        <v>1.8</v>
      </c>
      <c r="F25" s="165"/>
      <c r="G25" s="166"/>
      <c r="H25" s="167"/>
      <c r="I25" s="38">
        <f t="shared" si="1"/>
        <v>0</v>
      </c>
      <c r="J25" s="35">
        <f t="shared" si="4"/>
        <v>-1.8</v>
      </c>
      <c r="K25" s="36">
        <f t="shared" si="8"/>
        <v>-39.599999999999966</v>
      </c>
      <c r="L25" s="275"/>
      <c r="M25" s="276"/>
      <c r="N25" s="276"/>
      <c r="O25" s="276"/>
      <c r="P25" s="298"/>
      <c r="Q25" s="195">
        <v>4</v>
      </c>
      <c r="R25" s="226">
        <f t="shared" si="5"/>
        <v>0</v>
      </c>
      <c r="S25" s="226">
        <f t="shared" si="6"/>
        <v>0</v>
      </c>
      <c r="T25" s="213" t="str">
        <f>IF(OR(A25="Samstag",A25="Sonntag"),"",IF(AND(COUNTIF(Übersicht!C$16:C$30,B25)&gt;0,C25&lt;&gt;"BA"),"Achtung: Feiertag gelöscht!",""))</f>
        <v/>
      </c>
      <c r="U25" s="73"/>
      <c r="V25" s="73">
        <f t="shared" si="7"/>
        <v>1.8</v>
      </c>
      <c r="W25" s="73"/>
      <c r="X25" s="73"/>
      <c r="Y25" s="205"/>
      <c r="Z25" s="205"/>
      <c r="AA25" s="152"/>
      <c r="AB25" s="154"/>
      <c r="AC25" s="151"/>
      <c r="AD25" s="198"/>
      <c r="AE25" s="206"/>
      <c r="AF25" s="199"/>
      <c r="AG25" s="199"/>
      <c r="AH25" s="199"/>
      <c r="AI25" s="197"/>
      <c r="AJ25" s="197"/>
      <c r="AK25" s="197"/>
      <c r="AL25" s="197"/>
      <c r="AM25" s="197"/>
      <c r="AN25" s="197"/>
      <c r="AO25" s="197"/>
      <c r="AP25" s="197"/>
      <c r="AQ25" s="197"/>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row>
    <row r="26" spans="1:252" s="91" customFormat="1" ht="20.25" customHeight="1">
      <c r="A26" s="32" t="str">
        <f t="shared" si="0"/>
        <v>Dienstag</v>
      </c>
      <c r="B26" s="37">
        <f t="shared" si="2"/>
        <v>44747</v>
      </c>
      <c r="C26" s="174" t="str">
        <f>IF(OR(A26="Samstag",A26="Sonntag"),"",IF(COUNTIF(Übersicht!C$16:C$30,B26)&gt;0,"BA",""))</f>
        <v/>
      </c>
      <c r="D26" s="34" t="str">
        <f>IF(OR(A26="Samstag",A26="Sonntag"),"",IF(COUNTIF(Übersicht!C$16:C$30,B26)&gt;0,"F",""))</f>
        <v/>
      </c>
      <c r="E26" s="161">
        <f t="shared" si="3"/>
        <v>1.8</v>
      </c>
      <c r="F26" s="165"/>
      <c r="G26" s="166"/>
      <c r="H26" s="167"/>
      <c r="I26" s="38">
        <f t="shared" si="1"/>
        <v>0</v>
      </c>
      <c r="J26" s="35">
        <f t="shared" si="4"/>
        <v>-1.8</v>
      </c>
      <c r="K26" s="36">
        <f t="shared" si="8"/>
        <v>-41.399999999999963</v>
      </c>
      <c r="L26" s="275"/>
      <c r="M26" s="276"/>
      <c r="N26" s="276"/>
      <c r="O26" s="276"/>
      <c r="P26" s="298"/>
      <c r="Q26" s="195">
        <v>5</v>
      </c>
      <c r="R26" s="226">
        <f t="shared" si="5"/>
        <v>0</v>
      </c>
      <c r="S26" s="226">
        <f t="shared" si="6"/>
        <v>0</v>
      </c>
      <c r="T26" s="213" t="str">
        <f>IF(OR(A26="Samstag",A26="Sonntag"),"",IF(AND(COUNTIF(Übersicht!C$16:C$30,B26)&gt;0,C26&lt;&gt;"BA"),"Achtung: Feiertag gelöscht!",""))</f>
        <v/>
      </c>
      <c r="U26" s="73"/>
      <c r="V26" s="73">
        <f t="shared" si="7"/>
        <v>1.8</v>
      </c>
      <c r="W26" s="73"/>
      <c r="X26" s="73"/>
      <c r="Y26" s="205"/>
      <c r="Z26" s="205"/>
      <c r="AA26" s="152"/>
      <c r="AB26" s="154"/>
      <c r="AC26" s="151"/>
      <c r="AD26" s="198"/>
      <c r="AE26" s="206"/>
      <c r="AF26" s="199"/>
      <c r="AG26" s="199"/>
      <c r="AH26" s="199"/>
      <c r="AI26" s="197"/>
      <c r="AJ26" s="197"/>
      <c r="AK26" s="197"/>
      <c r="AL26" s="197"/>
      <c r="AM26" s="197"/>
      <c r="AN26" s="197"/>
      <c r="AO26" s="197"/>
      <c r="AP26" s="197"/>
      <c r="AQ26" s="197"/>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row>
    <row r="27" spans="1:252" s="91" customFormat="1" ht="20.25" customHeight="1">
      <c r="A27" s="32" t="str">
        <f t="shared" si="0"/>
        <v>Mittwoch</v>
      </c>
      <c r="B27" s="37">
        <f t="shared" si="2"/>
        <v>44748</v>
      </c>
      <c r="C27" s="174" t="str">
        <f>IF(OR(A27="Samstag",A27="Sonntag"),"",IF(COUNTIF(Übersicht!C$16:C$30,B27)&gt;0,"BA",""))</f>
        <v/>
      </c>
      <c r="D27" s="34" t="str">
        <f>IF(OR(A27="Samstag",A27="Sonntag"),"",IF(COUNTIF(Übersicht!C$16:C$30,B27)&gt;0,"F",""))</f>
        <v/>
      </c>
      <c r="E27" s="161">
        <f t="shared" si="3"/>
        <v>1.8</v>
      </c>
      <c r="F27" s="165"/>
      <c r="G27" s="166"/>
      <c r="H27" s="167"/>
      <c r="I27" s="38">
        <f t="shared" si="1"/>
        <v>0</v>
      </c>
      <c r="J27" s="35">
        <f t="shared" si="4"/>
        <v>-1.8</v>
      </c>
      <c r="K27" s="36">
        <f>SUM(K26,J27)</f>
        <v>-43.19999999999996</v>
      </c>
      <c r="L27" s="275"/>
      <c r="M27" s="276"/>
      <c r="N27" s="276"/>
      <c r="O27" s="276"/>
      <c r="P27" s="298"/>
      <c r="Q27" s="195">
        <v>6</v>
      </c>
      <c r="R27" s="226">
        <f t="shared" si="5"/>
        <v>0</v>
      </c>
      <c r="S27" s="226">
        <f t="shared" si="6"/>
        <v>0</v>
      </c>
      <c r="T27" s="213" t="str">
        <f>IF(OR(A27="Samstag",A27="Sonntag"),"",IF(AND(COUNTIF(Übersicht!C$16:C$30,B27)&gt;0,C27&lt;&gt;"BA"),"Achtung: Feiertag gelöscht!",""))</f>
        <v/>
      </c>
      <c r="U27" s="73"/>
      <c r="V27" s="73">
        <f t="shared" si="7"/>
        <v>1.8</v>
      </c>
      <c r="W27" s="73"/>
      <c r="X27" s="73"/>
      <c r="Y27" s="205"/>
      <c r="Z27" s="205"/>
      <c r="AA27" s="152"/>
      <c r="AB27" s="154"/>
      <c r="AC27" s="151"/>
      <c r="AD27" s="198"/>
      <c r="AE27" s="206"/>
      <c r="AF27" s="199"/>
      <c r="AG27" s="199"/>
      <c r="AH27" s="199"/>
      <c r="AI27" s="197"/>
      <c r="AJ27" s="197"/>
      <c r="AK27" s="197"/>
      <c r="AL27" s="197"/>
      <c r="AM27" s="197"/>
      <c r="AN27" s="197"/>
      <c r="AO27" s="197"/>
      <c r="AP27" s="197"/>
      <c r="AQ27" s="197"/>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row>
    <row r="28" spans="1:252" s="91" customFormat="1" ht="20.25" customHeight="1">
      <c r="A28" s="32" t="str">
        <f t="shared" si="0"/>
        <v>Donnerstag</v>
      </c>
      <c r="B28" s="37">
        <f t="shared" si="2"/>
        <v>44749</v>
      </c>
      <c r="C28" s="174" t="str">
        <f>IF(OR(A28="Samstag",A28="Sonntag"),"",IF(COUNTIF(Übersicht!C$16:C$30,B28)&gt;0,"BA",""))</f>
        <v/>
      </c>
      <c r="D28" s="34" t="str">
        <f>IF(OR(A28="Samstag",A28="Sonntag"),"",IF(COUNTIF(Übersicht!C$16:C$30,B28)&gt;0,"F",""))</f>
        <v/>
      </c>
      <c r="E28" s="161">
        <f t="shared" si="3"/>
        <v>1.8</v>
      </c>
      <c r="F28" s="165"/>
      <c r="G28" s="166"/>
      <c r="H28" s="167"/>
      <c r="I28" s="38">
        <f t="shared" si="1"/>
        <v>0</v>
      </c>
      <c r="J28" s="35">
        <f t="shared" si="4"/>
        <v>-1.8</v>
      </c>
      <c r="K28" s="36">
        <f t="shared" si="8"/>
        <v>-44.999999999999957</v>
      </c>
      <c r="L28" s="275"/>
      <c r="M28" s="276"/>
      <c r="N28" s="276"/>
      <c r="O28" s="276"/>
      <c r="P28" s="298"/>
      <c r="Q28" s="225">
        <v>7</v>
      </c>
      <c r="R28" s="226">
        <f t="shared" si="5"/>
        <v>0</v>
      </c>
      <c r="S28" s="226">
        <f t="shared" si="6"/>
        <v>0</v>
      </c>
      <c r="T28" s="213" t="str">
        <f>IF(OR(A28="Samstag",A28="Sonntag"),"",IF(AND(COUNTIF(Übersicht!C$16:C$30,B28)&gt;0,C28&lt;&gt;"BA"),"Achtung: Feiertag gelöscht!",""))</f>
        <v/>
      </c>
      <c r="U28" s="73"/>
      <c r="V28" s="73">
        <f t="shared" si="7"/>
        <v>1.8</v>
      </c>
      <c r="W28" s="73"/>
      <c r="X28" s="73"/>
      <c r="Y28" s="205"/>
      <c r="Z28" s="205"/>
      <c r="AA28" s="152"/>
      <c r="AB28" s="154"/>
      <c r="AC28" s="151"/>
      <c r="AD28" s="198"/>
      <c r="AE28" s="206"/>
      <c r="AF28" s="199"/>
      <c r="AG28" s="199"/>
      <c r="AH28" s="199"/>
      <c r="AI28" s="197"/>
      <c r="AJ28" s="197"/>
      <c r="AK28" s="197"/>
      <c r="AL28" s="197"/>
      <c r="AM28" s="197"/>
      <c r="AN28" s="197"/>
      <c r="AO28" s="197"/>
      <c r="AP28" s="197"/>
      <c r="AQ28" s="197"/>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row>
    <row r="29" spans="1:252" s="91" customFormat="1" ht="20.25" customHeight="1">
      <c r="A29" s="32" t="str">
        <f t="shared" si="0"/>
        <v>Freitag</v>
      </c>
      <c r="B29" s="37">
        <f t="shared" si="2"/>
        <v>44750</v>
      </c>
      <c r="C29" s="174" t="str">
        <f>IF(OR(A29="Samstag",A29="Sonntag"),"",IF(COUNTIF(Übersicht!C$16:C$30,B29)&gt;0,"BA",""))</f>
        <v/>
      </c>
      <c r="D29" s="34" t="str">
        <f>IF(OR(A29="Samstag",A29="Sonntag"),"",IF(COUNTIF(Übersicht!C$16:C$30,B29)&gt;0,"F",""))</f>
        <v/>
      </c>
      <c r="E29" s="161">
        <f t="shared" si="3"/>
        <v>1.8</v>
      </c>
      <c r="F29" s="165"/>
      <c r="G29" s="166"/>
      <c r="H29" s="167"/>
      <c r="I29" s="38">
        <f t="shared" si="1"/>
        <v>0</v>
      </c>
      <c r="J29" s="35">
        <f t="shared" si="4"/>
        <v>-1.8</v>
      </c>
      <c r="K29" s="36">
        <f t="shared" si="8"/>
        <v>-46.799999999999955</v>
      </c>
      <c r="L29" s="275"/>
      <c r="M29" s="276"/>
      <c r="N29" s="276"/>
      <c r="O29" s="276"/>
      <c r="P29" s="298"/>
      <c r="Q29" s="195">
        <v>8</v>
      </c>
      <c r="R29" s="226">
        <f t="shared" si="5"/>
        <v>0</v>
      </c>
      <c r="S29" s="226">
        <f t="shared" si="6"/>
        <v>0</v>
      </c>
      <c r="T29" s="213" t="str">
        <f>IF(OR(A29="Samstag",A29="Sonntag"),"",IF(AND(COUNTIF(Übersicht!C$16:C$30,B29)&gt;0,C29&lt;&gt;"BA"),"Achtung: Feiertag gelöscht!",""))</f>
        <v/>
      </c>
      <c r="U29" s="73"/>
      <c r="V29" s="73">
        <f t="shared" si="7"/>
        <v>1.8</v>
      </c>
      <c r="W29" s="73"/>
      <c r="X29" s="73"/>
      <c r="Y29" s="205"/>
      <c r="Z29" s="205"/>
      <c r="AA29" s="152"/>
      <c r="AB29" s="154"/>
      <c r="AC29" s="151"/>
      <c r="AD29" s="198"/>
      <c r="AE29" s="206"/>
      <c r="AF29" s="199"/>
      <c r="AG29" s="199"/>
      <c r="AH29" s="199"/>
      <c r="AI29" s="197"/>
      <c r="AJ29" s="197"/>
      <c r="AK29" s="197"/>
      <c r="AL29" s="197"/>
      <c r="AM29" s="197"/>
      <c r="AN29" s="197"/>
      <c r="AO29" s="197"/>
      <c r="AP29" s="197"/>
      <c r="AQ29" s="197"/>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row>
    <row r="30" spans="1:252" s="91" customFormat="1" ht="20.25" customHeight="1">
      <c r="A30" s="32" t="str">
        <f t="shared" si="0"/>
        <v>Samstag</v>
      </c>
      <c r="B30" s="37">
        <f t="shared" si="2"/>
        <v>44751</v>
      </c>
      <c r="C30" s="174" t="str">
        <f>IF(OR(A30="Samstag",A30="Sonntag"),"",IF(COUNTIF(Übersicht!C$16:C$30,B30)&gt;0,"BA",""))</f>
        <v/>
      </c>
      <c r="D30" s="34" t="str">
        <f>IF(OR(A30="Samstag",A30="Sonntag"),"",IF(COUNTIF(Übersicht!C$16:C$30,B30)&gt;0,"F",""))</f>
        <v/>
      </c>
      <c r="E30" s="161" t="str">
        <f t="shared" si="3"/>
        <v/>
      </c>
      <c r="F30" s="165"/>
      <c r="G30" s="166"/>
      <c r="H30" s="167"/>
      <c r="I30" s="38">
        <f t="shared" si="1"/>
        <v>0</v>
      </c>
      <c r="J30" s="35">
        <f t="shared" si="4"/>
        <v>0</v>
      </c>
      <c r="K30" s="36">
        <f t="shared" si="8"/>
        <v>-46.799999999999955</v>
      </c>
      <c r="L30" s="275"/>
      <c r="M30" s="276"/>
      <c r="N30" s="276"/>
      <c r="O30" s="276"/>
      <c r="P30" s="298"/>
      <c r="Q30" s="195">
        <v>9</v>
      </c>
      <c r="R30" s="226">
        <f t="shared" si="5"/>
        <v>0</v>
      </c>
      <c r="S30" s="226">
        <f t="shared" si="6"/>
        <v>0</v>
      </c>
      <c r="T30" s="213" t="str">
        <f>IF(OR(A30="Samstag",A30="Sonntag"),"",IF(AND(COUNTIF(Übersicht!C$16:C$30,B30)&gt;0,C30&lt;&gt;"BA"),"Achtung: Feiertag gelöscht!",""))</f>
        <v/>
      </c>
      <c r="U30" s="73"/>
      <c r="V30" s="73" t="str">
        <f t="shared" si="7"/>
        <v/>
      </c>
      <c r="W30" s="73"/>
      <c r="X30" s="73"/>
      <c r="Y30" s="205"/>
      <c r="Z30" s="205"/>
      <c r="AA30" s="152"/>
      <c r="AB30" s="154"/>
      <c r="AC30" s="151"/>
      <c r="AD30" s="198"/>
      <c r="AE30" s="206"/>
      <c r="AF30" s="199"/>
      <c r="AG30" s="199"/>
      <c r="AH30" s="199"/>
      <c r="AI30" s="197"/>
      <c r="AJ30" s="197"/>
      <c r="AK30" s="197"/>
      <c r="AL30" s="197"/>
      <c r="AM30" s="197"/>
      <c r="AN30" s="197"/>
      <c r="AO30" s="197"/>
      <c r="AP30" s="197"/>
      <c r="AQ30" s="197"/>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row>
    <row r="31" spans="1:252" s="91" customFormat="1" ht="20.25" customHeight="1">
      <c r="A31" s="32" t="str">
        <f t="shared" si="0"/>
        <v>Sonntag</v>
      </c>
      <c r="B31" s="37">
        <f t="shared" si="2"/>
        <v>44752</v>
      </c>
      <c r="C31" s="174" t="str">
        <f>IF(OR(A31="Samstag",A31="Sonntag"),"",IF(COUNTIF(Übersicht!C$16:C$30,B31)&gt;0,"BA",""))</f>
        <v/>
      </c>
      <c r="D31" s="34" t="str">
        <f>IF(OR(A31="Samstag",A31="Sonntag"),"",IF(COUNTIF(Übersicht!C$16:C$30,B31)&gt;0,"F",""))</f>
        <v/>
      </c>
      <c r="E31" s="161" t="str">
        <f t="shared" si="3"/>
        <v/>
      </c>
      <c r="F31" s="165"/>
      <c r="G31" s="166"/>
      <c r="H31" s="167"/>
      <c r="I31" s="38">
        <f t="shared" si="1"/>
        <v>0</v>
      </c>
      <c r="J31" s="35">
        <f t="shared" si="4"/>
        <v>0</v>
      </c>
      <c r="K31" s="36">
        <f t="shared" si="8"/>
        <v>-46.799999999999955</v>
      </c>
      <c r="L31" s="275"/>
      <c r="M31" s="276"/>
      <c r="N31" s="276"/>
      <c r="O31" s="276"/>
      <c r="P31" s="298"/>
      <c r="Q31" s="195">
        <v>10</v>
      </c>
      <c r="R31" s="226">
        <f t="shared" si="5"/>
        <v>0</v>
      </c>
      <c r="S31" s="226">
        <f t="shared" si="6"/>
        <v>0</v>
      </c>
      <c r="T31" s="213" t="str">
        <f>IF(OR(A31="Samstag",A31="Sonntag"),"",IF(AND(COUNTIF(Übersicht!C$16:C$30,B31)&gt;0,C31&lt;&gt;"BA"),"Achtung: Feiertag gelöscht!",""))</f>
        <v/>
      </c>
      <c r="U31" s="73"/>
      <c r="V31" s="73" t="str">
        <f t="shared" si="7"/>
        <v/>
      </c>
      <c r="W31" s="73"/>
      <c r="X31" s="73"/>
      <c r="Y31" s="205"/>
      <c r="Z31" s="205"/>
      <c r="AA31" s="152"/>
      <c r="AB31" s="154"/>
      <c r="AC31" s="151"/>
      <c r="AD31" s="198"/>
      <c r="AE31" s="206"/>
      <c r="AF31" s="199"/>
      <c r="AG31" s="199"/>
      <c r="AH31" s="199"/>
      <c r="AI31" s="197"/>
      <c r="AJ31" s="197"/>
      <c r="AK31" s="197"/>
      <c r="AL31" s="197"/>
      <c r="AM31" s="197"/>
      <c r="AN31" s="197"/>
      <c r="AO31" s="197"/>
      <c r="AP31" s="197"/>
      <c r="AQ31" s="197"/>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row>
    <row r="32" spans="1:252" s="91" customFormat="1" ht="20.25" customHeight="1">
      <c r="A32" s="32" t="str">
        <f t="shared" si="0"/>
        <v>Montag</v>
      </c>
      <c r="B32" s="37">
        <f t="shared" si="2"/>
        <v>44753</v>
      </c>
      <c r="C32" s="174" t="str">
        <f>IF(OR(A32="Samstag",A32="Sonntag"),"",IF(COUNTIF(Übersicht!C$16:C$30,B32)&gt;0,"BA",""))</f>
        <v/>
      </c>
      <c r="D32" s="34" t="str">
        <f>IF(OR(A32="Samstag",A32="Sonntag"),"",IF(COUNTIF(Übersicht!C$16:C$30,B32)&gt;0,"F",""))</f>
        <v/>
      </c>
      <c r="E32" s="161">
        <f t="shared" si="3"/>
        <v>1.8</v>
      </c>
      <c r="F32" s="165"/>
      <c r="G32" s="166"/>
      <c r="H32" s="167"/>
      <c r="I32" s="38">
        <f t="shared" si="1"/>
        <v>0</v>
      </c>
      <c r="J32" s="35">
        <f t="shared" si="4"/>
        <v>-1.8</v>
      </c>
      <c r="K32" s="36">
        <f t="shared" si="8"/>
        <v>-48.599999999999952</v>
      </c>
      <c r="L32" s="275"/>
      <c r="M32" s="276"/>
      <c r="N32" s="276"/>
      <c r="O32" s="276"/>
      <c r="P32" s="298"/>
      <c r="Q32" s="195">
        <v>11</v>
      </c>
      <c r="R32" s="226">
        <f t="shared" si="5"/>
        <v>0</v>
      </c>
      <c r="S32" s="226">
        <f t="shared" si="6"/>
        <v>0</v>
      </c>
      <c r="T32" s="213" t="str">
        <f>IF(OR(A32="Samstag",A32="Sonntag"),"",IF(AND(COUNTIF(Übersicht!C$16:C$30,B32)&gt;0,C32&lt;&gt;"BA"),"Achtung: Feiertag gelöscht!",""))</f>
        <v/>
      </c>
      <c r="U32" s="73"/>
      <c r="V32" s="73">
        <f t="shared" si="7"/>
        <v>1.8</v>
      </c>
      <c r="W32" s="73"/>
      <c r="X32" s="73"/>
      <c r="Y32" s="205"/>
      <c r="Z32" s="205"/>
      <c r="AA32" s="152"/>
      <c r="AB32" s="154"/>
      <c r="AC32" s="151"/>
      <c r="AD32" s="198"/>
      <c r="AE32" s="206"/>
      <c r="AF32" s="199"/>
      <c r="AG32" s="199"/>
      <c r="AH32" s="199"/>
      <c r="AI32" s="197"/>
      <c r="AJ32" s="197"/>
      <c r="AK32" s="197"/>
      <c r="AL32" s="197"/>
      <c r="AM32" s="197"/>
      <c r="AN32" s="197"/>
      <c r="AO32" s="197"/>
      <c r="AP32" s="197"/>
      <c r="AQ32" s="197"/>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row>
    <row r="33" spans="1:252" s="91" customFormat="1" ht="20.25" customHeight="1">
      <c r="A33" s="32" t="str">
        <f t="shared" si="0"/>
        <v>Dienstag</v>
      </c>
      <c r="B33" s="37">
        <f t="shared" si="2"/>
        <v>44754</v>
      </c>
      <c r="C33" s="174" t="str">
        <f>IF(OR(A33="Samstag",A33="Sonntag"),"",IF(COUNTIF(Übersicht!C$16:C$30,B33)&gt;0,"BA",""))</f>
        <v/>
      </c>
      <c r="D33" s="34" t="str">
        <f>IF(OR(A33="Samstag",A33="Sonntag"),"",IF(COUNTIF(Übersicht!C$16:C$30,B33)&gt;0,"F",""))</f>
        <v/>
      </c>
      <c r="E33" s="161">
        <f t="shared" si="3"/>
        <v>1.8</v>
      </c>
      <c r="F33" s="165"/>
      <c r="G33" s="166"/>
      <c r="H33" s="167"/>
      <c r="I33" s="38">
        <f t="shared" si="1"/>
        <v>0</v>
      </c>
      <c r="J33" s="35">
        <f t="shared" si="4"/>
        <v>-1.8</v>
      </c>
      <c r="K33" s="36">
        <f t="shared" si="8"/>
        <v>-50.399999999999949</v>
      </c>
      <c r="L33" s="275"/>
      <c r="M33" s="276"/>
      <c r="N33" s="276"/>
      <c r="O33" s="276"/>
      <c r="P33" s="298"/>
      <c r="Q33" s="195">
        <v>12</v>
      </c>
      <c r="R33" s="226">
        <f t="shared" si="5"/>
        <v>0</v>
      </c>
      <c r="S33" s="226">
        <f t="shared" si="6"/>
        <v>0</v>
      </c>
      <c r="T33" s="213" t="str">
        <f>IF(OR(A33="Samstag",A33="Sonntag"),"",IF(AND(COUNTIF(Übersicht!C$16:C$30,B33)&gt;0,C33&lt;&gt;"BA"),"Achtung: Feiertag gelöscht!",""))</f>
        <v/>
      </c>
      <c r="U33" s="73"/>
      <c r="V33" s="73">
        <f t="shared" si="7"/>
        <v>1.8</v>
      </c>
      <c r="W33" s="73"/>
      <c r="X33" s="73"/>
      <c r="Y33" s="205"/>
      <c r="Z33" s="205"/>
      <c r="AA33" s="152"/>
      <c r="AB33" s="154"/>
      <c r="AC33" s="151"/>
      <c r="AD33" s="198"/>
      <c r="AE33" s="206"/>
      <c r="AF33" s="199"/>
      <c r="AG33" s="199"/>
      <c r="AH33" s="199"/>
      <c r="AI33" s="197"/>
      <c r="AJ33" s="197"/>
      <c r="AK33" s="197"/>
      <c r="AL33" s="197"/>
      <c r="AM33" s="197"/>
      <c r="AN33" s="197"/>
      <c r="AO33" s="197"/>
      <c r="AP33" s="197"/>
      <c r="AQ33" s="197"/>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row>
    <row r="34" spans="1:252" s="91" customFormat="1" ht="20.25" customHeight="1">
      <c r="A34" s="32" t="str">
        <f t="shared" si="0"/>
        <v>Mittwoch</v>
      </c>
      <c r="B34" s="37">
        <f t="shared" si="2"/>
        <v>44755</v>
      </c>
      <c r="C34" s="174" t="str">
        <f>IF(OR(A34="Samstag",A34="Sonntag"),"",IF(COUNTIF(Übersicht!C$16:C$30,B34)&gt;0,"BA",""))</f>
        <v/>
      </c>
      <c r="D34" s="34" t="str">
        <f>IF(OR(A34="Samstag",A34="Sonntag"),"",IF(COUNTIF(Übersicht!C$16:C$30,B34)&gt;0,"F",""))</f>
        <v/>
      </c>
      <c r="E34" s="161">
        <f t="shared" si="3"/>
        <v>1.8</v>
      </c>
      <c r="F34" s="165"/>
      <c r="G34" s="166"/>
      <c r="H34" s="167"/>
      <c r="I34" s="38">
        <f t="shared" si="1"/>
        <v>0</v>
      </c>
      <c r="J34" s="35">
        <f t="shared" si="4"/>
        <v>-1.8</v>
      </c>
      <c r="K34" s="36">
        <f t="shared" si="8"/>
        <v>-52.199999999999946</v>
      </c>
      <c r="L34" s="275"/>
      <c r="M34" s="276"/>
      <c r="N34" s="276"/>
      <c r="O34" s="276"/>
      <c r="P34" s="298"/>
      <c r="Q34" s="225">
        <v>13</v>
      </c>
      <c r="R34" s="226">
        <f t="shared" si="5"/>
        <v>0</v>
      </c>
      <c r="S34" s="226">
        <f t="shared" si="6"/>
        <v>0</v>
      </c>
      <c r="T34" s="213" t="str">
        <f>IF(OR(A34="Samstag",A34="Sonntag"),"",IF(AND(COUNTIF(Übersicht!C$16:C$30,B34)&gt;0,C34&lt;&gt;"BA"),"Achtung: Feiertag gelöscht!",""))</f>
        <v/>
      </c>
      <c r="U34" s="73"/>
      <c r="V34" s="73">
        <f t="shared" si="7"/>
        <v>1.8</v>
      </c>
      <c r="W34" s="73"/>
      <c r="X34" s="73"/>
      <c r="Y34" s="205"/>
      <c r="Z34" s="205"/>
      <c r="AA34" s="152"/>
      <c r="AB34" s="154"/>
      <c r="AC34" s="151"/>
      <c r="AD34" s="198"/>
      <c r="AE34" s="206"/>
      <c r="AF34" s="199"/>
      <c r="AG34" s="199"/>
      <c r="AH34" s="199"/>
      <c r="AI34" s="197"/>
      <c r="AJ34" s="197"/>
      <c r="AK34" s="197"/>
      <c r="AL34" s="197"/>
      <c r="AM34" s="197"/>
      <c r="AN34" s="197"/>
      <c r="AO34" s="197"/>
      <c r="AP34" s="197"/>
      <c r="AQ34" s="197"/>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row>
    <row r="35" spans="1:252" s="91" customFormat="1" ht="20.25" customHeight="1">
      <c r="A35" s="32" t="str">
        <f t="shared" si="0"/>
        <v>Donnerstag</v>
      </c>
      <c r="B35" s="37">
        <f t="shared" si="2"/>
        <v>44756</v>
      </c>
      <c r="C35" s="174" t="str">
        <f>IF(OR(A35="Samstag",A35="Sonntag"),"",IF(COUNTIF(Übersicht!C$16:C$30,B35)&gt;0,"BA",""))</f>
        <v/>
      </c>
      <c r="D35" s="34" t="str">
        <f>IF(OR(A35="Samstag",A35="Sonntag"),"",IF(COUNTIF(Übersicht!C$16:C$30,B35)&gt;0,"F",""))</f>
        <v/>
      </c>
      <c r="E35" s="161">
        <f t="shared" si="3"/>
        <v>1.8</v>
      </c>
      <c r="F35" s="165"/>
      <c r="G35" s="166"/>
      <c r="H35" s="167"/>
      <c r="I35" s="38">
        <f t="shared" si="1"/>
        <v>0</v>
      </c>
      <c r="J35" s="35">
        <f t="shared" si="4"/>
        <v>-1.8</v>
      </c>
      <c r="K35" s="36">
        <f t="shared" si="8"/>
        <v>-53.999999999999943</v>
      </c>
      <c r="L35" s="275"/>
      <c r="M35" s="276"/>
      <c r="N35" s="276"/>
      <c r="O35" s="276"/>
      <c r="P35" s="298"/>
      <c r="Q35" s="195">
        <v>14</v>
      </c>
      <c r="R35" s="226">
        <f t="shared" si="5"/>
        <v>0</v>
      </c>
      <c r="S35" s="226">
        <f t="shared" si="6"/>
        <v>0</v>
      </c>
      <c r="T35" s="213" t="str">
        <f>IF(OR(A35="Samstag",A35="Sonntag"),"",IF(AND(COUNTIF(Übersicht!C$16:C$30,B35)&gt;0,C35&lt;&gt;"BA"),"Achtung: Feiertag gelöscht!",""))</f>
        <v/>
      </c>
      <c r="U35" s="73"/>
      <c r="V35" s="73">
        <f t="shared" si="7"/>
        <v>1.8</v>
      </c>
      <c r="W35" s="73"/>
      <c r="X35" s="73"/>
      <c r="Y35" s="205"/>
      <c r="Z35" s="205"/>
      <c r="AA35" s="152"/>
      <c r="AB35" s="154"/>
      <c r="AC35" s="151"/>
      <c r="AD35" s="198"/>
      <c r="AE35" s="206"/>
      <c r="AF35" s="199"/>
      <c r="AG35" s="199"/>
      <c r="AH35" s="199"/>
      <c r="AI35" s="197"/>
      <c r="AJ35" s="197"/>
      <c r="AK35" s="197"/>
      <c r="AL35" s="197"/>
      <c r="AM35" s="197"/>
      <c r="AN35" s="197"/>
      <c r="AO35" s="197"/>
      <c r="AP35" s="197"/>
      <c r="AQ35" s="197"/>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row>
    <row r="36" spans="1:252" s="91" customFormat="1" ht="20.25" customHeight="1">
      <c r="A36" s="32" t="str">
        <f t="shared" si="0"/>
        <v>Freitag</v>
      </c>
      <c r="B36" s="37">
        <f t="shared" si="2"/>
        <v>44757</v>
      </c>
      <c r="C36" s="174" t="str">
        <f>IF(OR(A36="Samstag",A36="Sonntag"),"",IF(COUNTIF(Übersicht!C$16:C$30,B36)&gt;0,"BA",""))</f>
        <v/>
      </c>
      <c r="D36" s="34" t="str">
        <f>IF(OR(A36="Samstag",A36="Sonntag"),"",IF(COUNTIF(Übersicht!C$16:C$30,B36)&gt;0,"F",""))</f>
        <v/>
      </c>
      <c r="E36" s="161">
        <f t="shared" si="3"/>
        <v>1.8</v>
      </c>
      <c r="F36" s="165"/>
      <c r="G36" s="166"/>
      <c r="H36" s="167"/>
      <c r="I36" s="38">
        <f t="shared" si="1"/>
        <v>0</v>
      </c>
      <c r="J36" s="35">
        <f t="shared" si="4"/>
        <v>-1.8</v>
      </c>
      <c r="K36" s="36">
        <f t="shared" si="8"/>
        <v>-55.79999999999994</v>
      </c>
      <c r="L36" s="275"/>
      <c r="M36" s="276"/>
      <c r="N36" s="276"/>
      <c r="O36" s="276"/>
      <c r="P36" s="298"/>
      <c r="Q36" s="195">
        <v>15</v>
      </c>
      <c r="R36" s="226">
        <f t="shared" si="5"/>
        <v>0</v>
      </c>
      <c r="S36" s="226">
        <f t="shared" si="6"/>
        <v>0</v>
      </c>
      <c r="T36" s="213" t="str">
        <f>IF(OR(A36="Samstag",A36="Sonntag"),"",IF(AND(COUNTIF(Übersicht!C$16:C$30,B36)&gt;0,C36&lt;&gt;"BA"),"Achtung: Feiertag gelöscht!",""))</f>
        <v/>
      </c>
      <c r="U36" s="73"/>
      <c r="V36" s="73">
        <f t="shared" si="7"/>
        <v>1.8</v>
      </c>
      <c r="W36" s="73"/>
      <c r="X36" s="73"/>
      <c r="Y36" s="205"/>
      <c r="Z36" s="205"/>
      <c r="AA36" s="152"/>
      <c r="AB36" s="154"/>
      <c r="AC36" s="151"/>
      <c r="AD36" s="198"/>
      <c r="AE36" s="206"/>
      <c r="AF36" s="199"/>
      <c r="AG36" s="199"/>
      <c r="AH36" s="199"/>
      <c r="AI36" s="197"/>
      <c r="AJ36" s="197"/>
      <c r="AK36" s="197"/>
      <c r="AL36" s="197"/>
      <c r="AM36" s="197"/>
      <c r="AN36" s="197"/>
      <c r="AO36" s="197"/>
      <c r="AP36" s="197"/>
      <c r="AQ36" s="197"/>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row>
    <row r="37" spans="1:252" s="91" customFormat="1" ht="20.25" customHeight="1">
      <c r="A37" s="32" t="str">
        <f t="shared" si="0"/>
        <v>Samstag</v>
      </c>
      <c r="B37" s="37">
        <f t="shared" si="2"/>
        <v>44758</v>
      </c>
      <c r="C37" s="174" t="str">
        <f>IF(OR(A37="Samstag",A37="Sonntag"),"",IF(COUNTIF(Übersicht!C$16:C$30,B37)&gt;0,"BA",""))</f>
        <v/>
      </c>
      <c r="D37" s="34" t="str">
        <f>IF(OR(A37="Samstag",A37="Sonntag"),"",IF(COUNTIF(Übersicht!C$16:C$30,B37)&gt;0,"F",""))</f>
        <v/>
      </c>
      <c r="E37" s="161" t="str">
        <f t="shared" si="3"/>
        <v/>
      </c>
      <c r="F37" s="165"/>
      <c r="G37" s="166"/>
      <c r="H37" s="167"/>
      <c r="I37" s="38">
        <f t="shared" si="1"/>
        <v>0</v>
      </c>
      <c r="J37" s="35">
        <f t="shared" si="4"/>
        <v>0</v>
      </c>
      <c r="K37" s="36">
        <f t="shared" si="8"/>
        <v>-55.79999999999994</v>
      </c>
      <c r="L37" s="275"/>
      <c r="M37" s="276"/>
      <c r="N37" s="276"/>
      <c r="O37" s="276"/>
      <c r="P37" s="298"/>
      <c r="Q37" s="195">
        <v>16</v>
      </c>
      <c r="R37" s="226">
        <f t="shared" si="5"/>
        <v>0</v>
      </c>
      <c r="S37" s="226">
        <f t="shared" si="6"/>
        <v>0</v>
      </c>
      <c r="T37" s="213" t="str">
        <f>IF(OR(A37="Samstag",A37="Sonntag"),"",IF(AND(COUNTIF(Übersicht!C$16:C$30,B37)&gt;0,C37&lt;&gt;"BA"),"Achtung: Feiertag gelöscht!",""))</f>
        <v/>
      </c>
      <c r="U37" s="73"/>
      <c r="V37" s="73" t="str">
        <f t="shared" si="7"/>
        <v/>
      </c>
      <c r="W37" s="73"/>
      <c r="X37" s="73"/>
      <c r="Y37" s="205"/>
      <c r="Z37" s="205"/>
      <c r="AA37" s="152"/>
      <c r="AB37" s="154"/>
      <c r="AC37" s="151"/>
      <c r="AD37" s="198"/>
      <c r="AE37" s="206"/>
      <c r="AF37" s="199"/>
      <c r="AG37" s="199"/>
      <c r="AH37" s="199"/>
      <c r="AI37" s="197"/>
      <c r="AJ37" s="197"/>
      <c r="AK37" s="197"/>
      <c r="AL37" s="197"/>
      <c r="AM37" s="197"/>
      <c r="AN37" s="197"/>
      <c r="AO37" s="197"/>
      <c r="AP37" s="197"/>
      <c r="AQ37" s="197"/>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row>
    <row r="38" spans="1:252" s="91" customFormat="1" ht="20.25" customHeight="1">
      <c r="A38" s="32" t="str">
        <f t="shared" si="0"/>
        <v>Sonntag</v>
      </c>
      <c r="B38" s="37">
        <f t="shared" si="2"/>
        <v>44759</v>
      </c>
      <c r="C38" s="174" t="str">
        <f>IF(OR(A38="Samstag",A38="Sonntag"),"",IF(COUNTIF(Übersicht!C$16:C$30,B38)&gt;0,"BA",""))</f>
        <v/>
      </c>
      <c r="D38" s="34" t="str">
        <f>IF(OR(A38="Samstag",A38="Sonntag"),"",IF(COUNTIF(Übersicht!C$16:C$30,B38)&gt;0,"F",""))</f>
        <v/>
      </c>
      <c r="E38" s="161" t="str">
        <f t="shared" si="3"/>
        <v/>
      </c>
      <c r="F38" s="165"/>
      <c r="G38" s="166"/>
      <c r="H38" s="167"/>
      <c r="I38" s="38">
        <f t="shared" si="1"/>
        <v>0</v>
      </c>
      <c r="J38" s="35">
        <f t="shared" si="4"/>
        <v>0</v>
      </c>
      <c r="K38" s="36">
        <f t="shared" si="8"/>
        <v>-55.79999999999994</v>
      </c>
      <c r="L38" s="275"/>
      <c r="M38" s="276"/>
      <c r="N38" s="276"/>
      <c r="O38" s="276"/>
      <c r="P38" s="298"/>
      <c r="Q38" s="195">
        <v>17</v>
      </c>
      <c r="R38" s="226">
        <f t="shared" si="5"/>
        <v>0</v>
      </c>
      <c r="S38" s="226">
        <f t="shared" si="6"/>
        <v>0</v>
      </c>
      <c r="T38" s="213" t="str">
        <f>IF(OR(A38="Samstag",A38="Sonntag"),"",IF(AND(COUNTIF(Übersicht!C$16:C$30,B38)&gt;0,C38&lt;&gt;"BA"),"Achtung: Feiertag gelöscht!",""))</f>
        <v/>
      </c>
      <c r="U38" s="73"/>
      <c r="V38" s="73" t="str">
        <f t="shared" si="7"/>
        <v/>
      </c>
      <c r="W38" s="73"/>
      <c r="X38" s="73"/>
      <c r="Y38" s="205"/>
      <c r="Z38" s="205"/>
      <c r="AA38" s="152"/>
      <c r="AB38" s="154"/>
      <c r="AC38" s="151"/>
      <c r="AD38" s="198"/>
      <c r="AE38" s="206"/>
      <c r="AF38" s="199"/>
      <c r="AG38" s="199"/>
      <c r="AH38" s="199"/>
      <c r="AI38" s="197"/>
      <c r="AJ38" s="197"/>
      <c r="AK38" s="197"/>
      <c r="AL38" s="197"/>
      <c r="AM38" s="197"/>
      <c r="AN38" s="197"/>
      <c r="AO38" s="197"/>
      <c r="AP38" s="197"/>
      <c r="AQ38" s="197"/>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row>
    <row r="39" spans="1:252" s="91" customFormat="1" ht="20.25" customHeight="1">
      <c r="A39" s="32" t="str">
        <f t="shared" si="0"/>
        <v>Montag</v>
      </c>
      <c r="B39" s="37">
        <f t="shared" si="2"/>
        <v>44760</v>
      </c>
      <c r="C39" s="174" t="str">
        <f>IF(OR(A39="Samstag",A39="Sonntag"),"",IF(COUNTIF(Übersicht!C$16:C$30,B39)&gt;0,"BA",""))</f>
        <v/>
      </c>
      <c r="D39" s="34" t="str">
        <f>IF(OR(A39="Samstag",A39="Sonntag"),"",IF(COUNTIF(Übersicht!C$16:C$30,B39)&gt;0,"F",""))</f>
        <v/>
      </c>
      <c r="E39" s="161">
        <f t="shared" si="3"/>
        <v>1.8</v>
      </c>
      <c r="F39" s="165"/>
      <c r="G39" s="166"/>
      <c r="H39" s="167"/>
      <c r="I39" s="38">
        <f t="shared" si="1"/>
        <v>0</v>
      </c>
      <c r="J39" s="35">
        <f t="shared" si="4"/>
        <v>-1.8</v>
      </c>
      <c r="K39" s="36">
        <f t="shared" si="8"/>
        <v>-57.599999999999937</v>
      </c>
      <c r="L39" s="275"/>
      <c r="M39" s="276"/>
      <c r="N39" s="276"/>
      <c r="O39" s="276"/>
      <c r="P39" s="298"/>
      <c r="Q39" s="195">
        <v>18</v>
      </c>
      <c r="R39" s="226">
        <f t="shared" si="5"/>
        <v>0</v>
      </c>
      <c r="S39" s="226">
        <f t="shared" si="6"/>
        <v>0</v>
      </c>
      <c r="T39" s="213" t="str">
        <f>IF(OR(A39="Samstag",A39="Sonntag"),"",IF(AND(COUNTIF(Übersicht!C$16:C$30,B39)&gt;0,C39&lt;&gt;"BA"),"Achtung: Feiertag gelöscht!",""))</f>
        <v/>
      </c>
      <c r="U39" s="73"/>
      <c r="V39" s="73">
        <f t="shared" si="7"/>
        <v>1.8</v>
      </c>
      <c r="W39" s="73"/>
      <c r="X39" s="73"/>
      <c r="Y39" s="205"/>
      <c r="Z39" s="205"/>
      <c r="AA39" s="152"/>
      <c r="AB39" s="154"/>
      <c r="AC39" s="151"/>
      <c r="AD39" s="198"/>
      <c r="AE39" s="206"/>
      <c r="AF39" s="199"/>
      <c r="AG39" s="199"/>
      <c r="AH39" s="199"/>
      <c r="AI39" s="197"/>
      <c r="AJ39" s="197"/>
      <c r="AK39" s="197"/>
      <c r="AL39" s="197"/>
      <c r="AM39" s="197"/>
      <c r="AN39" s="197"/>
      <c r="AO39" s="197"/>
      <c r="AP39" s="197"/>
      <c r="AQ39" s="197"/>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row>
    <row r="40" spans="1:252" s="91" customFormat="1" ht="20.25" customHeight="1">
      <c r="A40" s="32" t="str">
        <f t="shared" si="0"/>
        <v>Dienstag</v>
      </c>
      <c r="B40" s="37">
        <f t="shared" si="2"/>
        <v>44761</v>
      </c>
      <c r="C40" s="174" t="str">
        <f>IF(OR(A40="Samstag",A40="Sonntag"),"",IF(COUNTIF(Übersicht!C$16:C$30,B40)&gt;0,"BA",""))</f>
        <v/>
      </c>
      <c r="D40" s="34" t="str">
        <f>IF(OR(A40="Samstag",A40="Sonntag"),"",IF(COUNTIF(Übersicht!C$16:C$30,B40)&gt;0,"F",""))</f>
        <v/>
      </c>
      <c r="E40" s="161">
        <f t="shared" si="3"/>
        <v>1.8</v>
      </c>
      <c r="F40" s="165"/>
      <c r="G40" s="166"/>
      <c r="H40" s="167"/>
      <c r="I40" s="38">
        <f t="shared" si="1"/>
        <v>0</v>
      </c>
      <c r="J40" s="35">
        <f t="shared" si="4"/>
        <v>-1.8</v>
      </c>
      <c r="K40" s="36">
        <f t="shared" si="8"/>
        <v>-59.399999999999935</v>
      </c>
      <c r="L40" s="275"/>
      <c r="M40" s="276"/>
      <c r="N40" s="276"/>
      <c r="O40" s="276"/>
      <c r="P40" s="298"/>
      <c r="Q40" s="225">
        <v>19</v>
      </c>
      <c r="R40" s="226">
        <f t="shared" si="5"/>
        <v>0</v>
      </c>
      <c r="S40" s="226">
        <f t="shared" si="6"/>
        <v>0</v>
      </c>
      <c r="T40" s="213" t="str">
        <f>IF(OR(A40="Samstag",A40="Sonntag"),"",IF(AND(COUNTIF(Übersicht!C$16:C$30,B40)&gt;0,C40&lt;&gt;"BA"),"Achtung: Feiertag gelöscht!",""))</f>
        <v/>
      </c>
      <c r="U40" s="73"/>
      <c r="V40" s="73">
        <f t="shared" si="7"/>
        <v>1.8</v>
      </c>
      <c r="W40" s="73"/>
      <c r="X40" s="73"/>
      <c r="Y40" s="205"/>
      <c r="Z40" s="205"/>
      <c r="AA40" s="152"/>
      <c r="AB40" s="154"/>
      <c r="AC40" s="151"/>
      <c r="AD40" s="198"/>
      <c r="AE40" s="206"/>
      <c r="AF40" s="199"/>
      <c r="AG40" s="199"/>
      <c r="AH40" s="199"/>
      <c r="AI40" s="197"/>
      <c r="AJ40" s="197"/>
      <c r="AK40" s="197"/>
      <c r="AL40" s="197"/>
      <c r="AM40" s="197"/>
      <c r="AN40" s="197"/>
      <c r="AO40" s="197"/>
      <c r="AP40" s="197"/>
      <c r="AQ40" s="197"/>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row>
    <row r="41" spans="1:252" s="91" customFormat="1" ht="20.25" customHeight="1">
      <c r="A41" s="32" t="str">
        <f t="shared" si="0"/>
        <v>Mittwoch</v>
      </c>
      <c r="B41" s="37">
        <f t="shared" si="2"/>
        <v>44762</v>
      </c>
      <c r="C41" s="174" t="str">
        <f>IF(OR(A41="Samstag",A41="Sonntag"),"",IF(COUNTIF(Übersicht!C$16:C$30,B41)&gt;0,"BA",""))</f>
        <v/>
      </c>
      <c r="D41" s="34" t="str">
        <f>IF(OR(A41="Samstag",A41="Sonntag"),"",IF(COUNTIF(Übersicht!C$16:C$30,B41)&gt;0,"F",""))</f>
        <v/>
      </c>
      <c r="E41" s="161">
        <f t="shared" si="3"/>
        <v>1.8</v>
      </c>
      <c r="F41" s="165"/>
      <c r="G41" s="166"/>
      <c r="H41" s="167"/>
      <c r="I41" s="38">
        <f t="shared" si="1"/>
        <v>0</v>
      </c>
      <c r="J41" s="35">
        <f t="shared" si="4"/>
        <v>-1.8</v>
      </c>
      <c r="K41" s="36">
        <f t="shared" si="8"/>
        <v>-61.199999999999932</v>
      </c>
      <c r="L41" s="275"/>
      <c r="M41" s="276"/>
      <c r="N41" s="276"/>
      <c r="O41" s="276"/>
      <c r="P41" s="298"/>
      <c r="Q41" s="195">
        <v>20</v>
      </c>
      <c r="R41" s="226">
        <f t="shared" si="5"/>
        <v>0</v>
      </c>
      <c r="S41" s="226">
        <f t="shared" si="6"/>
        <v>0</v>
      </c>
      <c r="T41" s="213" t="str">
        <f>IF(OR(A41="Samstag",A41="Sonntag"),"",IF(AND(COUNTIF(Übersicht!C$16:C$30,B41)&gt;0,C41&lt;&gt;"BA"),"Achtung: Feiertag gelöscht!",""))</f>
        <v/>
      </c>
      <c r="U41" s="73"/>
      <c r="V41" s="73">
        <f t="shared" si="7"/>
        <v>1.8</v>
      </c>
      <c r="W41" s="73"/>
      <c r="X41" s="73"/>
      <c r="Y41" s="205"/>
      <c r="Z41" s="205"/>
      <c r="AA41" s="152"/>
      <c r="AB41" s="154"/>
      <c r="AC41" s="151"/>
      <c r="AD41" s="198"/>
      <c r="AE41" s="206"/>
      <c r="AF41" s="199"/>
      <c r="AG41" s="199"/>
      <c r="AH41" s="199"/>
      <c r="AI41" s="197"/>
      <c r="AJ41" s="197"/>
      <c r="AK41" s="197"/>
      <c r="AL41" s="197"/>
      <c r="AM41" s="197"/>
      <c r="AN41" s="197"/>
      <c r="AO41" s="197"/>
      <c r="AP41" s="197"/>
      <c r="AQ41" s="197"/>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row>
    <row r="42" spans="1:252" s="91" customFormat="1" ht="20.25" customHeight="1">
      <c r="A42" s="32" t="str">
        <f t="shared" si="0"/>
        <v>Donnerstag</v>
      </c>
      <c r="B42" s="37">
        <f t="shared" si="2"/>
        <v>44763</v>
      </c>
      <c r="C42" s="174" t="str">
        <f>IF(OR(A42="Samstag",A42="Sonntag"),"",IF(COUNTIF(Übersicht!C$16:C$30,B42)&gt;0,"BA",""))</f>
        <v/>
      </c>
      <c r="D42" s="34" t="str">
        <f>IF(OR(A42="Samstag",A42="Sonntag"),"",IF(COUNTIF(Übersicht!C$16:C$30,B42)&gt;0,"F",""))</f>
        <v/>
      </c>
      <c r="E42" s="161">
        <f t="shared" si="3"/>
        <v>1.8</v>
      </c>
      <c r="F42" s="165"/>
      <c r="G42" s="166"/>
      <c r="H42" s="167"/>
      <c r="I42" s="38">
        <f t="shared" si="1"/>
        <v>0</v>
      </c>
      <c r="J42" s="35">
        <f t="shared" si="4"/>
        <v>-1.8</v>
      </c>
      <c r="K42" s="36">
        <f t="shared" si="8"/>
        <v>-62.999999999999929</v>
      </c>
      <c r="L42" s="275"/>
      <c r="M42" s="276"/>
      <c r="N42" s="276"/>
      <c r="O42" s="276"/>
      <c r="P42" s="298"/>
      <c r="Q42" s="195">
        <v>21</v>
      </c>
      <c r="R42" s="226">
        <f t="shared" si="5"/>
        <v>0</v>
      </c>
      <c r="S42" s="226">
        <f t="shared" si="6"/>
        <v>0</v>
      </c>
      <c r="T42" s="213" t="str">
        <f>IF(OR(A42="Samstag",A42="Sonntag"),"",IF(AND(COUNTIF(Übersicht!C$16:C$30,B42)&gt;0,C42&lt;&gt;"BA"),"Achtung: Feiertag gelöscht!",""))</f>
        <v/>
      </c>
      <c r="U42" s="73"/>
      <c r="V42" s="73">
        <f t="shared" si="7"/>
        <v>1.8</v>
      </c>
      <c r="W42" s="73"/>
      <c r="X42" s="73"/>
      <c r="Y42" s="205"/>
      <c r="Z42" s="205"/>
      <c r="AA42" s="152"/>
      <c r="AB42" s="154"/>
      <c r="AC42" s="151"/>
      <c r="AD42" s="198"/>
      <c r="AE42" s="206"/>
      <c r="AF42" s="199"/>
      <c r="AG42" s="199"/>
      <c r="AH42" s="199"/>
      <c r="AI42" s="197"/>
      <c r="AJ42" s="197"/>
      <c r="AK42" s="197"/>
      <c r="AL42" s="197"/>
      <c r="AM42" s="197"/>
      <c r="AN42" s="197"/>
      <c r="AO42" s="197"/>
      <c r="AP42" s="197"/>
      <c r="AQ42" s="197"/>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row>
    <row r="43" spans="1:252" s="91" customFormat="1" ht="20.25" customHeight="1">
      <c r="A43" s="32" t="str">
        <f t="shared" si="0"/>
        <v>Freitag</v>
      </c>
      <c r="B43" s="37">
        <f t="shared" si="2"/>
        <v>44764</v>
      </c>
      <c r="C43" s="174" t="str">
        <f>IF(OR(A43="Samstag",A43="Sonntag"),"",IF(COUNTIF(Übersicht!C$16:C$30,B43)&gt;0,"BA",""))</f>
        <v/>
      </c>
      <c r="D43" s="34" t="str">
        <f>IF(OR(A43="Samstag",A43="Sonntag"),"",IF(COUNTIF(Übersicht!C$16:C$30,B43)&gt;0,"F",""))</f>
        <v/>
      </c>
      <c r="E43" s="161">
        <f t="shared" si="3"/>
        <v>1.8</v>
      </c>
      <c r="F43" s="165"/>
      <c r="G43" s="166"/>
      <c r="H43" s="167"/>
      <c r="I43" s="38">
        <f t="shared" si="1"/>
        <v>0</v>
      </c>
      <c r="J43" s="35">
        <f t="shared" si="4"/>
        <v>-1.8</v>
      </c>
      <c r="K43" s="36">
        <f t="shared" si="8"/>
        <v>-64.799999999999926</v>
      </c>
      <c r="L43" s="275"/>
      <c r="M43" s="276"/>
      <c r="N43" s="276"/>
      <c r="O43" s="276"/>
      <c r="P43" s="298"/>
      <c r="Q43" s="195">
        <v>22</v>
      </c>
      <c r="R43" s="226">
        <f t="shared" si="5"/>
        <v>0</v>
      </c>
      <c r="S43" s="226">
        <f t="shared" si="6"/>
        <v>0</v>
      </c>
      <c r="T43" s="213" t="str">
        <f>IF(OR(A43="Samstag",A43="Sonntag"),"",IF(AND(COUNTIF(Übersicht!C$16:C$30,B43)&gt;0,C43&lt;&gt;"BA"),"Achtung: Feiertag gelöscht!",""))</f>
        <v/>
      </c>
      <c r="U43" s="73"/>
      <c r="V43" s="73">
        <f t="shared" si="7"/>
        <v>1.8</v>
      </c>
      <c r="W43" s="73"/>
      <c r="X43" s="73"/>
      <c r="Y43" s="205"/>
      <c r="Z43" s="205"/>
      <c r="AA43" s="152"/>
      <c r="AB43" s="154"/>
      <c r="AC43" s="151"/>
      <c r="AD43" s="198"/>
      <c r="AE43" s="206"/>
      <c r="AF43" s="199"/>
      <c r="AG43" s="199"/>
      <c r="AH43" s="199"/>
      <c r="AI43" s="197"/>
      <c r="AJ43" s="197"/>
      <c r="AK43" s="197"/>
      <c r="AL43" s="197"/>
      <c r="AM43" s="197"/>
      <c r="AN43" s="197"/>
      <c r="AO43" s="197"/>
      <c r="AP43" s="197"/>
      <c r="AQ43" s="197"/>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row>
    <row r="44" spans="1:252" s="91" customFormat="1" ht="20.25" customHeight="1">
      <c r="A44" s="32" t="str">
        <f t="shared" si="0"/>
        <v>Samstag</v>
      </c>
      <c r="B44" s="37">
        <f t="shared" si="2"/>
        <v>44765</v>
      </c>
      <c r="C44" s="174" t="str">
        <f>IF(OR(A44="Samstag",A44="Sonntag"),"",IF(COUNTIF(Übersicht!C$16:C$30,B44)&gt;0,"BA",""))</f>
        <v/>
      </c>
      <c r="D44" s="34" t="str">
        <f>IF(OR(A44="Samstag",A44="Sonntag"),"",IF(COUNTIF(Übersicht!C$16:C$30,B44)&gt;0,"F",""))</f>
        <v/>
      </c>
      <c r="E44" s="161" t="str">
        <f t="shared" si="3"/>
        <v/>
      </c>
      <c r="F44" s="165"/>
      <c r="G44" s="166"/>
      <c r="H44" s="167"/>
      <c r="I44" s="38">
        <f t="shared" si="1"/>
        <v>0</v>
      </c>
      <c r="J44" s="35">
        <f t="shared" si="4"/>
        <v>0</v>
      </c>
      <c r="K44" s="36">
        <f t="shared" si="8"/>
        <v>-64.799999999999926</v>
      </c>
      <c r="L44" s="275"/>
      <c r="M44" s="276"/>
      <c r="N44" s="276"/>
      <c r="O44" s="276"/>
      <c r="P44" s="298"/>
      <c r="Q44" s="195">
        <v>23</v>
      </c>
      <c r="R44" s="226">
        <f t="shared" si="5"/>
        <v>0</v>
      </c>
      <c r="S44" s="226">
        <f t="shared" si="6"/>
        <v>0</v>
      </c>
      <c r="T44" s="213" t="str">
        <f>IF(OR(A44="Samstag",A44="Sonntag"),"",IF(AND(COUNTIF(Übersicht!C$16:C$30,B44)&gt;0,C44&lt;&gt;"BA"),"Achtung: Feiertag gelöscht!",""))</f>
        <v/>
      </c>
      <c r="U44" s="73"/>
      <c r="V44" s="73" t="str">
        <f t="shared" si="7"/>
        <v/>
      </c>
      <c r="W44" s="73"/>
      <c r="X44" s="73"/>
      <c r="Y44" s="205"/>
      <c r="Z44" s="205"/>
      <c r="AA44" s="152"/>
      <c r="AB44" s="154"/>
      <c r="AC44" s="151"/>
      <c r="AD44" s="198"/>
      <c r="AE44" s="206"/>
      <c r="AF44" s="199"/>
      <c r="AG44" s="199"/>
      <c r="AH44" s="199"/>
      <c r="AI44" s="197"/>
      <c r="AJ44" s="197"/>
      <c r="AK44" s="197"/>
      <c r="AL44" s="197"/>
      <c r="AM44" s="197"/>
      <c r="AN44" s="197"/>
      <c r="AO44" s="197"/>
      <c r="AP44" s="197"/>
      <c r="AQ44" s="197"/>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row>
    <row r="45" spans="1:252" s="91" customFormat="1" ht="20.25" customHeight="1">
      <c r="A45" s="32" t="str">
        <f t="shared" si="0"/>
        <v>Sonntag</v>
      </c>
      <c r="B45" s="37">
        <f t="shared" si="2"/>
        <v>44766</v>
      </c>
      <c r="C45" s="174" t="str">
        <f>IF(OR(A45="Samstag",A45="Sonntag"),"",IF(COUNTIF(Übersicht!C$16:C$30,B45)&gt;0,"BA",""))</f>
        <v/>
      </c>
      <c r="D45" s="34" t="str">
        <f>IF(OR(A45="Samstag",A45="Sonntag"),"",IF(COUNTIF(Übersicht!C$16:C$30,B45)&gt;0,"F",""))</f>
        <v/>
      </c>
      <c r="E45" s="161" t="str">
        <f t="shared" si="3"/>
        <v/>
      </c>
      <c r="F45" s="165"/>
      <c r="G45" s="166"/>
      <c r="H45" s="167"/>
      <c r="I45" s="38">
        <f t="shared" si="1"/>
        <v>0</v>
      </c>
      <c r="J45" s="35">
        <f t="shared" si="4"/>
        <v>0</v>
      </c>
      <c r="K45" s="36">
        <f t="shared" si="8"/>
        <v>-64.799999999999926</v>
      </c>
      <c r="L45" s="275"/>
      <c r="M45" s="276"/>
      <c r="N45" s="276"/>
      <c r="O45" s="276"/>
      <c r="P45" s="298"/>
      <c r="Q45" s="195">
        <v>24</v>
      </c>
      <c r="R45" s="226">
        <f t="shared" si="5"/>
        <v>0</v>
      </c>
      <c r="S45" s="226">
        <f t="shared" si="6"/>
        <v>0</v>
      </c>
      <c r="T45" s="213" t="str">
        <f>IF(OR(A45="Samstag",A45="Sonntag"),"",IF(AND(COUNTIF(Übersicht!C$16:C$30,B45)&gt;0,C45&lt;&gt;"BA"),"Achtung: Feiertag gelöscht!",""))</f>
        <v/>
      </c>
      <c r="U45" s="73"/>
      <c r="V45" s="73" t="str">
        <f t="shared" si="7"/>
        <v/>
      </c>
      <c r="W45" s="73"/>
      <c r="X45" s="73"/>
      <c r="Y45" s="205"/>
      <c r="Z45" s="205"/>
      <c r="AA45" s="152"/>
      <c r="AB45" s="154"/>
      <c r="AC45" s="151"/>
      <c r="AD45" s="198"/>
      <c r="AE45" s="206"/>
      <c r="AF45" s="199"/>
      <c r="AG45" s="199"/>
      <c r="AH45" s="199"/>
      <c r="AI45" s="197"/>
      <c r="AJ45" s="197"/>
      <c r="AK45" s="197"/>
      <c r="AL45" s="197"/>
      <c r="AM45" s="197"/>
      <c r="AN45" s="197"/>
      <c r="AO45" s="197"/>
      <c r="AP45" s="197"/>
      <c r="AQ45" s="197"/>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row>
    <row r="46" spans="1:252" s="91" customFormat="1" ht="20.25" customHeight="1">
      <c r="A46" s="32" t="str">
        <f t="shared" si="0"/>
        <v>Montag</v>
      </c>
      <c r="B46" s="37">
        <f t="shared" si="2"/>
        <v>44767</v>
      </c>
      <c r="C46" s="174" t="str">
        <f>IF(OR(A46="Samstag",A46="Sonntag"),"",IF(COUNTIF(Übersicht!C$16:C$30,B46)&gt;0,"BA",""))</f>
        <v/>
      </c>
      <c r="D46" s="34" t="str">
        <f>IF(OR(A46="Samstag",A46="Sonntag"),"",IF(COUNTIF(Übersicht!C$16:C$30,B46)&gt;0,"F",""))</f>
        <v/>
      </c>
      <c r="E46" s="161">
        <f t="shared" si="3"/>
        <v>1.8</v>
      </c>
      <c r="F46" s="165"/>
      <c r="G46" s="166"/>
      <c r="H46" s="167"/>
      <c r="I46" s="38">
        <f t="shared" si="1"/>
        <v>0</v>
      </c>
      <c r="J46" s="35">
        <f t="shared" si="4"/>
        <v>-1.8</v>
      </c>
      <c r="K46" s="36">
        <f t="shared" si="8"/>
        <v>-66.599999999999923</v>
      </c>
      <c r="L46" s="275"/>
      <c r="M46" s="276"/>
      <c r="N46" s="276"/>
      <c r="O46" s="276"/>
      <c r="P46" s="298"/>
      <c r="Q46" s="225">
        <v>25</v>
      </c>
      <c r="R46" s="226">
        <f t="shared" si="5"/>
        <v>0</v>
      </c>
      <c r="S46" s="226">
        <f t="shared" si="6"/>
        <v>0</v>
      </c>
      <c r="T46" s="213" t="str">
        <f>IF(OR(A46="Samstag",A46="Sonntag"),"",IF(AND(COUNTIF(Übersicht!C$16:C$30,B46)&gt;0,C46&lt;&gt;"BA"),"Achtung: Feiertag gelöscht!",""))</f>
        <v/>
      </c>
      <c r="U46" s="73"/>
      <c r="V46" s="73">
        <f t="shared" si="7"/>
        <v>1.8</v>
      </c>
      <c r="W46" s="73"/>
      <c r="X46" s="73"/>
      <c r="Y46" s="205"/>
      <c r="Z46" s="205"/>
      <c r="AA46" s="152"/>
      <c r="AB46" s="154"/>
      <c r="AC46" s="151"/>
      <c r="AD46" s="198"/>
      <c r="AE46" s="206"/>
      <c r="AF46" s="199"/>
      <c r="AG46" s="199"/>
      <c r="AH46" s="199"/>
      <c r="AI46" s="197"/>
      <c r="AJ46" s="197"/>
      <c r="AK46" s="197"/>
      <c r="AL46" s="197"/>
      <c r="AM46" s="197"/>
      <c r="AN46" s="197"/>
      <c r="AO46" s="197"/>
      <c r="AP46" s="197"/>
      <c r="AQ46" s="197"/>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row>
    <row r="47" spans="1:252" s="91" customFormat="1" ht="20.25" customHeight="1">
      <c r="A47" s="32" t="str">
        <f t="shared" si="0"/>
        <v>Dienstag</v>
      </c>
      <c r="B47" s="37">
        <f t="shared" si="2"/>
        <v>44768</v>
      </c>
      <c r="C47" s="174" t="str">
        <f>IF(OR(A47="Samstag",A47="Sonntag"),"",IF(COUNTIF(Übersicht!C$16:C$30,B47)&gt;0,"BA",""))</f>
        <v/>
      </c>
      <c r="D47" s="34" t="str">
        <f>IF(OR(A47="Samstag",A47="Sonntag"),"",IF(COUNTIF(Übersicht!C$16:C$30,B47)&gt;0,"F",""))</f>
        <v/>
      </c>
      <c r="E47" s="161">
        <f t="shared" si="3"/>
        <v>1.8</v>
      </c>
      <c r="F47" s="165"/>
      <c r="G47" s="166"/>
      <c r="H47" s="167"/>
      <c r="I47" s="38">
        <f t="shared" si="1"/>
        <v>0</v>
      </c>
      <c r="J47" s="35">
        <f t="shared" si="4"/>
        <v>-1.8</v>
      </c>
      <c r="K47" s="36">
        <f t="shared" si="8"/>
        <v>-68.39999999999992</v>
      </c>
      <c r="L47" s="275"/>
      <c r="M47" s="276"/>
      <c r="N47" s="276"/>
      <c r="O47" s="276"/>
      <c r="P47" s="298"/>
      <c r="Q47" s="195">
        <v>26</v>
      </c>
      <c r="R47" s="226">
        <f t="shared" si="5"/>
        <v>0</v>
      </c>
      <c r="S47" s="226">
        <f t="shared" si="6"/>
        <v>0</v>
      </c>
      <c r="T47" s="213" t="str">
        <f>IF(OR(A47="Samstag",A47="Sonntag"),"",IF(AND(COUNTIF(Übersicht!C$16:C$30,B47)&gt;0,C47&lt;&gt;"BA"),"Achtung: Feiertag gelöscht!",""))</f>
        <v/>
      </c>
      <c r="U47" s="73"/>
      <c r="V47" s="73">
        <f t="shared" si="7"/>
        <v>1.8</v>
      </c>
      <c r="W47" s="73"/>
      <c r="X47" s="73"/>
      <c r="Y47" s="205"/>
      <c r="Z47" s="205"/>
      <c r="AA47" s="152"/>
      <c r="AB47" s="154"/>
      <c r="AC47" s="151"/>
      <c r="AD47" s="198"/>
      <c r="AE47" s="206"/>
      <c r="AF47" s="199"/>
      <c r="AG47" s="199"/>
      <c r="AH47" s="199"/>
      <c r="AI47" s="197"/>
      <c r="AJ47" s="197"/>
      <c r="AK47" s="197"/>
      <c r="AL47" s="197"/>
      <c r="AM47" s="197"/>
      <c r="AN47" s="197"/>
      <c r="AO47" s="197"/>
      <c r="AP47" s="197"/>
      <c r="AQ47" s="197"/>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row>
    <row r="48" spans="1:252" s="91" customFormat="1" ht="20.25" customHeight="1">
      <c r="A48" s="32" t="str">
        <f t="shared" si="0"/>
        <v>Mittwoch</v>
      </c>
      <c r="B48" s="37">
        <f t="shared" si="2"/>
        <v>44769</v>
      </c>
      <c r="C48" s="174" t="str">
        <f>IF(OR(A48="Samstag",A48="Sonntag"),"",IF(COUNTIF(Übersicht!C$16:C$30,B48)&gt;0,"BA",""))</f>
        <v/>
      </c>
      <c r="D48" s="34" t="str">
        <f>IF(OR(A48="Samstag",A48="Sonntag"),"",IF(COUNTIF(Übersicht!C$16:C$30,B48)&gt;0,"F",""))</f>
        <v/>
      </c>
      <c r="E48" s="161">
        <f t="shared" si="3"/>
        <v>1.8</v>
      </c>
      <c r="F48" s="165"/>
      <c r="G48" s="166"/>
      <c r="H48" s="167"/>
      <c r="I48" s="38">
        <f t="shared" si="1"/>
        <v>0</v>
      </c>
      <c r="J48" s="35">
        <f t="shared" si="4"/>
        <v>-1.8</v>
      </c>
      <c r="K48" s="36">
        <f t="shared" si="8"/>
        <v>-70.199999999999918</v>
      </c>
      <c r="L48" s="275"/>
      <c r="M48" s="276"/>
      <c r="N48" s="276"/>
      <c r="O48" s="276"/>
      <c r="P48" s="298"/>
      <c r="Q48" s="195">
        <v>27</v>
      </c>
      <c r="R48" s="226">
        <f t="shared" si="5"/>
        <v>0</v>
      </c>
      <c r="S48" s="226">
        <f t="shared" si="6"/>
        <v>0</v>
      </c>
      <c r="T48" s="213" t="str">
        <f>IF(OR(A48="Samstag",A48="Sonntag"),"",IF(AND(COUNTIF(Übersicht!C$16:C$30,B48)&gt;0,C48&lt;&gt;"BA"),"Achtung: Feiertag gelöscht!",""))</f>
        <v/>
      </c>
      <c r="U48" s="73"/>
      <c r="V48" s="73">
        <f t="shared" si="7"/>
        <v>1.8</v>
      </c>
      <c r="W48" s="73"/>
      <c r="X48" s="73"/>
      <c r="Y48" s="205"/>
      <c r="Z48" s="205"/>
      <c r="AA48" s="152"/>
      <c r="AB48" s="154"/>
      <c r="AC48" s="151"/>
      <c r="AD48" s="198"/>
      <c r="AE48" s="206"/>
      <c r="AF48" s="199"/>
      <c r="AG48" s="199"/>
      <c r="AH48" s="199"/>
      <c r="AI48" s="197"/>
      <c r="AJ48" s="197"/>
      <c r="AK48" s="197"/>
      <c r="AL48" s="197"/>
      <c r="AM48" s="197"/>
      <c r="AN48" s="197"/>
      <c r="AO48" s="197"/>
      <c r="AP48" s="197"/>
      <c r="AQ48" s="197"/>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row>
    <row r="49" spans="1:252" s="91" customFormat="1" ht="20.25" customHeight="1">
      <c r="A49" s="32" t="str">
        <f t="shared" si="0"/>
        <v>Donnerstag</v>
      </c>
      <c r="B49" s="37">
        <f t="shared" si="2"/>
        <v>44770</v>
      </c>
      <c r="C49" s="174" t="str">
        <f>IF(OR(A49="Samstag",A49="Sonntag"),"",IF(COUNTIF(Übersicht!C$16:C$30,B49)&gt;0,"BA",""))</f>
        <v/>
      </c>
      <c r="D49" s="34" t="str">
        <f>IF(OR(A49="Samstag",A49="Sonntag"),"",IF(COUNTIF(Übersicht!C$16:C$30,B49)&gt;0,"F",""))</f>
        <v/>
      </c>
      <c r="E49" s="161">
        <f t="shared" si="3"/>
        <v>1.8</v>
      </c>
      <c r="F49" s="165"/>
      <c r="G49" s="166"/>
      <c r="H49" s="167"/>
      <c r="I49" s="38">
        <f t="shared" si="1"/>
        <v>0</v>
      </c>
      <c r="J49" s="35">
        <f t="shared" si="4"/>
        <v>-1.8</v>
      </c>
      <c r="K49" s="36">
        <f t="shared" si="8"/>
        <v>-71.999999999999915</v>
      </c>
      <c r="L49" s="275"/>
      <c r="M49" s="276"/>
      <c r="N49" s="276"/>
      <c r="O49" s="276"/>
      <c r="P49" s="298"/>
      <c r="Q49" s="195">
        <v>28</v>
      </c>
      <c r="R49" s="226">
        <f t="shared" si="5"/>
        <v>0</v>
      </c>
      <c r="S49" s="226">
        <f t="shared" si="6"/>
        <v>0</v>
      </c>
      <c r="T49" s="213" t="str">
        <f>IF(OR(A49="Samstag",A49="Sonntag"),"",IF(AND(COUNTIF(Übersicht!C$16:C$30,B49)&gt;0,C49&lt;&gt;"BA"),"Achtung: Feiertag gelöscht!",""))</f>
        <v/>
      </c>
      <c r="U49" s="73"/>
      <c r="V49" s="73">
        <f t="shared" si="7"/>
        <v>1.8</v>
      </c>
      <c r="W49" s="73"/>
      <c r="X49" s="73"/>
      <c r="Y49" s="205"/>
      <c r="Z49" s="205"/>
      <c r="AA49" s="152"/>
      <c r="AB49" s="154"/>
      <c r="AC49" s="151"/>
      <c r="AD49" s="198"/>
      <c r="AE49" s="206"/>
      <c r="AF49" s="199"/>
      <c r="AG49" s="199"/>
      <c r="AH49" s="199"/>
      <c r="AI49" s="197"/>
      <c r="AJ49" s="197"/>
      <c r="AK49" s="197"/>
      <c r="AL49" s="197"/>
      <c r="AM49" s="197"/>
      <c r="AN49" s="197"/>
      <c r="AO49" s="197"/>
      <c r="AP49" s="197"/>
      <c r="AQ49" s="197"/>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row>
    <row r="50" spans="1:252" s="91" customFormat="1" ht="20.25" customHeight="1">
      <c r="A50" s="32" t="str">
        <f t="shared" si="0"/>
        <v>Freitag</v>
      </c>
      <c r="B50" s="37">
        <f t="shared" si="2"/>
        <v>44771</v>
      </c>
      <c r="C50" s="174" t="str">
        <f>IF(OR(A50="Samstag",A50="Sonntag"),"",IF(COUNTIF(Übersicht!C$16:C$30,B50)&gt;0,"BA",""))</f>
        <v/>
      </c>
      <c r="D50" s="34" t="str">
        <f>IF(OR(A50="Samstag",A50="Sonntag"),"",IF(COUNTIF(Übersicht!C$16:C$30,B50)&gt;0,"F",""))</f>
        <v/>
      </c>
      <c r="E50" s="161">
        <f t="shared" si="3"/>
        <v>1.8</v>
      </c>
      <c r="F50" s="165"/>
      <c r="G50" s="166"/>
      <c r="H50" s="167"/>
      <c r="I50" s="38">
        <f t="shared" si="1"/>
        <v>0</v>
      </c>
      <c r="J50" s="35">
        <f t="shared" si="4"/>
        <v>-1.8</v>
      </c>
      <c r="K50" s="36">
        <f t="shared" si="8"/>
        <v>-73.799999999999912</v>
      </c>
      <c r="L50" s="275"/>
      <c r="M50" s="276"/>
      <c r="N50" s="276"/>
      <c r="O50" s="276"/>
      <c r="P50" s="298"/>
      <c r="Q50" s="195">
        <v>29</v>
      </c>
      <c r="R50" s="226">
        <f t="shared" si="5"/>
        <v>0</v>
      </c>
      <c r="S50" s="226">
        <f t="shared" si="6"/>
        <v>0</v>
      </c>
      <c r="T50" s="213" t="str">
        <f>IF(OR(A50="Samstag",A50="Sonntag"),"",IF(AND(COUNTIF(Übersicht!C$16:C$30,B50)&gt;0,C50&lt;&gt;"BA"),"Achtung: Feiertag gelöscht!",""))</f>
        <v/>
      </c>
      <c r="U50" s="73"/>
      <c r="V50" s="73">
        <f t="shared" si="7"/>
        <v>1.8</v>
      </c>
      <c r="W50" s="73"/>
      <c r="X50" s="73"/>
      <c r="Y50" s="205"/>
      <c r="Z50" s="205"/>
      <c r="AA50" s="152"/>
      <c r="AB50" s="154"/>
      <c r="AC50" s="151"/>
      <c r="AD50" s="198"/>
      <c r="AE50" s="206"/>
      <c r="AF50" s="199"/>
      <c r="AG50" s="199"/>
      <c r="AH50" s="199"/>
      <c r="AI50" s="197"/>
      <c r="AJ50" s="197"/>
      <c r="AK50" s="197"/>
      <c r="AL50" s="197"/>
      <c r="AM50" s="197"/>
      <c r="AN50" s="197"/>
      <c r="AO50" s="197"/>
      <c r="AP50" s="197"/>
      <c r="AQ50" s="197"/>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row>
    <row r="51" spans="1:252" s="91" customFormat="1" ht="20.25" customHeight="1">
      <c r="A51" s="32" t="str">
        <f t="shared" si="0"/>
        <v>Samstag</v>
      </c>
      <c r="B51" s="37">
        <f t="shared" si="2"/>
        <v>44772</v>
      </c>
      <c r="C51" s="174" t="str">
        <f>IF(OR(A51="Samstag",A51="Sonntag"),"",IF(COUNTIF(Übersicht!C$16:C$30,B51)&gt;0,"BA",""))</f>
        <v/>
      </c>
      <c r="D51" s="34" t="str">
        <f>IF(OR(A51="Samstag",A51="Sonntag"),"",IF(COUNTIF(Übersicht!C$16:C$30,B51)&gt;0,"F",""))</f>
        <v/>
      </c>
      <c r="E51" s="161" t="str">
        <f t="shared" si="3"/>
        <v/>
      </c>
      <c r="F51" s="165"/>
      <c r="G51" s="166"/>
      <c r="H51" s="167"/>
      <c r="I51" s="38">
        <f t="shared" si="1"/>
        <v>0</v>
      </c>
      <c r="J51" s="35">
        <f t="shared" si="4"/>
        <v>0</v>
      </c>
      <c r="K51" s="36">
        <f t="shared" si="8"/>
        <v>-73.799999999999912</v>
      </c>
      <c r="L51" s="275"/>
      <c r="M51" s="276"/>
      <c r="N51" s="276"/>
      <c r="O51" s="276"/>
      <c r="P51" s="298"/>
      <c r="Q51" s="195">
        <v>30</v>
      </c>
      <c r="R51" s="226">
        <f t="shared" si="5"/>
        <v>0</v>
      </c>
      <c r="S51" s="226">
        <f t="shared" si="6"/>
        <v>0</v>
      </c>
      <c r="T51" s="213" t="str">
        <f>IF(OR(A51="Samstag",A51="Sonntag"),"",IF(AND(COUNTIF(Übersicht!C$16:C$30,B51)&gt;0,C51&lt;&gt;"BA"),"Achtung: Feiertag gelöscht!",""))</f>
        <v/>
      </c>
      <c r="U51" s="73"/>
      <c r="V51" s="73" t="str">
        <f t="shared" si="7"/>
        <v/>
      </c>
      <c r="W51" s="73"/>
      <c r="X51" s="73"/>
      <c r="Y51" s="205"/>
      <c r="Z51" s="205"/>
      <c r="AA51" s="152"/>
      <c r="AB51" s="154"/>
      <c r="AC51" s="151"/>
      <c r="AD51" s="198"/>
      <c r="AE51" s="206"/>
      <c r="AF51" s="199"/>
      <c r="AG51" s="199"/>
      <c r="AH51" s="199"/>
      <c r="AI51" s="197"/>
      <c r="AJ51" s="197"/>
      <c r="AK51" s="197"/>
      <c r="AL51" s="197"/>
      <c r="AM51" s="197"/>
      <c r="AN51" s="197"/>
      <c r="AO51" s="197"/>
      <c r="AP51" s="197"/>
      <c r="AQ51" s="197"/>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row>
    <row r="52" spans="1:252" s="91" customFormat="1" ht="20.25" customHeight="1" thickBot="1">
      <c r="A52" s="32" t="str">
        <f t="shared" si="0"/>
        <v>Sonntag</v>
      </c>
      <c r="B52" s="37">
        <f t="shared" si="2"/>
        <v>44773</v>
      </c>
      <c r="C52" s="174" t="str">
        <f>IF(OR(A52="Samstag",A52="Sonntag"),"",IF(COUNTIF(Übersicht!C$16:C$30,B52)&gt;0,"BA",""))</f>
        <v/>
      </c>
      <c r="D52" s="34" t="str">
        <f>IF(OR(A52="Samstag",A52="Sonntag"),"",IF(COUNTIF(Übersicht!C$16:C$30,B52)&gt;0,"F",""))</f>
        <v/>
      </c>
      <c r="E52" s="161" t="str">
        <f t="shared" si="3"/>
        <v/>
      </c>
      <c r="F52" s="165"/>
      <c r="G52" s="166"/>
      <c r="H52" s="167"/>
      <c r="I52" s="38">
        <f t="shared" si="1"/>
        <v>0</v>
      </c>
      <c r="J52" s="35">
        <f t="shared" si="4"/>
        <v>0</v>
      </c>
      <c r="K52" s="39">
        <f t="shared" si="8"/>
        <v>-73.799999999999912</v>
      </c>
      <c r="L52" s="295"/>
      <c r="M52" s="296"/>
      <c r="N52" s="296"/>
      <c r="O52" s="296"/>
      <c r="P52" s="299"/>
      <c r="Q52" s="225">
        <v>31</v>
      </c>
      <c r="R52" s="226">
        <f t="shared" si="5"/>
        <v>0</v>
      </c>
      <c r="S52" s="226">
        <f t="shared" si="6"/>
        <v>0</v>
      </c>
      <c r="T52" s="213" t="str">
        <f>IF(OR(A52="Samstag",A52="Sonntag"),"",IF(AND(COUNTIF(Übersicht!C$16:C$30,B52)&gt;0,C52&lt;&gt;"BA"),"Achtung: Feiertag gelöscht!",""))</f>
        <v/>
      </c>
      <c r="U52" s="74"/>
      <c r="V52" s="73" t="str">
        <f t="shared" si="7"/>
        <v/>
      </c>
      <c r="W52" s="74"/>
      <c r="X52" s="74"/>
      <c r="Y52" s="207"/>
      <c r="Z52" s="208"/>
      <c r="AA52" s="152"/>
      <c r="AB52" s="154"/>
      <c r="AC52" s="151"/>
      <c r="AD52" s="198"/>
      <c r="AE52" s="206"/>
      <c r="AF52" s="199"/>
      <c r="AG52" s="199"/>
      <c r="AH52" s="199"/>
      <c r="AI52" s="197"/>
      <c r="AJ52" s="197"/>
      <c r="AK52" s="197"/>
      <c r="AL52" s="197"/>
      <c r="AM52" s="197"/>
      <c r="AN52" s="197"/>
      <c r="AO52" s="197"/>
      <c r="AP52" s="197"/>
      <c r="AQ52" s="197"/>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row>
    <row r="53" spans="1:252" s="91" customFormat="1" ht="18.75" customHeight="1">
      <c r="A53" s="6"/>
      <c r="B53" s="40" t="s">
        <v>25</v>
      </c>
      <c r="C53" s="41"/>
      <c r="D53" s="42"/>
      <c r="E53" s="42" t="s">
        <v>10</v>
      </c>
      <c r="F53" s="43"/>
      <c r="G53" s="43"/>
      <c r="H53" s="43"/>
      <c r="I53" s="42" t="s">
        <v>19</v>
      </c>
      <c r="J53" s="42" t="s">
        <v>27</v>
      </c>
      <c r="K53" s="42" t="s">
        <v>26</v>
      </c>
      <c r="L53" s="44"/>
      <c r="M53" s="189" t="s">
        <v>82</v>
      </c>
      <c r="N53" s="44"/>
      <c r="O53" s="44"/>
      <c r="P53" s="45"/>
      <c r="Q53" s="76"/>
      <c r="R53" s="76" t="s">
        <v>83</v>
      </c>
      <c r="S53" s="196" t="s">
        <v>84</v>
      </c>
      <c r="T53" s="215"/>
      <c r="U53" s="76"/>
      <c r="V53" s="216">
        <f>SUM(V22:V52)</f>
        <v>37.799999999999997</v>
      </c>
      <c r="W53" s="217"/>
      <c r="X53" s="73"/>
      <c r="Y53" s="209"/>
      <c r="Z53" s="209"/>
      <c r="AA53" s="152"/>
      <c r="AB53" s="152"/>
      <c r="AC53" s="151"/>
      <c r="AD53" s="198"/>
      <c r="AE53" s="206"/>
      <c r="AF53" s="199"/>
      <c r="AG53" s="199"/>
      <c r="AH53" s="199"/>
      <c r="AI53" s="197"/>
      <c r="AJ53" s="197"/>
      <c r="AK53" s="197"/>
      <c r="AL53" s="197"/>
      <c r="AM53" s="197"/>
      <c r="AN53" s="197"/>
      <c r="AO53" s="197"/>
      <c r="AP53" s="197"/>
      <c r="AQ53" s="197"/>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row>
    <row r="54" spans="1:252" s="91" customFormat="1" ht="18.75" customHeight="1">
      <c r="A54" s="6"/>
      <c r="B54" s="46"/>
      <c r="C54" s="47"/>
      <c r="D54" s="48"/>
      <c r="E54" s="49">
        <f>SUM(E22:E52)</f>
        <v>37.799999999999997</v>
      </c>
      <c r="F54" s="50"/>
      <c r="G54" s="51"/>
      <c r="H54" s="48"/>
      <c r="I54" s="49">
        <f>SUM(I22:I52)</f>
        <v>0</v>
      </c>
      <c r="J54" s="49">
        <f>SUM(J22:J52)</f>
        <v>-37.799999999999997</v>
      </c>
      <c r="K54" s="49">
        <f>K52</f>
        <v>-73.799999999999912</v>
      </c>
      <c r="L54" s="86"/>
      <c r="M54" s="190" t="str">
        <f>CONCATENATE(DEC2HEX(R54),"-",DEC2HEX(S54),"-",DEC2HEX(ROUND(I54*100,0)))</f>
        <v>0-0-0</v>
      </c>
      <c r="N54" s="190"/>
      <c r="O54" s="190"/>
      <c r="P54" s="192"/>
      <c r="Q54" s="79"/>
      <c r="R54" s="79">
        <f>SUM(R22:R52)</f>
        <v>0</v>
      </c>
      <c r="S54" s="79">
        <f>SUM(S22:S52)</f>
        <v>0</v>
      </c>
      <c r="T54" s="79"/>
      <c r="U54" s="79"/>
      <c r="V54" s="6"/>
      <c r="W54" s="78"/>
      <c r="X54" s="78"/>
      <c r="Y54" s="151"/>
      <c r="Z54" s="151"/>
      <c r="AA54" s="152"/>
      <c r="AB54" s="152"/>
      <c r="AC54" s="151"/>
      <c r="AD54" s="198"/>
      <c r="AE54" s="206"/>
      <c r="AF54" s="199"/>
      <c r="AG54" s="199"/>
      <c r="AH54" s="199"/>
      <c r="AI54" s="197"/>
      <c r="AJ54" s="197"/>
      <c r="AK54" s="197"/>
      <c r="AL54" s="197"/>
      <c r="AM54" s="197"/>
      <c r="AN54" s="197"/>
      <c r="AO54" s="197"/>
      <c r="AP54" s="197"/>
      <c r="AQ54" s="197"/>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row>
    <row r="55" spans="1:252" s="91" customFormat="1" ht="14.4">
      <c r="A55" s="6"/>
      <c r="B55" s="52"/>
      <c r="C55" s="52"/>
      <c r="D55" s="52"/>
      <c r="E55" s="52"/>
      <c r="F55" s="53"/>
      <c r="G55" s="54"/>
      <c r="H55" s="95"/>
      <c r="I55" s="6"/>
      <c r="J55" s="96"/>
      <c r="K55" s="267" t="str">
        <f>IF($V$53*1.5&lt;IF($M$7&lt;0,$I$54+$M$7,$I$54),"Überschreitung der zulässigen Monatsarbeitszeit um &gt;50%","")</f>
        <v/>
      </c>
      <c r="L55" s="267"/>
      <c r="M55" s="267"/>
      <c r="N55" s="267"/>
      <c r="O55" s="267"/>
      <c r="P55" s="57"/>
      <c r="Q55" s="80"/>
      <c r="R55" s="80"/>
      <c r="S55" s="80"/>
      <c r="T55" s="80"/>
      <c r="U55" s="80"/>
      <c r="V55" s="6"/>
      <c r="W55" s="6"/>
      <c r="X55" s="73"/>
      <c r="Y55" s="151"/>
      <c r="Z55" s="151"/>
      <c r="AA55" s="152"/>
      <c r="AB55" s="152"/>
      <c r="AC55" s="151"/>
      <c r="AD55" s="198"/>
      <c r="AE55" s="206"/>
      <c r="AF55" s="199"/>
      <c r="AG55" s="199"/>
      <c r="AH55" s="199"/>
      <c r="AI55" s="197"/>
      <c r="AJ55" s="197"/>
      <c r="AK55" s="197"/>
      <c r="AL55" s="197"/>
      <c r="AM55" s="197"/>
      <c r="AN55" s="197"/>
      <c r="AO55" s="197"/>
      <c r="AP55" s="197"/>
      <c r="AQ55" s="197"/>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row>
    <row r="56" spans="1:252" s="91" customFormat="1" ht="14.4">
      <c r="A56" s="6"/>
      <c r="B56" s="52"/>
      <c r="C56" s="52"/>
      <c r="D56" s="52"/>
      <c r="E56" s="52"/>
      <c r="F56" s="53"/>
      <c r="G56" s="54"/>
      <c r="H56" s="97"/>
      <c r="I56" s="96"/>
      <c r="J56" s="96"/>
      <c r="K56" s="222" t="str">
        <f>IF(E7="HiwiWEF",IF(SUMIF(C22:C52,{"BA";"Ba";"ba";"bA"},I22:I52)&gt;0,"An arbeitsfreien Tagen gearbeitet!",""), IF(E7="HiwiWE",IF(SUMIF(C22:C52,{"BA";"Ba";"ba";"bA"},I22:I52)+SUMIF(D22:D52,{"F";"f"},I22:I52)&gt;0,"An arbeitsfreien Tagen gearbeitet!",""), IF(SUMIF(A22:A52,"Samstag",I22:I52)+SUMIF(A22:A52,"Sonntag",I22:I52)+SUMIF(C22:C52,{"BA";"Ba";"ba";"bA"},I22:I52)+SUMIF(D22:D52,{"F";"f"},I22:I52)&gt;0,"An arbeitsfreien Tagen gearbeitet!","")))</f>
        <v/>
      </c>
      <c r="L56" s="56"/>
      <c r="M56" s="56"/>
      <c r="N56" s="56"/>
      <c r="O56" s="56"/>
      <c r="P56" s="57"/>
      <c r="Q56" s="80"/>
      <c r="R56" s="80"/>
      <c r="S56" s="80"/>
      <c r="T56" s="80"/>
      <c r="U56" s="80"/>
      <c r="V56" s="6"/>
      <c r="W56" s="6"/>
      <c r="X56" s="78"/>
      <c r="Y56" s="151"/>
      <c r="Z56" s="151"/>
      <c r="AA56" s="152"/>
      <c r="AB56" s="152"/>
      <c r="AC56" s="151"/>
      <c r="AD56" s="198"/>
      <c r="AE56" s="206"/>
      <c r="AF56" s="199"/>
      <c r="AG56" s="199"/>
      <c r="AH56" s="199"/>
      <c r="AI56" s="197"/>
      <c r="AJ56" s="197"/>
      <c r="AK56" s="197"/>
      <c r="AL56" s="197"/>
      <c r="AM56" s="197"/>
      <c r="AN56" s="197"/>
      <c r="AO56" s="197"/>
      <c r="AP56" s="197"/>
      <c r="AQ56" s="197"/>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row>
    <row r="57" spans="1:252" s="91" customFormat="1" ht="14.4">
      <c r="A57" s="6"/>
      <c r="B57" s="58"/>
      <c r="C57" s="58"/>
      <c r="D57" s="58"/>
      <c r="E57" s="58"/>
      <c r="F57" s="58"/>
      <c r="G57" s="58"/>
      <c r="H57" s="59"/>
      <c r="I57" s="6"/>
      <c r="J57" s="6"/>
      <c r="K57" s="6" t="str">
        <f>IF(K55&gt;"","unzulässige Stundenzahl",IF(K56&gt;"","an arbeitsfreien",""))</f>
        <v/>
      </c>
      <c r="L57" s="6"/>
      <c r="M57" s="6"/>
      <c r="N57" s="6"/>
      <c r="O57" s="55"/>
      <c r="P57" s="24"/>
      <c r="Q57" s="6"/>
      <c r="R57" s="6"/>
      <c r="S57" s="6"/>
      <c r="T57" s="6"/>
      <c r="U57" s="6"/>
      <c r="V57" s="6"/>
      <c r="W57" s="6"/>
      <c r="X57" s="6"/>
      <c r="Y57" s="151"/>
      <c r="Z57" s="151"/>
      <c r="AA57" s="152"/>
      <c r="AB57" s="152"/>
      <c r="AC57" s="151"/>
      <c r="AD57" s="198"/>
      <c r="AE57" s="206"/>
      <c r="AF57" s="199"/>
      <c r="AG57" s="199"/>
      <c r="AH57" s="199"/>
      <c r="AI57" s="197"/>
      <c r="AJ57" s="197"/>
      <c r="AK57" s="197"/>
      <c r="AL57" s="197"/>
      <c r="AM57" s="197"/>
      <c r="AN57" s="197"/>
      <c r="AO57" s="197"/>
      <c r="AP57" s="197"/>
      <c r="AQ57" s="197"/>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row>
    <row r="58" spans="1:252" s="91" customFormat="1" ht="14.4">
      <c r="A58" s="6"/>
      <c r="B58" s="59"/>
      <c r="C58" s="59"/>
      <c r="D58" s="59"/>
      <c r="E58" s="59"/>
      <c r="F58" s="59"/>
      <c r="G58" s="59"/>
      <c r="H58" s="32"/>
      <c r="I58" s="98"/>
      <c r="J58" s="65"/>
      <c r="K58" s="6" t="str">
        <f>IF(K55&gt;"","Überschreitung Monatsarbeitszeit &gt;50%",IF(K56&gt;"","Tagen gearbeitet",""))</f>
        <v/>
      </c>
      <c r="L58" s="183"/>
      <c r="M58" s="184"/>
      <c r="N58" s="184"/>
      <c r="O58" s="181"/>
      <c r="P58" s="60"/>
      <c r="Q58" s="81"/>
      <c r="R58" s="81"/>
      <c r="S58" s="81"/>
      <c r="T58" s="81"/>
      <c r="U58" s="81"/>
      <c r="V58" s="6"/>
      <c r="W58" s="6"/>
      <c r="X58" s="6"/>
      <c r="Y58" s="151"/>
      <c r="Z58" s="151"/>
      <c r="AA58" s="152"/>
      <c r="AB58" s="152"/>
      <c r="AC58" s="151"/>
      <c r="AD58" s="198"/>
      <c r="AE58" s="206"/>
      <c r="AF58" s="199"/>
      <c r="AG58" s="199"/>
      <c r="AH58" s="199"/>
      <c r="AI58" s="197"/>
      <c r="AJ58" s="197"/>
      <c r="AK58" s="197"/>
      <c r="AL58" s="197"/>
      <c r="AM58" s="197"/>
      <c r="AN58" s="197"/>
      <c r="AO58" s="197"/>
      <c r="AP58" s="197"/>
      <c r="AQ58" s="197"/>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row>
    <row r="59" spans="1:252" s="91" customFormat="1" ht="14.4">
      <c r="A59" s="6"/>
      <c r="B59" s="191"/>
      <c r="C59" s="61"/>
      <c r="D59" s="61"/>
      <c r="E59" s="61"/>
      <c r="F59" s="61"/>
      <c r="G59" s="59"/>
      <c r="H59" s="185"/>
      <c r="I59" s="185"/>
      <c r="J59" s="185"/>
      <c r="K59" s="62"/>
      <c r="L59" s="62"/>
      <c r="M59" s="62"/>
      <c r="N59" s="62"/>
      <c r="O59" s="62"/>
      <c r="P59" s="63"/>
      <c r="Q59" s="6"/>
      <c r="R59" s="6"/>
      <c r="S59" s="6"/>
      <c r="T59" s="6"/>
      <c r="U59" s="6"/>
      <c r="V59" s="6"/>
      <c r="W59" s="6"/>
      <c r="X59" s="6"/>
      <c r="Y59" s="151"/>
      <c r="Z59" s="151"/>
      <c r="AA59" s="152"/>
      <c r="AB59" s="152"/>
      <c r="AC59" s="151"/>
      <c r="AD59" s="198"/>
      <c r="AE59" s="206"/>
      <c r="AF59" s="199"/>
      <c r="AG59" s="199"/>
      <c r="AH59" s="199"/>
      <c r="AI59" s="197"/>
      <c r="AJ59" s="197"/>
      <c r="AK59" s="197"/>
      <c r="AL59" s="197"/>
      <c r="AM59" s="197"/>
      <c r="AN59" s="197"/>
      <c r="AO59" s="197"/>
      <c r="AP59" s="197"/>
      <c r="AQ59" s="197"/>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row>
    <row r="60" spans="1:252" s="91" customFormat="1" ht="14.4">
      <c r="A60" s="6"/>
      <c r="B60" s="64" t="s">
        <v>4</v>
      </c>
      <c r="C60" s="293" t="s">
        <v>5</v>
      </c>
      <c r="D60" s="293"/>
      <c r="E60" s="293"/>
      <c r="F60" s="293"/>
      <c r="G60" s="294"/>
      <c r="H60" s="32"/>
      <c r="I60" s="99"/>
      <c r="J60" s="6"/>
      <c r="K60" s="64" t="s">
        <v>4</v>
      </c>
      <c r="L60" s="294" t="s">
        <v>64</v>
      </c>
      <c r="M60" s="294"/>
      <c r="N60" s="294"/>
      <c r="O60" s="294"/>
      <c r="P60" s="294"/>
      <c r="Q60" s="6"/>
      <c r="R60" s="6"/>
      <c r="S60" s="6"/>
      <c r="T60" s="6"/>
      <c r="U60" s="6"/>
      <c r="V60" s="6"/>
      <c r="W60" s="6"/>
      <c r="X60" s="6"/>
      <c r="Y60" s="151"/>
      <c r="Z60" s="151"/>
      <c r="AA60" s="152"/>
      <c r="AB60" s="152"/>
      <c r="AC60" s="151"/>
      <c r="AD60" s="198"/>
      <c r="AE60" s="206"/>
      <c r="AF60" s="199"/>
      <c r="AG60" s="199"/>
      <c r="AH60" s="199"/>
      <c r="AI60" s="197"/>
      <c r="AJ60" s="197"/>
      <c r="AK60" s="197"/>
      <c r="AL60" s="197"/>
      <c r="AM60" s="197"/>
      <c r="AN60" s="197"/>
      <c r="AO60" s="197"/>
      <c r="AP60" s="197"/>
      <c r="AQ60" s="197"/>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row>
    <row r="61" spans="1:252" s="91" customFormat="1" ht="14.4">
      <c r="A61" s="6"/>
      <c r="B61" s="64"/>
      <c r="C61" s="221"/>
      <c r="D61" s="221"/>
      <c r="E61" s="221"/>
      <c r="F61" s="221"/>
      <c r="G61" s="221"/>
      <c r="H61" s="32"/>
      <c r="I61" s="99"/>
      <c r="J61" s="6"/>
      <c r="K61" s="64"/>
      <c r="L61" s="221"/>
      <c r="M61" s="221"/>
      <c r="N61" s="221"/>
      <c r="O61" s="221"/>
      <c r="P61" s="221"/>
      <c r="Q61" s="6"/>
      <c r="R61" s="6"/>
      <c r="S61" s="6"/>
      <c r="T61" s="6"/>
      <c r="U61" s="6"/>
      <c r="V61" s="6"/>
      <c r="W61" s="6"/>
      <c r="X61" s="6"/>
      <c r="Y61" s="151"/>
      <c r="Z61" s="151"/>
      <c r="AA61" s="152"/>
      <c r="AB61" s="152"/>
      <c r="AC61" s="151"/>
      <c r="AD61" s="198"/>
      <c r="AE61" s="206"/>
      <c r="AF61" s="199"/>
      <c r="AG61" s="199"/>
      <c r="AH61" s="199"/>
      <c r="AI61" s="197"/>
      <c r="AJ61" s="197"/>
      <c r="AK61" s="197"/>
      <c r="AL61" s="197"/>
      <c r="AM61" s="197"/>
      <c r="AN61" s="197"/>
      <c r="AO61" s="197"/>
      <c r="AP61" s="197"/>
      <c r="AQ61" s="197"/>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row>
    <row r="62" spans="1:252" s="91" customFormat="1" ht="14.4">
      <c r="A62" s="6"/>
      <c r="B62" s="55"/>
      <c r="C62" s="55"/>
      <c r="D62" s="55"/>
      <c r="E62" s="55"/>
      <c r="F62" s="55"/>
      <c r="G62" s="55"/>
      <c r="H62" s="100" t="s">
        <v>44</v>
      </c>
      <c r="I62" s="32"/>
      <c r="J62" s="101">
        <v>42114</v>
      </c>
      <c r="K62" s="55"/>
      <c r="L62" s="55"/>
      <c r="M62" s="55"/>
      <c r="N62" s="55"/>
      <c r="O62" s="55"/>
      <c r="P62" s="24"/>
      <c r="Q62" s="24"/>
      <c r="R62" s="6"/>
      <c r="S62" s="6"/>
      <c r="T62" s="6"/>
      <c r="U62" s="6"/>
      <c r="V62" s="65"/>
      <c r="W62" s="6"/>
      <c r="X62" s="6"/>
      <c r="Y62" s="6"/>
      <c r="Z62" s="6"/>
      <c r="AA62" s="65"/>
      <c r="AB62" s="65"/>
      <c r="AC62" s="6"/>
      <c r="AD62" s="90"/>
      <c r="AE62" s="94"/>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row>
    <row r="63" spans="1:252" s="91" customFormat="1" ht="15" hidden="1" customHeight="1">
      <c r="A63" s="6"/>
      <c r="B63" s="55"/>
      <c r="C63" s="55"/>
      <c r="D63" s="55"/>
      <c r="E63" s="55"/>
      <c r="F63" s="55"/>
      <c r="G63" s="55"/>
      <c r="H63" s="55"/>
      <c r="I63" s="55"/>
      <c r="J63" s="55"/>
      <c r="K63" s="55"/>
      <c r="L63" s="55"/>
      <c r="M63" s="55"/>
      <c r="N63" s="55"/>
      <c r="O63" s="55"/>
      <c r="P63" s="24"/>
      <c r="Q63" s="24"/>
      <c r="R63" s="6"/>
      <c r="S63" s="6"/>
      <c r="T63" s="6"/>
      <c r="U63" s="6"/>
      <c r="V63" s="6"/>
      <c r="W63" s="6"/>
      <c r="X63" s="6"/>
      <c r="Y63" s="6"/>
      <c r="Z63" s="6"/>
      <c r="AA63" s="65"/>
      <c r="AB63" s="65"/>
      <c r="AC63" s="6"/>
      <c r="AD63" s="90"/>
      <c r="AE63" s="94"/>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row>
    <row r="64" spans="1:252" s="91" customFormat="1" ht="15" hidden="1" customHeight="1">
      <c r="A64" s="6"/>
      <c r="B64" s="55"/>
      <c r="C64" s="55"/>
      <c r="D64" s="55"/>
      <c r="E64" s="55"/>
      <c r="F64" s="55"/>
      <c r="G64" s="55"/>
      <c r="H64" s="55"/>
      <c r="I64" s="55"/>
      <c r="J64" s="55"/>
      <c r="K64" s="55"/>
      <c r="L64" s="55"/>
      <c r="M64" s="55"/>
      <c r="N64" s="55"/>
      <c r="O64" s="55"/>
      <c r="P64" s="24"/>
      <c r="Q64" s="24"/>
      <c r="R64" s="6"/>
      <c r="S64" s="6"/>
      <c r="T64" s="6"/>
      <c r="U64" s="6"/>
      <c r="V64" s="6"/>
      <c r="W64" s="6"/>
      <c r="X64" s="6"/>
      <c r="Y64" s="6"/>
      <c r="Z64" s="6"/>
      <c r="AA64" s="65"/>
      <c r="AB64" s="65"/>
      <c r="AC64" s="6"/>
      <c r="AD64" s="90"/>
      <c r="AE64" s="94"/>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row>
    <row r="65" spans="1:252" s="91" customFormat="1" ht="15" hidden="1" customHeight="1">
      <c r="A65" s="6"/>
      <c r="B65" s="55"/>
      <c r="C65" s="55"/>
      <c r="D65" s="55"/>
      <c r="E65" s="55"/>
      <c r="F65" s="55"/>
      <c r="G65" s="55"/>
      <c r="H65" s="55"/>
      <c r="I65" s="55"/>
      <c r="J65" s="55"/>
      <c r="K65" s="55"/>
      <c r="L65" s="55"/>
      <c r="M65" s="55"/>
      <c r="N65" s="55"/>
      <c r="O65" s="55"/>
      <c r="P65" s="24"/>
      <c r="Q65" s="24"/>
      <c r="R65" s="6"/>
      <c r="S65" s="6"/>
      <c r="T65" s="6"/>
      <c r="U65" s="6"/>
      <c r="V65" s="6"/>
      <c r="W65" s="6"/>
      <c r="X65" s="6"/>
      <c r="Y65" s="6"/>
      <c r="Z65" s="6"/>
      <c r="AA65" s="65"/>
      <c r="AB65" s="65"/>
      <c r="AC65" s="6"/>
      <c r="AD65" s="90"/>
      <c r="AE65" s="94"/>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row>
    <row r="66" spans="1:252" s="91" customFormat="1" ht="15" hidden="1" customHeight="1">
      <c r="A66" s="6"/>
      <c r="B66" s="55"/>
      <c r="C66" s="55"/>
      <c r="D66" s="55"/>
      <c r="E66" s="55"/>
      <c r="F66" s="55"/>
      <c r="G66" s="55"/>
      <c r="H66" s="55"/>
      <c r="I66" s="55"/>
      <c r="J66" s="55"/>
      <c r="K66" s="55"/>
      <c r="L66" s="55"/>
      <c r="M66" s="55"/>
      <c r="N66" s="55"/>
      <c r="O66" s="55"/>
      <c r="P66" s="24"/>
      <c r="Q66" s="24"/>
      <c r="R66" s="6"/>
      <c r="S66" s="6"/>
      <c r="T66" s="6"/>
      <c r="U66" s="6"/>
      <c r="V66" s="6"/>
      <c r="W66" s="6"/>
      <c r="X66" s="6"/>
      <c r="Y66" s="6"/>
      <c r="Z66" s="6"/>
      <c r="AA66" s="65"/>
      <c r="AB66" s="65"/>
      <c r="AC66" s="6"/>
      <c r="AD66" s="90"/>
      <c r="AE66" s="94"/>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row>
    <row r="67" spans="1:252" s="91" customFormat="1" ht="15" hidden="1" customHeight="1">
      <c r="A67" s="6"/>
      <c r="B67" s="55"/>
      <c r="C67" s="55"/>
      <c r="D67" s="55"/>
      <c r="E67" s="55"/>
      <c r="F67" s="55"/>
      <c r="G67" s="55"/>
      <c r="H67" s="55"/>
      <c r="I67" s="55"/>
      <c r="J67" s="55"/>
      <c r="K67" s="55"/>
      <c r="L67" s="55"/>
      <c r="M67" s="55"/>
      <c r="N67" s="55"/>
      <c r="O67" s="55"/>
      <c r="P67" s="24"/>
      <c r="Q67" s="24"/>
      <c r="R67" s="6"/>
      <c r="S67" s="6"/>
      <c r="T67" s="6"/>
      <c r="U67" s="6"/>
      <c r="V67" s="6"/>
      <c r="W67" s="6"/>
      <c r="X67" s="6"/>
      <c r="Y67" s="6"/>
      <c r="Z67" s="6"/>
      <c r="AA67" s="65"/>
      <c r="AB67" s="65"/>
      <c r="AC67" s="6"/>
      <c r="AD67" s="90"/>
      <c r="AE67" s="94"/>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row>
    <row r="68" spans="1:252" s="91" customFormat="1" ht="15" hidden="1" customHeight="1">
      <c r="A68" s="6"/>
      <c r="B68" s="55"/>
      <c r="C68" s="55"/>
      <c r="D68" s="55"/>
      <c r="E68" s="55"/>
      <c r="F68" s="55"/>
      <c r="G68" s="55"/>
      <c r="H68" s="55"/>
      <c r="I68" s="55"/>
      <c r="J68" s="55"/>
      <c r="K68" s="55"/>
      <c r="L68" s="55"/>
      <c r="M68" s="55"/>
      <c r="N68" s="55"/>
      <c r="O68" s="55"/>
      <c r="P68" s="24"/>
      <c r="Q68" s="24"/>
      <c r="R68" s="6"/>
      <c r="S68" s="6"/>
      <c r="T68" s="6"/>
      <c r="U68" s="6"/>
      <c r="V68" s="6"/>
      <c r="W68" s="6"/>
      <c r="X68" s="6"/>
      <c r="Y68" s="6"/>
      <c r="Z68" s="6"/>
      <c r="AA68" s="65"/>
      <c r="AB68" s="65"/>
      <c r="AC68" s="6"/>
      <c r="AD68" s="90"/>
      <c r="AE68" s="94"/>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row>
    <row r="69" spans="1:252" s="91" customFormat="1" ht="15" hidden="1" customHeight="1">
      <c r="A69" s="6"/>
      <c r="B69" s="55"/>
      <c r="C69" s="55"/>
      <c r="D69" s="55"/>
      <c r="E69" s="55"/>
      <c r="F69" s="55"/>
      <c r="G69" s="55"/>
      <c r="H69" s="55"/>
      <c r="I69" s="55"/>
      <c r="J69" s="55"/>
      <c r="K69" s="55"/>
      <c r="L69" s="55"/>
      <c r="M69" s="55"/>
      <c r="N69" s="55"/>
      <c r="O69" s="55"/>
      <c r="P69" s="24"/>
      <c r="Q69" s="24"/>
      <c r="R69" s="6"/>
      <c r="S69" s="6"/>
      <c r="T69" s="6"/>
      <c r="U69" s="6"/>
      <c r="V69" s="6"/>
      <c r="W69" s="6"/>
      <c r="X69" s="6"/>
      <c r="Y69" s="6"/>
      <c r="Z69" s="6"/>
      <c r="AA69" s="65"/>
      <c r="AB69" s="65"/>
      <c r="AC69" s="6"/>
      <c r="AD69" s="90"/>
      <c r="AE69" s="94"/>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row>
    <row r="70" spans="1:252" s="91" customFormat="1" ht="15" hidden="1" customHeight="1">
      <c r="A70" s="6"/>
      <c r="B70" s="55"/>
      <c r="C70" s="55"/>
      <c r="D70" s="55"/>
      <c r="E70" s="55"/>
      <c r="F70" s="55"/>
      <c r="G70" s="55"/>
      <c r="H70" s="55"/>
      <c r="I70" s="55"/>
      <c r="J70" s="55"/>
      <c r="K70" s="55"/>
      <c r="L70" s="55"/>
      <c r="M70" s="55"/>
      <c r="N70" s="55"/>
      <c r="O70" s="55"/>
      <c r="P70" s="24"/>
      <c r="Q70" s="24"/>
      <c r="R70" s="6"/>
      <c r="S70" s="6"/>
      <c r="T70" s="6"/>
      <c r="U70" s="6"/>
      <c r="V70" s="6"/>
      <c r="W70" s="6"/>
      <c r="X70" s="6"/>
      <c r="Y70" s="6"/>
      <c r="Z70" s="6"/>
      <c r="AA70" s="65"/>
      <c r="AB70" s="65"/>
      <c r="AC70" s="6"/>
      <c r="AD70" s="90"/>
      <c r="AE70" s="94"/>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row>
    <row r="71" spans="1:252" s="91" customFormat="1" ht="15" hidden="1" customHeight="1">
      <c r="A71" s="6"/>
      <c r="B71" s="55"/>
      <c r="C71" s="55"/>
      <c r="D71" s="55"/>
      <c r="E71" s="55"/>
      <c r="F71" s="55"/>
      <c r="G71" s="55"/>
      <c r="H71" s="55"/>
      <c r="I71" s="55"/>
      <c r="J71" s="55"/>
      <c r="K71" s="55"/>
      <c r="L71" s="55"/>
      <c r="M71" s="55"/>
      <c r="N71" s="55"/>
      <c r="O71" s="55"/>
      <c r="P71" s="24"/>
      <c r="Q71" s="24"/>
      <c r="R71" s="6"/>
      <c r="S71" s="6"/>
      <c r="T71" s="6"/>
      <c r="U71" s="6"/>
      <c r="V71" s="6"/>
      <c r="W71" s="6"/>
      <c r="X71" s="6"/>
      <c r="Y71" s="6"/>
      <c r="Z71" s="6"/>
      <c r="AA71" s="65"/>
      <c r="AB71" s="65"/>
      <c r="AC71" s="6"/>
      <c r="AD71" s="90"/>
      <c r="AE71" s="94"/>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row>
    <row r="72" spans="1:252" s="91" customFormat="1" ht="15" hidden="1" customHeight="1">
      <c r="A72" s="6"/>
      <c r="B72" s="55"/>
      <c r="C72" s="55"/>
      <c r="D72" s="55"/>
      <c r="E72" s="55"/>
      <c r="F72" s="55"/>
      <c r="G72" s="55"/>
      <c r="H72" s="55"/>
      <c r="I72" s="55"/>
      <c r="J72" s="55"/>
      <c r="K72" s="55"/>
      <c r="L72" s="55"/>
      <c r="M72" s="55"/>
      <c r="N72" s="55"/>
      <c r="O72" s="55"/>
      <c r="P72" s="24"/>
      <c r="Q72" s="24"/>
      <c r="R72" s="6"/>
      <c r="S72" s="6"/>
      <c r="T72" s="6"/>
      <c r="U72" s="6"/>
      <c r="V72" s="6"/>
      <c r="W72" s="6"/>
      <c r="X72" s="6"/>
      <c r="Y72" s="6"/>
      <c r="Z72" s="6"/>
      <c r="AA72" s="65"/>
      <c r="AB72" s="65"/>
      <c r="AC72" s="6"/>
      <c r="AD72" s="90"/>
      <c r="AE72" s="94"/>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row>
    <row r="73" spans="1:252" s="91" customFormat="1" ht="15" hidden="1" customHeight="1">
      <c r="A73" s="6"/>
      <c r="B73" s="55"/>
      <c r="C73" s="55"/>
      <c r="D73" s="55"/>
      <c r="E73" s="55"/>
      <c r="F73" s="55"/>
      <c r="G73" s="55"/>
      <c r="H73" s="55"/>
      <c r="I73" s="55"/>
      <c r="J73" s="55"/>
      <c r="K73" s="55"/>
      <c r="L73" s="55"/>
      <c r="M73" s="55"/>
      <c r="N73" s="55"/>
      <c r="O73" s="55"/>
      <c r="P73" s="24"/>
      <c r="Q73" s="24"/>
      <c r="R73" s="6"/>
      <c r="S73" s="6"/>
      <c r="T73" s="6"/>
      <c r="U73" s="6"/>
      <c r="V73" s="6"/>
      <c r="W73" s="6"/>
      <c r="X73" s="6"/>
      <c r="Y73" s="6"/>
      <c r="Z73" s="6"/>
      <c r="AA73" s="65"/>
      <c r="AB73" s="65"/>
      <c r="AC73" s="6"/>
      <c r="AD73" s="90"/>
      <c r="AE73" s="94"/>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row>
    <row r="74" spans="1:252" s="91" customFormat="1" ht="15" hidden="1" customHeight="1">
      <c r="A74" s="6"/>
      <c r="B74" s="55"/>
      <c r="C74" s="55"/>
      <c r="D74" s="55"/>
      <c r="E74" s="55"/>
      <c r="F74" s="55"/>
      <c r="G74" s="55"/>
      <c r="H74" s="55"/>
      <c r="I74" s="55"/>
      <c r="J74" s="55"/>
      <c r="K74" s="55"/>
      <c r="L74" s="55"/>
      <c r="M74" s="55"/>
      <c r="N74" s="55"/>
      <c r="O74" s="55"/>
      <c r="P74" s="24"/>
      <c r="Q74" s="24"/>
      <c r="R74" s="6"/>
      <c r="S74" s="6"/>
      <c r="T74" s="6"/>
      <c r="U74" s="6"/>
      <c r="V74" s="6"/>
      <c r="W74" s="6"/>
      <c r="X74" s="6"/>
      <c r="Y74" s="6"/>
      <c r="Z74" s="6"/>
      <c r="AA74" s="65"/>
      <c r="AB74" s="65"/>
      <c r="AC74" s="6"/>
      <c r="AD74" s="90"/>
      <c r="AE74" s="94"/>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row>
    <row r="75" spans="1:252" s="91" customFormat="1" ht="15" hidden="1" customHeight="1">
      <c r="A75" s="6"/>
      <c r="B75" s="55"/>
      <c r="C75" s="55"/>
      <c r="D75" s="55"/>
      <c r="E75" s="55"/>
      <c r="F75" s="55"/>
      <c r="G75" s="55"/>
      <c r="H75" s="55"/>
      <c r="I75" s="55"/>
      <c r="J75" s="55"/>
      <c r="K75" s="55"/>
      <c r="L75" s="55"/>
      <c r="M75" s="55"/>
      <c r="N75" s="55"/>
      <c r="O75" s="55"/>
      <c r="P75" s="24"/>
      <c r="Q75" s="24"/>
      <c r="R75" s="6"/>
      <c r="S75" s="6"/>
      <c r="T75" s="6"/>
      <c r="U75" s="6"/>
      <c r="V75" s="6"/>
      <c r="W75" s="6"/>
      <c r="X75" s="6"/>
      <c r="Y75" s="6"/>
      <c r="Z75" s="6"/>
      <c r="AA75" s="65"/>
      <c r="AB75" s="65"/>
      <c r="AC75" s="6"/>
      <c r="AD75" s="90"/>
      <c r="AE75" s="94"/>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row>
    <row r="76" spans="1:252" s="91" customFormat="1" ht="15" hidden="1" customHeight="1">
      <c r="A76" s="6"/>
      <c r="B76" s="55"/>
      <c r="C76" s="55"/>
      <c r="D76" s="55"/>
      <c r="E76" s="55"/>
      <c r="F76" s="55"/>
      <c r="G76" s="55"/>
      <c r="H76" s="55"/>
      <c r="I76" s="55"/>
      <c r="J76" s="55"/>
      <c r="K76" s="55"/>
      <c r="L76" s="55"/>
      <c r="M76" s="55"/>
      <c r="N76" s="55"/>
      <c r="O76" s="55"/>
      <c r="P76" s="24"/>
      <c r="Q76" s="24"/>
      <c r="R76" s="6"/>
      <c r="S76" s="6"/>
      <c r="T76" s="6"/>
      <c r="U76" s="6"/>
      <c r="V76" s="6"/>
      <c r="W76" s="6"/>
      <c r="X76" s="6"/>
      <c r="Y76" s="6"/>
      <c r="Z76" s="6"/>
      <c r="AA76" s="65"/>
      <c r="AB76" s="65"/>
      <c r="AC76" s="6"/>
      <c r="AD76" s="90"/>
      <c r="AE76" s="94"/>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row>
    <row r="77" spans="1:252" s="91" customFormat="1" ht="15" hidden="1" customHeight="1">
      <c r="A77" s="6"/>
      <c r="B77" s="55"/>
      <c r="C77" s="55"/>
      <c r="D77" s="55"/>
      <c r="E77" s="55"/>
      <c r="F77" s="55"/>
      <c r="G77" s="55"/>
      <c r="H77" s="55"/>
      <c r="I77" s="55"/>
      <c r="J77" s="55"/>
      <c r="K77" s="55"/>
      <c r="L77" s="55"/>
      <c r="M77" s="55"/>
      <c r="N77" s="55"/>
      <c r="O77" s="55"/>
      <c r="P77" s="24"/>
      <c r="Q77" s="24"/>
      <c r="R77" s="6"/>
      <c r="S77" s="6"/>
      <c r="T77" s="6"/>
      <c r="U77" s="6"/>
      <c r="V77" s="6"/>
      <c r="W77" s="6"/>
      <c r="X77" s="6"/>
      <c r="Y77" s="6"/>
      <c r="Z77" s="6"/>
      <c r="AA77" s="65"/>
      <c r="AB77" s="65"/>
      <c r="AC77" s="6"/>
      <c r="AD77" s="90"/>
      <c r="AE77" s="94"/>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row>
    <row r="78" spans="1:252" s="91" customFormat="1" ht="15" hidden="1" customHeight="1">
      <c r="A78" s="6"/>
      <c r="B78" s="55"/>
      <c r="C78" s="55"/>
      <c r="D78" s="55"/>
      <c r="E78" s="55"/>
      <c r="F78" s="55"/>
      <c r="G78" s="55"/>
      <c r="H78" s="55"/>
      <c r="I78" s="55"/>
      <c r="J78" s="55"/>
      <c r="K78" s="55"/>
      <c r="L78" s="55"/>
      <c r="M78" s="55"/>
      <c r="N78" s="55"/>
      <c r="O78" s="55"/>
      <c r="P78" s="24"/>
      <c r="Q78" s="24"/>
      <c r="R78" s="6"/>
      <c r="S78" s="6"/>
      <c r="T78" s="6"/>
      <c r="U78" s="6"/>
      <c r="V78" s="6"/>
      <c r="W78" s="6"/>
      <c r="X78" s="6"/>
      <c r="Y78" s="6"/>
      <c r="Z78" s="6"/>
      <c r="AA78" s="65"/>
      <c r="AB78" s="65"/>
      <c r="AC78" s="6"/>
      <c r="AD78" s="90"/>
      <c r="AE78" s="94"/>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row>
    <row r="79" spans="1:252" s="91" customFormat="1" ht="15" hidden="1" customHeight="1">
      <c r="A79" s="6"/>
      <c r="B79" s="55"/>
      <c r="C79" s="55"/>
      <c r="D79" s="55"/>
      <c r="E79" s="55"/>
      <c r="F79" s="55"/>
      <c r="G79" s="55"/>
      <c r="H79" s="55"/>
      <c r="I79" s="55"/>
      <c r="J79" s="55"/>
      <c r="K79" s="55"/>
      <c r="L79" s="55"/>
      <c r="M79" s="55"/>
      <c r="N79" s="55"/>
      <c r="O79" s="55"/>
      <c r="P79" s="24"/>
      <c r="Q79" s="24"/>
      <c r="R79" s="6"/>
      <c r="S79" s="6"/>
      <c r="T79" s="6"/>
      <c r="U79" s="6"/>
      <c r="V79" s="6"/>
      <c r="W79" s="6"/>
      <c r="X79" s="6"/>
      <c r="Y79" s="6"/>
      <c r="Z79" s="6"/>
      <c r="AA79" s="65"/>
      <c r="AB79" s="65"/>
      <c r="AC79" s="6"/>
      <c r="AD79" s="90"/>
      <c r="AE79" s="94"/>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row>
    <row r="80" spans="1:252" s="91" customFormat="1" ht="15" hidden="1" customHeight="1">
      <c r="A80" s="6"/>
      <c r="B80" s="55"/>
      <c r="C80" s="55"/>
      <c r="D80" s="55"/>
      <c r="E80" s="55"/>
      <c r="F80" s="55"/>
      <c r="G80" s="55"/>
      <c r="H80" s="55"/>
      <c r="I80" s="55"/>
      <c r="J80" s="55"/>
      <c r="K80" s="55"/>
      <c r="L80" s="55"/>
      <c r="M80" s="55"/>
      <c r="N80" s="55"/>
      <c r="O80" s="55"/>
      <c r="P80" s="24"/>
      <c r="Q80" s="24"/>
      <c r="R80" s="6"/>
      <c r="S80" s="6"/>
      <c r="T80" s="6"/>
      <c r="U80" s="6"/>
      <c r="V80" s="6"/>
      <c r="W80" s="6"/>
      <c r="X80" s="6"/>
      <c r="Y80" s="6"/>
      <c r="Z80" s="6"/>
      <c r="AA80" s="65"/>
      <c r="AB80" s="65"/>
      <c r="AC80" s="6"/>
      <c r="AD80" s="90"/>
      <c r="AE80" s="94"/>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row>
  </sheetData>
  <sheetProtection algorithmName="SHA-512" hashValue="ivW4BMnRqOHLDpTQIlvBdoSiKTfEgAGN/JaTmfHY9BOyVKBCounoaIDLWVGVgavrprfumwEYygPBSctRZDHrHA==" saltValue="/8tXlTBxLvIKRJHGpOIJCg==" spinCount="100000" sheet="1" objects="1" scenarios="1" selectLockedCells="1"/>
  <protectedRanges>
    <protectedRange sqref="M7 F12 I13:M13 F16 E17 I17:M17 L23:P52 F22:H52" name="Eingabebereich"/>
    <protectedRange sqref="C22:C52" name="Eingabebereich_1_2"/>
  </protectedRanges>
  <mergeCells count="49">
    <mergeCell ref="L30:O30"/>
    <mergeCell ref="B2:H2"/>
    <mergeCell ref="I2:J2"/>
    <mergeCell ref="K2:L2"/>
    <mergeCell ref="E5:H5"/>
    <mergeCell ref="M5:O5"/>
    <mergeCell ref="E7:H7"/>
    <mergeCell ref="M7:O7"/>
    <mergeCell ref="E17:F17"/>
    <mergeCell ref="C20:E20"/>
    <mergeCell ref="F20:H20"/>
    <mergeCell ref="I20:K20"/>
    <mergeCell ref="E9:O9"/>
    <mergeCell ref="L20:O20"/>
    <mergeCell ref="L21:O21"/>
    <mergeCell ref="K55:O55"/>
    <mergeCell ref="C60:G60"/>
    <mergeCell ref="L60:P60"/>
    <mergeCell ref="P22:P52"/>
    <mergeCell ref="L23:O23"/>
    <mergeCell ref="L24:O24"/>
    <mergeCell ref="L25:O25"/>
    <mergeCell ref="L26:O26"/>
    <mergeCell ref="L27:O27"/>
    <mergeCell ref="L36:O36"/>
    <mergeCell ref="L37:O37"/>
    <mergeCell ref="L38:O38"/>
    <mergeCell ref="L39:O39"/>
    <mergeCell ref="L22:O22"/>
    <mergeCell ref="L28:O28"/>
    <mergeCell ref="L29:O29"/>
    <mergeCell ref="L31:O31"/>
    <mergeCell ref="L32:O32"/>
    <mergeCell ref="L33:O33"/>
    <mergeCell ref="L34:O34"/>
    <mergeCell ref="L35:O35"/>
    <mergeCell ref="L40:O40"/>
    <mergeCell ref="L41:O41"/>
    <mergeCell ref="L42:O42"/>
    <mergeCell ref="L43:O43"/>
    <mergeCell ref="L44:O44"/>
    <mergeCell ref="L50:O50"/>
    <mergeCell ref="L51:O51"/>
    <mergeCell ref="L52:O52"/>
    <mergeCell ref="L45:O45"/>
    <mergeCell ref="L46:O46"/>
    <mergeCell ref="L47:O47"/>
    <mergeCell ref="L48:O48"/>
    <mergeCell ref="L49:O49"/>
  </mergeCells>
  <conditionalFormatting sqref="K23:L39 K40:K43 K44:L52 F23:J52">
    <cfRule type="expression" dxfId="1475" priority="239" stopIfTrue="1">
      <formula>OR(($A23="Samstag"),($A23="Sonntag"),($AA23=TRUE()))</formula>
    </cfRule>
  </conditionalFormatting>
  <conditionalFormatting sqref="B23:B52">
    <cfRule type="expression" dxfId="1474" priority="145" stopIfTrue="1">
      <formula>$AA23=TRUE()</formula>
    </cfRule>
    <cfRule type="expression" dxfId="1473" priority="149" stopIfTrue="1">
      <formula>OR(($A23="Samstag"),($A23="Sonntag"))</formula>
    </cfRule>
    <cfRule type="expression" dxfId="1472" priority="150" stopIfTrue="1">
      <formula>AND($E$17&lt;&gt;"",$B23&gt;=$E$17)</formula>
    </cfRule>
  </conditionalFormatting>
  <conditionalFormatting sqref="F32:H32 L23:L39">
    <cfRule type="expression" dxfId="1471" priority="238" stopIfTrue="1">
      <formula>OR(($A23="Samstag"),($A23="Sonntag"))</formula>
    </cfRule>
  </conditionalFormatting>
  <conditionalFormatting sqref="F32:H32">
    <cfRule type="expression" dxfId="1470" priority="237" stopIfTrue="1">
      <formula>OR(($A32="Samstag"),($A32="Sonntag"))</formula>
    </cfRule>
  </conditionalFormatting>
  <conditionalFormatting sqref="F52:H52">
    <cfRule type="expression" dxfId="1469" priority="226" stopIfTrue="1">
      <formula>OR(($A52="Samstag"),($A52="Sonntag"))</formula>
    </cfRule>
  </conditionalFormatting>
  <conditionalFormatting sqref="F52:H52">
    <cfRule type="expression" dxfId="1468" priority="225" stopIfTrue="1">
      <formula>OR(($A52="Samstag"),($A52="Sonntag"))</formula>
    </cfRule>
  </conditionalFormatting>
  <conditionalFormatting sqref="F46:H46">
    <cfRule type="expression" dxfId="1467" priority="229" stopIfTrue="1">
      <formula>OR(($A46="Samstag"),($A46="Sonntag"))</formula>
    </cfRule>
  </conditionalFormatting>
  <conditionalFormatting sqref="F32:H32">
    <cfRule type="expression" dxfId="1466" priority="233" stopIfTrue="1">
      <formula>OR(($A32="Samstag"),($A32="Sonntag"))</formula>
    </cfRule>
  </conditionalFormatting>
  <conditionalFormatting sqref="F24:H25">
    <cfRule type="expression" dxfId="1465" priority="236" stopIfTrue="1">
      <formula>OR(($A24="Samstag"),($A24="Sonntag"))</formula>
    </cfRule>
  </conditionalFormatting>
  <conditionalFormatting sqref="F24:H24">
    <cfRule type="expression" dxfId="1464" priority="235" stopIfTrue="1">
      <formula>OR(($A24="Samstag"),($A24="Sonntag"))</formula>
    </cfRule>
  </conditionalFormatting>
  <conditionalFormatting sqref="F25:H25">
    <cfRule type="expression" dxfId="1463" priority="234" stopIfTrue="1">
      <formula>OR(($A25="Samstag"),($A25="Sonntag"))</formula>
    </cfRule>
  </conditionalFormatting>
  <conditionalFormatting sqref="F39:H39">
    <cfRule type="expression" dxfId="1462" priority="231" stopIfTrue="1">
      <formula>OR(($A39="Samstag"),($A39="Sonntag"))</formula>
    </cfRule>
  </conditionalFormatting>
  <conditionalFormatting sqref="F39:H39">
    <cfRule type="expression" dxfId="1461" priority="232" stopIfTrue="1">
      <formula>OR(($A39="Samstag"),($A39="Sonntag"))</formula>
    </cfRule>
  </conditionalFormatting>
  <conditionalFormatting sqref="F39:H39">
    <cfRule type="expression" dxfId="1460" priority="230" stopIfTrue="1">
      <formula>OR(($A39="Samstag"),($A39="Sonntag"))</formula>
    </cfRule>
  </conditionalFormatting>
  <conditionalFormatting sqref="F46:H46">
    <cfRule type="expression" dxfId="1459" priority="228" stopIfTrue="1">
      <formula>OR(($A46="Samstag"),($A46="Sonntag"))</formula>
    </cfRule>
  </conditionalFormatting>
  <conditionalFormatting sqref="F46:H46">
    <cfRule type="expression" dxfId="1458" priority="227" stopIfTrue="1">
      <formula>OR(($A46="Samstag"),($A46="Sonntag"))</formula>
    </cfRule>
  </conditionalFormatting>
  <conditionalFormatting sqref="F22:H52">
    <cfRule type="expression" dxfId="1457" priority="224" stopIfTrue="1">
      <formula>OR(($A22="Samstag"),($A22="Sonntag"))</formula>
    </cfRule>
  </conditionalFormatting>
  <conditionalFormatting sqref="F22:H52">
    <cfRule type="expression" dxfId="1456" priority="223" stopIfTrue="1">
      <formula>OR(($A22="Samstag"),($A22="Sonntag"))</formula>
    </cfRule>
  </conditionalFormatting>
  <conditionalFormatting sqref="G22:G52">
    <cfRule type="expression" dxfId="1455" priority="222" stopIfTrue="1">
      <formula>OR(($A22="Samstag"),($A22="Sonntag"))</formula>
    </cfRule>
  </conditionalFormatting>
  <conditionalFormatting sqref="G22:G52">
    <cfRule type="expression" dxfId="1454" priority="221" stopIfTrue="1">
      <formula>OR(($A22="Samstag"),($A22="Sonntag"))</formula>
    </cfRule>
  </conditionalFormatting>
  <conditionalFormatting sqref="F31:H31">
    <cfRule type="expression" dxfId="1453" priority="220" stopIfTrue="1">
      <formula>OR(($A31="Samstag"),($A31="Sonntag"))</formula>
    </cfRule>
  </conditionalFormatting>
  <conditionalFormatting sqref="F31:H31">
    <cfRule type="expression" dxfId="1452" priority="219" stopIfTrue="1">
      <formula>OR(($A31="Samstag"),($A31="Sonntag"))</formula>
    </cfRule>
  </conditionalFormatting>
  <conditionalFormatting sqref="F38:H38">
    <cfRule type="expression" dxfId="1451" priority="218" stopIfTrue="1">
      <formula>OR(($A38="Samstag"),($A38="Sonntag"))</formula>
    </cfRule>
  </conditionalFormatting>
  <conditionalFormatting sqref="F38:H38">
    <cfRule type="expression" dxfId="1450" priority="217" stopIfTrue="1">
      <formula>OR(($A38="Samstag"),($A38="Sonntag"))</formula>
    </cfRule>
  </conditionalFormatting>
  <conditionalFormatting sqref="F45:H45">
    <cfRule type="expression" dxfId="1449" priority="216" stopIfTrue="1">
      <formula>OR(($A45="Samstag"),($A45="Sonntag"))</formula>
    </cfRule>
  </conditionalFormatting>
  <conditionalFormatting sqref="F45:H45">
    <cfRule type="expression" dxfId="1448" priority="215" stopIfTrue="1">
      <formula>OR(($A45="Samstag"),($A45="Sonntag"))</formula>
    </cfRule>
  </conditionalFormatting>
  <conditionalFormatting sqref="G26:G52">
    <cfRule type="expression" dxfId="1447" priority="214" stopIfTrue="1">
      <formula>OR(($A26="Samstag"),($A26="Sonntag"))</formula>
    </cfRule>
  </conditionalFormatting>
  <conditionalFormatting sqref="G26:G52">
    <cfRule type="expression" dxfId="1446" priority="213" stopIfTrue="1">
      <formula>OR(($A26="Samstag"),($A26="Sonntag"))</formula>
    </cfRule>
  </conditionalFormatting>
  <conditionalFormatting sqref="G33:G37">
    <cfRule type="expression" dxfId="1445" priority="212" stopIfTrue="1">
      <formula>OR(($A33="Samstag"),($A33="Sonntag"))</formula>
    </cfRule>
  </conditionalFormatting>
  <conditionalFormatting sqref="G33:G37">
    <cfRule type="expression" dxfId="1444" priority="211" stopIfTrue="1">
      <formula>OR(($A33="Samstag"),($A33="Sonntag"))</formula>
    </cfRule>
  </conditionalFormatting>
  <conditionalFormatting sqref="G40:G44">
    <cfRule type="expression" dxfId="1443" priority="210" stopIfTrue="1">
      <formula>OR(($A40="Samstag"),($A40="Sonntag"))</formula>
    </cfRule>
  </conditionalFormatting>
  <conditionalFormatting sqref="G40:G44">
    <cfRule type="expression" dxfId="1442" priority="209" stopIfTrue="1">
      <formula>OR(($A40="Samstag"),($A40="Sonntag"))</formula>
    </cfRule>
  </conditionalFormatting>
  <conditionalFormatting sqref="G47:G51">
    <cfRule type="expression" dxfId="1441" priority="208" stopIfTrue="1">
      <formula>OR(($A47="Samstag"),($A47="Sonntag"))</formula>
    </cfRule>
  </conditionalFormatting>
  <conditionalFormatting sqref="G47:G51">
    <cfRule type="expression" dxfId="1440" priority="207" stopIfTrue="1">
      <formula>OR(($A47="Samstag"),($A47="Sonntag"))</formula>
    </cfRule>
  </conditionalFormatting>
  <conditionalFormatting sqref="F22:H52">
    <cfRule type="expression" dxfId="1439" priority="206" stopIfTrue="1">
      <formula>OR(($A22="Samstag"),($A22="Sonntag"))</formula>
    </cfRule>
  </conditionalFormatting>
  <conditionalFormatting sqref="F22:H52">
    <cfRule type="expression" dxfId="1438" priority="205" stopIfTrue="1">
      <formula>OR(($A22="Samstag"),($A22="Sonntag"))</formula>
    </cfRule>
  </conditionalFormatting>
  <conditionalFormatting sqref="F26:H52">
    <cfRule type="expression" dxfId="1437" priority="204" stopIfTrue="1">
      <formula>OR(($A26="Samstag"),($A26="Sonntag"))</formula>
    </cfRule>
  </conditionalFormatting>
  <conditionalFormatting sqref="F26:H52">
    <cfRule type="expression" dxfId="1436" priority="203" stopIfTrue="1">
      <formula>OR(($A26="Samstag"),($A26="Sonntag"))</formula>
    </cfRule>
  </conditionalFormatting>
  <conditionalFormatting sqref="F33:H37">
    <cfRule type="expression" dxfId="1435" priority="202" stopIfTrue="1">
      <formula>OR(($A33="Samstag"),($A33="Sonntag"))</formula>
    </cfRule>
  </conditionalFormatting>
  <conditionalFormatting sqref="F33:H37">
    <cfRule type="expression" dxfId="1434" priority="201" stopIfTrue="1">
      <formula>OR(($A33="Samstag"),($A33="Sonntag"))</formula>
    </cfRule>
  </conditionalFormatting>
  <conditionalFormatting sqref="F40:H44">
    <cfRule type="expression" dxfId="1433" priority="200" stopIfTrue="1">
      <formula>OR(($A40="Samstag"),($A40="Sonntag"))</formula>
    </cfRule>
  </conditionalFormatting>
  <conditionalFormatting sqref="F40:H44">
    <cfRule type="expression" dxfId="1432" priority="199" stopIfTrue="1">
      <formula>OR(($A40="Samstag"),($A40="Sonntag"))</formula>
    </cfRule>
  </conditionalFormatting>
  <conditionalFormatting sqref="H40:H44">
    <cfRule type="expression" dxfId="1431" priority="190" stopIfTrue="1">
      <formula>OR(($A40="Samstag"),($A40="Sonntag"))</formula>
    </cfRule>
  </conditionalFormatting>
  <conditionalFormatting sqref="H40:H44">
    <cfRule type="expression" dxfId="1430" priority="189" stopIfTrue="1">
      <formula>OR(($A40="Samstag"),($A40="Sonntag"))</formula>
    </cfRule>
  </conditionalFormatting>
  <conditionalFormatting sqref="F47:H51">
    <cfRule type="expression" dxfId="1429" priority="198" stopIfTrue="1">
      <formula>OR(($A47="Samstag"),($A47="Sonntag"))</formula>
    </cfRule>
  </conditionalFormatting>
  <conditionalFormatting sqref="F47:H51">
    <cfRule type="expression" dxfId="1428" priority="197" stopIfTrue="1">
      <formula>OR(($A47="Samstag"),($A47="Sonntag"))</formula>
    </cfRule>
  </conditionalFormatting>
  <conditionalFormatting sqref="H22:H52">
    <cfRule type="expression" dxfId="1427" priority="196" stopIfTrue="1">
      <formula>OR(($A22="Samstag"),($A22="Sonntag"))</formula>
    </cfRule>
  </conditionalFormatting>
  <conditionalFormatting sqref="H22:H52">
    <cfRule type="expression" dxfId="1426" priority="195" stopIfTrue="1">
      <formula>OR(($A22="Samstag"),($A22="Sonntag"))</formula>
    </cfRule>
  </conditionalFormatting>
  <conditionalFormatting sqref="H26:H52">
    <cfRule type="expression" dxfId="1425" priority="194" stopIfTrue="1">
      <formula>OR(($A26="Samstag"),($A26="Sonntag"))</formula>
    </cfRule>
  </conditionalFormatting>
  <conditionalFormatting sqref="H26:H52">
    <cfRule type="expression" dxfId="1424" priority="193" stopIfTrue="1">
      <formula>OR(($A26="Samstag"),($A26="Sonntag"))</formula>
    </cfRule>
  </conditionalFormatting>
  <conditionalFormatting sqref="H33:H37">
    <cfRule type="expression" dxfId="1423" priority="192" stopIfTrue="1">
      <formula>OR(($A33="Samstag"),($A33="Sonntag"))</formula>
    </cfRule>
  </conditionalFormatting>
  <conditionalFormatting sqref="H33:H37">
    <cfRule type="expression" dxfId="1422" priority="191" stopIfTrue="1">
      <formula>OR(($A33="Samstag"),($A33="Sonntag"))</formula>
    </cfRule>
  </conditionalFormatting>
  <conditionalFormatting sqref="H47:H51">
    <cfRule type="expression" dxfId="1421" priority="188" stopIfTrue="1">
      <formula>OR(($A47="Samstag"),($A47="Sonntag"))</formula>
    </cfRule>
  </conditionalFormatting>
  <conditionalFormatting sqref="H47:H51">
    <cfRule type="expression" dxfId="1420" priority="187" stopIfTrue="1">
      <formula>OR(($A47="Samstag"),($A47="Sonntag"))</formula>
    </cfRule>
  </conditionalFormatting>
  <conditionalFormatting sqref="I22:J52">
    <cfRule type="expression" dxfId="1419" priority="186" stopIfTrue="1">
      <formula>OR(($A22="Samstag"),($A22="Sonntag"))</formula>
    </cfRule>
  </conditionalFormatting>
  <conditionalFormatting sqref="I22:J52">
    <cfRule type="expression" dxfId="1418" priority="185" stopIfTrue="1">
      <formula>OR(($A22="Samstag"),($A22="Sonntag"))</formula>
    </cfRule>
  </conditionalFormatting>
  <conditionalFormatting sqref="K32">
    <cfRule type="expression" dxfId="1417" priority="184" stopIfTrue="1">
      <formula>OR(($A32="Samstag"),($A32="Sonntag"))</formula>
    </cfRule>
  </conditionalFormatting>
  <conditionalFormatting sqref="K32">
    <cfRule type="expression" dxfId="1416" priority="183" stopIfTrue="1">
      <formula>OR(($A32="Samstag"),($A32="Sonntag"))</formula>
    </cfRule>
  </conditionalFormatting>
  <conditionalFormatting sqref="K52">
    <cfRule type="expression" dxfId="1415" priority="172" stopIfTrue="1">
      <formula>OR(($A52="Samstag"),($A52="Sonntag"))</formula>
    </cfRule>
  </conditionalFormatting>
  <conditionalFormatting sqref="K52">
    <cfRule type="expression" dxfId="1414" priority="171" stopIfTrue="1">
      <formula>OR(($A52="Samstag"),($A52="Sonntag"))</formula>
    </cfRule>
  </conditionalFormatting>
  <conditionalFormatting sqref="K46">
    <cfRule type="expression" dxfId="1413" priority="175" stopIfTrue="1">
      <formula>OR(($A46="Samstag"),($A46="Sonntag"))</formula>
    </cfRule>
  </conditionalFormatting>
  <conditionalFormatting sqref="K32">
    <cfRule type="expression" dxfId="1412" priority="179" stopIfTrue="1">
      <formula>OR(($A32="Samstag"),($A32="Sonntag"))</formula>
    </cfRule>
  </conditionalFormatting>
  <conditionalFormatting sqref="K24:K25">
    <cfRule type="expression" dxfId="1411" priority="182" stopIfTrue="1">
      <formula>OR(($A24="Samstag"),($A24="Sonntag"))</formula>
    </cfRule>
  </conditionalFormatting>
  <conditionalFormatting sqref="K24">
    <cfRule type="expression" dxfId="1410" priority="181" stopIfTrue="1">
      <formula>OR(($A24="Samstag"),($A24="Sonntag"))</formula>
    </cfRule>
  </conditionalFormatting>
  <conditionalFormatting sqref="K25">
    <cfRule type="expression" dxfId="1409" priority="180" stopIfTrue="1">
      <formula>OR(($A25="Samstag"),($A25="Sonntag"))</formula>
    </cfRule>
  </conditionalFormatting>
  <conditionalFormatting sqref="K39">
    <cfRule type="expression" dxfId="1408" priority="177" stopIfTrue="1">
      <formula>OR(($A39="Samstag"),($A39="Sonntag"))</formula>
    </cfRule>
  </conditionalFormatting>
  <conditionalFormatting sqref="K39">
    <cfRule type="expression" dxfId="1407" priority="178" stopIfTrue="1">
      <formula>OR(($A39="Samstag"),($A39="Sonntag"))</formula>
    </cfRule>
  </conditionalFormatting>
  <conditionalFormatting sqref="K39">
    <cfRule type="expression" dxfId="1406" priority="176" stopIfTrue="1">
      <formula>OR(($A39="Samstag"),($A39="Sonntag"))</formula>
    </cfRule>
  </conditionalFormatting>
  <conditionalFormatting sqref="K46">
    <cfRule type="expression" dxfId="1405" priority="174" stopIfTrue="1">
      <formula>OR(($A46="Samstag"),($A46="Sonntag"))</formula>
    </cfRule>
  </conditionalFormatting>
  <conditionalFormatting sqref="K46">
    <cfRule type="expression" dxfId="1404" priority="173" stopIfTrue="1">
      <formula>OR(($A46="Samstag"),($A46="Sonntag"))</formula>
    </cfRule>
  </conditionalFormatting>
  <conditionalFormatting sqref="K22:K52">
    <cfRule type="expression" dxfId="1403" priority="170" stopIfTrue="1">
      <formula>OR(($A22="Samstag"),($A22="Sonntag"))</formula>
    </cfRule>
  </conditionalFormatting>
  <conditionalFormatting sqref="K22:K52">
    <cfRule type="expression" dxfId="1402" priority="169" stopIfTrue="1">
      <formula>OR(($A22="Samstag"),($A22="Sonntag"))</formula>
    </cfRule>
  </conditionalFormatting>
  <conditionalFormatting sqref="K31">
    <cfRule type="expression" dxfId="1401" priority="168" stopIfTrue="1">
      <formula>OR(($A31="Samstag"),($A31="Sonntag"))</formula>
    </cfRule>
  </conditionalFormatting>
  <conditionalFormatting sqref="K31">
    <cfRule type="expression" dxfId="1400" priority="167" stopIfTrue="1">
      <formula>OR(($A31="Samstag"),($A31="Sonntag"))</formula>
    </cfRule>
  </conditionalFormatting>
  <conditionalFormatting sqref="K38">
    <cfRule type="expression" dxfId="1399" priority="166" stopIfTrue="1">
      <formula>OR(($A38="Samstag"),($A38="Sonntag"))</formula>
    </cfRule>
  </conditionalFormatting>
  <conditionalFormatting sqref="K38">
    <cfRule type="expression" dxfId="1398" priority="165" stopIfTrue="1">
      <formula>OR(($A38="Samstag"),($A38="Sonntag"))</formula>
    </cfRule>
  </conditionalFormatting>
  <conditionalFormatting sqref="K45">
    <cfRule type="expression" dxfId="1397" priority="164" stopIfTrue="1">
      <formula>OR(($A45="Samstag"),($A45="Sonntag"))</formula>
    </cfRule>
  </conditionalFormatting>
  <conditionalFormatting sqref="K45">
    <cfRule type="expression" dxfId="1396" priority="163" stopIfTrue="1">
      <formula>OR(($A45="Samstag"),($A45="Sonntag"))</formula>
    </cfRule>
  </conditionalFormatting>
  <conditionalFormatting sqref="K40:K44">
    <cfRule type="expression" dxfId="1395" priority="156" stopIfTrue="1">
      <formula>OR(($A40="Samstag"),($A40="Sonntag"))</formula>
    </cfRule>
  </conditionalFormatting>
  <conditionalFormatting sqref="K40:K44">
    <cfRule type="expression" dxfId="1394" priority="155" stopIfTrue="1">
      <formula>OR(($A40="Samstag"),($A40="Sonntag"))</formula>
    </cfRule>
  </conditionalFormatting>
  <conditionalFormatting sqref="K23">
    <cfRule type="expression" dxfId="1393" priority="162" stopIfTrue="1">
      <formula>OR(($A23="Samstag"),($A23="Sonntag"))</formula>
    </cfRule>
  </conditionalFormatting>
  <conditionalFormatting sqref="K23">
    <cfRule type="expression" dxfId="1392" priority="161" stopIfTrue="1">
      <formula>OR(($A23="Samstag"),($A23="Sonntag"))</formula>
    </cfRule>
  </conditionalFormatting>
  <conditionalFormatting sqref="K26:K30">
    <cfRule type="expression" dxfId="1391" priority="160" stopIfTrue="1">
      <formula>OR(($A26="Samstag"),($A26="Sonntag"))</formula>
    </cfRule>
  </conditionalFormatting>
  <conditionalFormatting sqref="K26:K30">
    <cfRule type="expression" dxfId="1390" priority="159" stopIfTrue="1">
      <formula>OR(($A26="Samstag"),($A26="Sonntag"))</formula>
    </cfRule>
  </conditionalFormatting>
  <conditionalFormatting sqref="K33:K37">
    <cfRule type="expression" dxfId="1389" priority="158" stopIfTrue="1">
      <formula>OR(($A33="Samstag"),($A33="Sonntag"))</formula>
    </cfRule>
  </conditionalFormatting>
  <conditionalFormatting sqref="K33:K37">
    <cfRule type="expression" dxfId="1388" priority="157" stopIfTrue="1">
      <formula>OR(($A33="Samstag"),($A33="Sonntag"))</formula>
    </cfRule>
  </conditionalFormatting>
  <conditionalFormatting sqref="K47:K51">
    <cfRule type="expression" dxfId="1387" priority="154" stopIfTrue="1">
      <formula>OR(($A47="Samstag"),($A47="Sonntag"))</formula>
    </cfRule>
  </conditionalFormatting>
  <conditionalFormatting sqref="K47:K51">
    <cfRule type="expression" dxfId="1386" priority="153" stopIfTrue="1">
      <formula>OR(($A47="Samstag"),($A47="Sonntag"))</formula>
    </cfRule>
  </conditionalFormatting>
  <conditionalFormatting sqref="N13 N17">
    <cfRule type="cellIs" dxfId="1385" priority="151" stopIfTrue="1" operator="equal">
      <formula>0</formula>
    </cfRule>
  </conditionalFormatting>
  <conditionalFormatting sqref="N13">
    <cfRule type="cellIs" dxfId="1384" priority="241" stopIfTrue="1" operator="equal">
      <formula>$F$12</formula>
    </cfRule>
    <cfRule type="cellIs" dxfId="1383" priority="242" stopIfTrue="1" operator="notEqual">
      <formula>$F$12</formula>
    </cfRule>
  </conditionalFormatting>
  <conditionalFormatting sqref="N17">
    <cfRule type="cellIs" dxfId="1382" priority="152" stopIfTrue="1" operator="notEqual">
      <formula>$F$16</formula>
    </cfRule>
    <cfRule type="cellIs" dxfId="1381" priority="240" stopIfTrue="1" operator="equal">
      <formula>$F$16</formula>
    </cfRule>
  </conditionalFormatting>
  <conditionalFormatting sqref="I23:I52">
    <cfRule type="expression" dxfId="1380" priority="148" stopIfTrue="1">
      <formula>OR(($A23="Samstag"),($A23="Sonntag"))</formula>
    </cfRule>
  </conditionalFormatting>
  <conditionalFormatting sqref="I23:I52">
    <cfRule type="expression" dxfId="1379" priority="147" stopIfTrue="1">
      <formula>OR(($A23="Samstag"),($A23="Sonntag"))</formula>
    </cfRule>
  </conditionalFormatting>
  <conditionalFormatting sqref="K55:N55">
    <cfRule type="expression" dxfId="1378" priority="146" stopIfTrue="1">
      <formula>OR(($A55="Samstag"),($A55="Sonntag"))</formula>
    </cfRule>
  </conditionalFormatting>
  <conditionalFormatting sqref="G32">
    <cfRule type="expression" dxfId="1377" priority="144" stopIfTrue="1">
      <formula>OR(($A32="Samstag"),($A32="Sonntag"))</formula>
    </cfRule>
  </conditionalFormatting>
  <conditionalFormatting sqref="G32">
    <cfRule type="expression" dxfId="1376" priority="143" stopIfTrue="1">
      <formula>OR(($A32="Samstag"),($A32="Sonntag"))</formula>
    </cfRule>
  </conditionalFormatting>
  <conditionalFormatting sqref="G52">
    <cfRule type="expression" dxfId="1375" priority="132" stopIfTrue="1">
      <formula>OR(($A52="Samstag"),($A52="Sonntag"))</formula>
    </cfRule>
  </conditionalFormatting>
  <conditionalFormatting sqref="G52">
    <cfRule type="expression" dxfId="1374" priority="131" stopIfTrue="1">
      <formula>OR(($A52="Samstag"),($A52="Sonntag"))</formula>
    </cfRule>
  </conditionalFormatting>
  <conditionalFormatting sqref="G46">
    <cfRule type="expression" dxfId="1373" priority="135" stopIfTrue="1">
      <formula>OR(($A46="Samstag"),($A46="Sonntag"))</formula>
    </cfRule>
  </conditionalFormatting>
  <conditionalFormatting sqref="G32">
    <cfRule type="expression" dxfId="1372" priority="139" stopIfTrue="1">
      <formula>OR(($A32="Samstag"),($A32="Sonntag"))</formula>
    </cfRule>
  </conditionalFormatting>
  <conditionalFormatting sqref="G24:G25">
    <cfRule type="expression" dxfId="1371" priority="142" stopIfTrue="1">
      <formula>OR(($A24="Samstag"),($A24="Sonntag"))</formula>
    </cfRule>
  </conditionalFormatting>
  <conditionalFormatting sqref="G24">
    <cfRule type="expression" dxfId="1370" priority="141" stopIfTrue="1">
      <formula>OR(($A24="Samstag"),($A24="Sonntag"))</formula>
    </cfRule>
  </conditionalFormatting>
  <conditionalFormatting sqref="G25">
    <cfRule type="expression" dxfId="1369" priority="140" stopIfTrue="1">
      <formula>OR(($A25="Samstag"),($A25="Sonntag"))</formula>
    </cfRule>
  </conditionalFormatting>
  <conditionalFormatting sqref="G39">
    <cfRule type="expression" dxfId="1368" priority="137" stopIfTrue="1">
      <formula>OR(($A39="Samstag"),($A39="Sonntag"))</formula>
    </cfRule>
  </conditionalFormatting>
  <conditionalFormatting sqref="G39">
    <cfRule type="expression" dxfId="1367" priority="138" stopIfTrue="1">
      <formula>OR(($A39="Samstag"),($A39="Sonntag"))</formula>
    </cfRule>
  </conditionalFormatting>
  <conditionalFormatting sqref="G39">
    <cfRule type="expression" dxfId="1366" priority="136" stopIfTrue="1">
      <formula>OR(($A39="Samstag"),($A39="Sonntag"))</formula>
    </cfRule>
  </conditionalFormatting>
  <conditionalFormatting sqref="G46">
    <cfRule type="expression" dxfId="1365" priority="134" stopIfTrue="1">
      <formula>OR(($A46="Samstag"),($A46="Sonntag"))</formula>
    </cfRule>
  </conditionalFormatting>
  <conditionalFormatting sqref="G46">
    <cfRule type="expression" dxfId="1364" priority="133" stopIfTrue="1">
      <formula>OR(($A46="Samstag"),($A46="Sonntag"))</formula>
    </cfRule>
  </conditionalFormatting>
  <conditionalFormatting sqref="F22:H52">
    <cfRule type="expression" dxfId="1363" priority="130" stopIfTrue="1">
      <formula>OR(($A22="Samstag"),($A22="Sonntag"))</formula>
    </cfRule>
  </conditionalFormatting>
  <conditionalFormatting sqref="F22:H52">
    <cfRule type="expression" dxfId="1362" priority="129" stopIfTrue="1">
      <formula>OR(($A22="Samstag"),($A22="Sonntag"))</formula>
    </cfRule>
  </conditionalFormatting>
  <conditionalFormatting sqref="G31">
    <cfRule type="expression" dxfId="1361" priority="128" stopIfTrue="1">
      <formula>OR(($A31="Samstag"),($A31="Sonntag"))</formula>
    </cfRule>
  </conditionalFormatting>
  <conditionalFormatting sqref="G31">
    <cfRule type="expression" dxfId="1360" priority="127" stopIfTrue="1">
      <formula>OR(($A31="Samstag"),($A31="Sonntag"))</formula>
    </cfRule>
  </conditionalFormatting>
  <conditionalFormatting sqref="G38">
    <cfRule type="expression" dxfId="1359" priority="126" stopIfTrue="1">
      <formula>OR(($A38="Samstag"),($A38="Sonntag"))</formula>
    </cfRule>
  </conditionalFormatting>
  <conditionalFormatting sqref="G38">
    <cfRule type="expression" dxfId="1358" priority="125" stopIfTrue="1">
      <formula>OR(($A38="Samstag"),($A38="Sonntag"))</formula>
    </cfRule>
  </conditionalFormatting>
  <conditionalFormatting sqref="G45">
    <cfRule type="expression" dxfId="1357" priority="124" stopIfTrue="1">
      <formula>OR(($A45="Samstag"),($A45="Sonntag"))</formula>
    </cfRule>
  </conditionalFormatting>
  <conditionalFormatting sqref="G45">
    <cfRule type="expression" dxfId="1356" priority="123" stopIfTrue="1">
      <formula>OR(($A45="Samstag"),($A45="Sonntag"))</formula>
    </cfRule>
  </conditionalFormatting>
  <conditionalFormatting sqref="G40:G44">
    <cfRule type="expression" dxfId="1355" priority="116" stopIfTrue="1">
      <formula>OR(($A40="Samstag"),($A40="Sonntag"))</formula>
    </cfRule>
  </conditionalFormatting>
  <conditionalFormatting sqref="G40:G44">
    <cfRule type="expression" dxfId="1354" priority="115" stopIfTrue="1">
      <formula>OR(($A40="Samstag"),($A40="Sonntag"))</formula>
    </cfRule>
  </conditionalFormatting>
  <conditionalFormatting sqref="G22:G52">
    <cfRule type="expression" dxfId="1353" priority="122" stopIfTrue="1">
      <formula>OR(($A22="Samstag"),($A22="Sonntag"))</formula>
    </cfRule>
  </conditionalFormatting>
  <conditionalFormatting sqref="G22:G52">
    <cfRule type="expression" dxfId="1352" priority="121" stopIfTrue="1">
      <formula>OR(($A22="Samstag"),($A22="Sonntag"))</formula>
    </cfRule>
  </conditionalFormatting>
  <conditionalFormatting sqref="G26:G52">
    <cfRule type="expression" dxfId="1351" priority="120" stopIfTrue="1">
      <formula>OR(($A26="Samstag"),($A26="Sonntag"))</formula>
    </cfRule>
  </conditionalFormatting>
  <conditionalFormatting sqref="G26:G52">
    <cfRule type="expression" dxfId="1350" priority="119" stopIfTrue="1">
      <formula>OR(($A26="Samstag"),($A26="Sonntag"))</formula>
    </cfRule>
  </conditionalFormatting>
  <conditionalFormatting sqref="G33:G37">
    <cfRule type="expression" dxfId="1349" priority="118" stopIfTrue="1">
      <formula>OR(($A33="Samstag"),($A33="Sonntag"))</formula>
    </cfRule>
  </conditionalFormatting>
  <conditionalFormatting sqref="G33:G37">
    <cfRule type="expression" dxfId="1348" priority="117" stopIfTrue="1">
      <formula>OR(($A33="Samstag"),($A33="Sonntag"))</formula>
    </cfRule>
  </conditionalFormatting>
  <conditionalFormatting sqref="G47:G51">
    <cfRule type="expression" dxfId="1347" priority="114" stopIfTrue="1">
      <formula>OR(($A47="Samstag"),($A47="Sonntag"))</formula>
    </cfRule>
  </conditionalFormatting>
  <conditionalFormatting sqref="G47:G51">
    <cfRule type="expression" dxfId="1346" priority="113" stopIfTrue="1">
      <formula>OR(($A47="Samstag"),($A47="Sonntag"))</formula>
    </cfRule>
  </conditionalFormatting>
  <conditionalFormatting sqref="H32">
    <cfRule type="expression" dxfId="1345" priority="112" stopIfTrue="1">
      <formula>OR(($A32="Samstag"),($A32="Sonntag"))</formula>
    </cfRule>
  </conditionalFormatting>
  <conditionalFormatting sqref="H32">
    <cfRule type="expression" dxfId="1344" priority="111" stopIfTrue="1">
      <formula>OR(($A32="Samstag"),($A32="Sonntag"))</formula>
    </cfRule>
  </conditionalFormatting>
  <conditionalFormatting sqref="H52">
    <cfRule type="expression" dxfId="1343" priority="100" stopIfTrue="1">
      <formula>OR(($A52="Samstag"),($A52="Sonntag"))</formula>
    </cfRule>
  </conditionalFormatting>
  <conditionalFormatting sqref="H52">
    <cfRule type="expression" dxfId="1342" priority="99" stopIfTrue="1">
      <formula>OR(($A52="Samstag"),($A52="Sonntag"))</formula>
    </cfRule>
  </conditionalFormatting>
  <conditionalFormatting sqref="H46">
    <cfRule type="expression" dxfId="1341" priority="103" stopIfTrue="1">
      <formula>OR(($A46="Samstag"),($A46="Sonntag"))</formula>
    </cfRule>
  </conditionalFormatting>
  <conditionalFormatting sqref="H32">
    <cfRule type="expression" dxfId="1340" priority="107" stopIfTrue="1">
      <formula>OR(($A32="Samstag"),($A32="Sonntag"))</formula>
    </cfRule>
  </conditionalFormatting>
  <conditionalFormatting sqref="H24:H25">
    <cfRule type="expression" dxfId="1339" priority="110" stopIfTrue="1">
      <formula>OR(($A24="Samstag"),($A24="Sonntag"))</formula>
    </cfRule>
  </conditionalFormatting>
  <conditionalFormatting sqref="H24">
    <cfRule type="expression" dxfId="1338" priority="109" stopIfTrue="1">
      <formula>OR(($A24="Samstag"),($A24="Sonntag"))</formula>
    </cfRule>
  </conditionalFormatting>
  <conditionalFormatting sqref="H25">
    <cfRule type="expression" dxfId="1337" priority="108" stopIfTrue="1">
      <formula>OR(($A25="Samstag"),($A25="Sonntag"))</formula>
    </cfRule>
  </conditionalFormatting>
  <conditionalFormatting sqref="H39">
    <cfRule type="expression" dxfId="1336" priority="105" stopIfTrue="1">
      <formula>OR(($A39="Samstag"),($A39="Sonntag"))</formula>
    </cfRule>
  </conditionalFormatting>
  <conditionalFormatting sqref="H39">
    <cfRule type="expression" dxfId="1335" priority="106" stopIfTrue="1">
      <formula>OR(($A39="Samstag"),($A39="Sonntag"))</formula>
    </cfRule>
  </conditionalFormatting>
  <conditionalFormatting sqref="H39">
    <cfRule type="expression" dxfId="1334" priority="104" stopIfTrue="1">
      <formula>OR(($A39="Samstag"),($A39="Sonntag"))</formula>
    </cfRule>
  </conditionalFormatting>
  <conditionalFormatting sqref="H46">
    <cfRule type="expression" dxfId="1333" priority="102" stopIfTrue="1">
      <formula>OR(($A46="Samstag"),($A46="Sonntag"))</formula>
    </cfRule>
  </conditionalFormatting>
  <conditionalFormatting sqref="H46">
    <cfRule type="expression" dxfId="1332" priority="101" stopIfTrue="1">
      <formula>OR(($A46="Samstag"),($A46="Sonntag"))</formula>
    </cfRule>
  </conditionalFormatting>
  <conditionalFormatting sqref="H22:H52">
    <cfRule type="expression" dxfId="1331" priority="98" stopIfTrue="1">
      <formula>OR(($A22="Samstag"),($A22="Sonntag"))</formula>
    </cfRule>
  </conditionalFormatting>
  <conditionalFormatting sqref="H22:H52">
    <cfRule type="expression" dxfId="1330" priority="97" stopIfTrue="1">
      <formula>OR(($A22="Samstag"),($A22="Sonntag"))</formula>
    </cfRule>
  </conditionalFormatting>
  <conditionalFormatting sqref="H31">
    <cfRule type="expression" dxfId="1329" priority="96" stopIfTrue="1">
      <formula>OR(($A31="Samstag"),($A31="Sonntag"))</formula>
    </cfRule>
  </conditionalFormatting>
  <conditionalFormatting sqref="H31">
    <cfRule type="expression" dxfId="1328" priority="95" stopIfTrue="1">
      <formula>OR(($A31="Samstag"),($A31="Sonntag"))</formula>
    </cfRule>
  </conditionalFormatting>
  <conditionalFormatting sqref="H38">
    <cfRule type="expression" dxfId="1327" priority="94" stopIfTrue="1">
      <formula>OR(($A38="Samstag"),($A38="Sonntag"))</formula>
    </cfRule>
  </conditionalFormatting>
  <conditionalFormatting sqref="H38">
    <cfRule type="expression" dxfId="1326" priority="93" stopIfTrue="1">
      <formula>OR(($A38="Samstag"),($A38="Sonntag"))</formula>
    </cfRule>
  </conditionalFormatting>
  <conditionalFormatting sqref="H45">
    <cfRule type="expression" dxfId="1325" priority="92" stopIfTrue="1">
      <formula>OR(($A45="Samstag"),($A45="Sonntag"))</formula>
    </cfRule>
  </conditionalFormatting>
  <conditionalFormatting sqref="H45">
    <cfRule type="expression" dxfId="1324" priority="91" stopIfTrue="1">
      <formula>OR(($A45="Samstag"),($A45="Sonntag"))</formula>
    </cfRule>
  </conditionalFormatting>
  <conditionalFormatting sqref="H40:H44">
    <cfRule type="expression" dxfId="1323" priority="84" stopIfTrue="1">
      <formula>OR(($A40="Samstag"),($A40="Sonntag"))</formula>
    </cfRule>
  </conditionalFormatting>
  <conditionalFormatting sqref="H40:H44">
    <cfRule type="expression" dxfId="1322" priority="83" stopIfTrue="1">
      <formula>OR(($A40="Samstag"),($A40="Sonntag"))</formula>
    </cfRule>
  </conditionalFormatting>
  <conditionalFormatting sqref="H22:H52">
    <cfRule type="expression" dxfId="1321" priority="90" stopIfTrue="1">
      <formula>OR(($A22="Samstag"),($A22="Sonntag"))</formula>
    </cfRule>
  </conditionalFormatting>
  <conditionalFormatting sqref="H22:H52">
    <cfRule type="expression" dxfId="1320" priority="89" stopIfTrue="1">
      <formula>OR(($A22="Samstag"),($A22="Sonntag"))</formula>
    </cfRule>
  </conditionalFormatting>
  <conditionalFormatting sqref="H26:H52">
    <cfRule type="expression" dxfId="1319" priority="88" stopIfTrue="1">
      <formula>OR(($A26="Samstag"),($A26="Sonntag"))</formula>
    </cfRule>
  </conditionalFormatting>
  <conditionalFormatting sqref="H26:H52">
    <cfRule type="expression" dxfId="1318" priority="87" stopIfTrue="1">
      <formula>OR(($A26="Samstag"),($A26="Sonntag"))</formula>
    </cfRule>
  </conditionalFormatting>
  <conditionalFormatting sqref="H33:H37">
    <cfRule type="expression" dxfId="1317" priority="86" stopIfTrue="1">
      <formula>OR(($A33="Samstag"),($A33="Sonntag"))</formula>
    </cfRule>
  </conditionalFormatting>
  <conditionalFormatting sqref="H33:H37">
    <cfRule type="expression" dxfId="1316" priority="85" stopIfTrue="1">
      <formula>OR(($A33="Samstag"),($A33="Sonntag"))</formula>
    </cfRule>
  </conditionalFormatting>
  <conditionalFormatting sqref="H47:H51">
    <cfRule type="expression" dxfId="1315" priority="82" stopIfTrue="1">
      <formula>OR(($A47="Samstag"),($A47="Sonntag"))</formula>
    </cfRule>
  </conditionalFormatting>
  <conditionalFormatting sqref="H47:H51">
    <cfRule type="expression" dxfId="1314" priority="81" stopIfTrue="1">
      <formula>OR(($A47="Samstag"),($A47="Sonntag"))</formula>
    </cfRule>
  </conditionalFormatting>
  <conditionalFormatting sqref="F22:H52">
    <cfRule type="expression" dxfId="1313" priority="80" stopIfTrue="1">
      <formula>OR(($A22="Samstag"),($A22="Sonntag"))</formula>
    </cfRule>
  </conditionalFormatting>
  <conditionalFormatting sqref="F22:H52">
    <cfRule type="expression" dxfId="1312" priority="79" stopIfTrue="1">
      <formula>OR(($A22="Samstag"),($A22="Sonntag"))</formula>
    </cfRule>
  </conditionalFormatting>
  <conditionalFormatting sqref="I22:I52">
    <cfRule type="expression" dxfId="1311" priority="65">
      <formula>(I22&gt;10)</formula>
    </cfRule>
    <cfRule type="expression" dxfId="1310" priority="75" stopIfTrue="1">
      <formula>OR(($A22="Samstag"),($A22="Sonntag"))</formula>
    </cfRule>
    <cfRule type="expression" dxfId="1309" priority="76" stopIfTrue="1">
      <formula>OR(($A22="Samstag"),($A22="Sonntag"))</formula>
    </cfRule>
    <cfRule type="expression" dxfId="1308" priority="78" stopIfTrue="1">
      <formula>OR(($A22="Samstag"),($A22="Sonntag"))</formula>
    </cfRule>
  </conditionalFormatting>
  <conditionalFormatting sqref="I22:I52">
    <cfRule type="expression" dxfId="1307" priority="77" stopIfTrue="1">
      <formula>OR(($A22="Samstag"),($A22="Sonntag"))</formula>
    </cfRule>
  </conditionalFormatting>
  <conditionalFormatting sqref="K56:P59">
    <cfRule type="expression" dxfId="1306" priority="74">
      <formula>OR(ISERROR($K$55),($K$55&gt;""),ISERROR($K$56),($K$56&gt;""))</formula>
    </cfRule>
  </conditionalFormatting>
  <conditionalFormatting sqref="L44:L52">
    <cfRule type="expression" dxfId="1305" priority="70" stopIfTrue="1">
      <formula>OR(($A44="Samstag"),($A44="Sonntag"))</formula>
    </cfRule>
  </conditionalFormatting>
  <conditionalFormatting sqref="L44:L52">
    <cfRule type="expression" dxfId="1304" priority="73" stopIfTrue="1">
      <formula>OR(($A44="Samstag"),($A44="Sonntag"))</formula>
    </cfRule>
  </conditionalFormatting>
  <conditionalFormatting sqref="L44:L52">
    <cfRule type="expression" dxfId="1303" priority="72" stopIfTrue="1">
      <formula>OR(($A44="Samstag"),($A44="Sonntag"))</formula>
    </cfRule>
  </conditionalFormatting>
  <conditionalFormatting sqref="L44:L52">
    <cfRule type="expression" dxfId="1302" priority="71" stopIfTrue="1">
      <formula>OR(($A44="Samstag"),($A44="Sonntag"))</formula>
    </cfRule>
  </conditionalFormatting>
  <conditionalFormatting sqref="L22">
    <cfRule type="expression" dxfId="1301" priority="69" stopIfTrue="1">
      <formula>OR(($A22="Samstag"),($A22="Sonntag"))</formula>
    </cfRule>
  </conditionalFormatting>
  <conditionalFormatting sqref="L40:L43">
    <cfRule type="expression" dxfId="1300" priority="68" stopIfTrue="1">
      <formula>OR(($A40="Samstag"),($A40="Sonntag"),($AA40=TRUE()))</formula>
    </cfRule>
  </conditionalFormatting>
  <conditionalFormatting sqref="L40:L43">
    <cfRule type="expression" dxfId="1299" priority="67" stopIfTrue="1">
      <formula>OR(($A40="Samstag"),($A40="Sonntag"))</formula>
    </cfRule>
  </conditionalFormatting>
  <conditionalFormatting sqref="G22:G52">
    <cfRule type="expression" dxfId="1298" priority="66">
      <formula>OR(AND(I22&gt;6,G22&lt;TIME(0,30,0)),AND(I22&gt;9,G22&lt;TIME(0,45,0)))</formula>
    </cfRule>
  </conditionalFormatting>
  <conditionalFormatting sqref="J22:J52">
    <cfRule type="expression" dxfId="1297" priority="64" stopIfTrue="1">
      <formula>OR(($A22="Samstag"),($A22="Sonntag"))</formula>
    </cfRule>
  </conditionalFormatting>
  <conditionalFormatting sqref="J22:J52">
    <cfRule type="expression" dxfId="1296" priority="63" stopIfTrue="1">
      <formula>OR(($A22="Samstag"),($A22="Sonntag"))</formula>
    </cfRule>
  </conditionalFormatting>
  <conditionalFormatting sqref="D22:L22 D23:H52">
    <cfRule type="expression" dxfId="1295" priority="243" stopIfTrue="1">
      <formula>OR(($A22="Samstag"),($A22="Sonntag"),($AD22=TRUE()))</formula>
    </cfRule>
  </conditionalFormatting>
  <conditionalFormatting sqref="B22">
    <cfRule type="expression" dxfId="1294" priority="244" stopIfTrue="1">
      <formula>$AD22=TRUE()</formula>
    </cfRule>
    <cfRule type="expression" dxfId="1293" priority="245" stopIfTrue="1">
      <formula>OR(($A22="Samstag"),($A22="Sonntag"))</formula>
    </cfRule>
    <cfRule type="expression" dxfId="1292" priority="246" stopIfTrue="1">
      <formula>AND($E$17&lt;&gt;"",$B22&gt;=$E$17)</formula>
    </cfRule>
  </conditionalFormatting>
  <conditionalFormatting sqref="C22:C52">
    <cfRule type="expression" dxfId="1291" priority="62" stopIfTrue="1">
      <formula>OR(($A22="Samstag"),($A22="Sonntag"),($AA22=TRUE()))</formula>
    </cfRule>
  </conditionalFormatting>
  <conditionalFormatting sqref="D22:D52">
    <cfRule type="expression" dxfId="1290" priority="61">
      <formula>IF(AND(D22="F",C22&lt;&gt;"BA"),TRUE,FALSE)</formula>
    </cfRule>
  </conditionalFormatting>
  <conditionalFormatting sqref="P22:P52">
    <cfRule type="expression" dxfId="1289" priority="60">
      <formula>IF($K$55&gt;"""",FALSE,TRUE)</formula>
    </cfRule>
  </conditionalFormatting>
  <conditionalFormatting sqref="F22">
    <cfRule type="expression" dxfId="1288" priority="59" stopIfTrue="1">
      <formula>OR(($A22="Samstag"),($A22="Sonntag"),($AA22=TRUE()))</formula>
    </cfRule>
  </conditionalFormatting>
  <conditionalFormatting sqref="F22">
    <cfRule type="expression" dxfId="1287" priority="58" stopIfTrue="1">
      <formula>OR(($A22="Samstag"),($A22="Sonntag"))</formula>
    </cfRule>
  </conditionalFormatting>
  <conditionalFormatting sqref="F22">
    <cfRule type="expression" dxfId="1286" priority="57" stopIfTrue="1">
      <formula>OR(($A22="Samstag"),($A22="Sonntag"))</formula>
    </cfRule>
  </conditionalFormatting>
  <conditionalFormatting sqref="F22:H22">
    <cfRule type="expression" dxfId="1285" priority="56" stopIfTrue="1">
      <formula>OR(($A22="Samstag"),($A22="Sonntag"),($AA22=TRUE()))</formula>
    </cfRule>
  </conditionalFormatting>
  <conditionalFormatting sqref="F22:H22">
    <cfRule type="expression" dxfId="1284" priority="55" stopIfTrue="1">
      <formula>OR(($A22="Samstag"),($A22="Sonntag"))</formula>
    </cfRule>
  </conditionalFormatting>
  <conditionalFormatting sqref="F22:H22">
    <cfRule type="expression" dxfId="1283" priority="54" stopIfTrue="1">
      <formula>OR(($A22="Samstag"),($A22="Sonntag"))</formula>
    </cfRule>
  </conditionalFormatting>
  <conditionalFormatting sqref="G22">
    <cfRule type="expression" dxfId="1282" priority="53" stopIfTrue="1">
      <formula>OR(($A22="Samstag"),($A22="Sonntag"))</formula>
    </cfRule>
  </conditionalFormatting>
  <conditionalFormatting sqref="G22">
    <cfRule type="expression" dxfId="1281" priority="52" stopIfTrue="1">
      <formula>OR(($A22="Samstag"),($A22="Sonntag"))</formula>
    </cfRule>
  </conditionalFormatting>
  <conditionalFormatting sqref="H22">
    <cfRule type="expression" dxfId="1280" priority="51" stopIfTrue="1">
      <formula>OR(($A22="Samstag"),($A22="Sonntag"))</formula>
    </cfRule>
  </conditionalFormatting>
  <conditionalFormatting sqref="H22">
    <cfRule type="expression" dxfId="1279" priority="50" stopIfTrue="1">
      <formula>OR(($A22="Samstag"),($A22="Sonntag"))</formula>
    </cfRule>
  </conditionalFormatting>
  <conditionalFormatting sqref="F27">
    <cfRule type="expression" dxfId="1278" priority="49" stopIfTrue="1">
      <formula>OR(($A27="Samstag"),($A27="Sonntag"),($AA27=TRUE()))</formula>
    </cfRule>
  </conditionalFormatting>
  <conditionalFormatting sqref="F27">
    <cfRule type="expression" dxfId="1277" priority="48" stopIfTrue="1">
      <formula>OR(($A27="Samstag"),($A27="Sonntag"))</formula>
    </cfRule>
  </conditionalFormatting>
  <conditionalFormatting sqref="F27">
    <cfRule type="expression" dxfId="1276" priority="47" stopIfTrue="1">
      <formula>OR(($A27="Samstag"),($A27="Sonntag"))</formula>
    </cfRule>
  </conditionalFormatting>
  <conditionalFormatting sqref="F27:H27">
    <cfRule type="expression" dxfId="1275" priority="46" stopIfTrue="1">
      <formula>OR(($A27="Samstag"),($A27="Sonntag"),($AA27=TRUE()))</formula>
    </cfRule>
  </conditionalFormatting>
  <conditionalFormatting sqref="F27:H27">
    <cfRule type="expression" dxfId="1274" priority="45" stopIfTrue="1">
      <formula>OR(($A27="Samstag"),($A27="Sonntag"))</formula>
    </cfRule>
  </conditionalFormatting>
  <conditionalFormatting sqref="F27:H27">
    <cfRule type="expression" dxfId="1273" priority="44" stopIfTrue="1">
      <formula>OR(($A27="Samstag"),($A27="Sonntag"))</formula>
    </cfRule>
  </conditionalFormatting>
  <conditionalFormatting sqref="G27">
    <cfRule type="expression" dxfId="1272" priority="43" stopIfTrue="1">
      <formula>OR(($A27="Samstag"),($A27="Sonntag"))</formula>
    </cfRule>
  </conditionalFormatting>
  <conditionalFormatting sqref="G27">
    <cfRule type="expression" dxfId="1271" priority="42" stopIfTrue="1">
      <formula>OR(($A27="Samstag"),($A27="Sonntag"))</formula>
    </cfRule>
  </conditionalFormatting>
  <conditionalFormatting sqref="H27">
    <cfRule type="expression" dxfId="1270" priority="41" stopIfTrue="1">
      <formula>OR(($A27="Samstag"),($A27="Sonntag"))</formula>
    </cfRule>
  </conditionalFormatting>
  <conditionalFormatting sqref="H27">
    <cfRule type="expression" dxfId="1269" priority="40" stopIfTrue="1">
      <formula>OR(($A27="Samstag"),($A27="Sonntag"))</formula>
    </cfRule>
  </conditionalFormatting>
  <conditionalFormatting sqref="F25:H25">
    <cfRule type="expression" dxfId="1268" priority="39" stopIfTrue="1">
      <formula>OR(($A25="Samstag"),($A25="Sonntag"))</formula>
    </cfRule>
  </conditionalFormatting>
  <conditionalFormatting sqref="G25">
    <cfRule type="expression" dxfId="1267" priority="38" stopIfTrue="1">
      <formula>OR(($A25="Samstag"),($A25="Sonntag"))</formula>
    </cfRule>
  </conditionalFormatting>
  <conditionalFormatting sqref="H25">
    <cfRule type="expression" dxfId="1266" priority="37" stopIfTrue="1">
      <formula>OR(($A25="Samstag"),($A25="Sonntag"))</formula>
    </cfRule>
  </conditionalFormatting>
  <conditionalFormatting sqref="F26:H26">
    <cfRule type="expression" dxfId="1265" priority="36" stopIfTrue="1">
      <formula>OR(($A26="Samstag"),($A26="Sonntag"))</formula>
    </cfRule>
  </conditionalFormatting>
  <conditionalFormatting sqref="F26:H26">
    <cfRule type="expression" dxfId="1264" priority="35" stopIfTrue="1">
      <formula>OR(($A26="Samstag"),($A26="Sonntag"))</formula>
    </cfRule>
  </conditionalFormatting>
  <conditionalFormatting sqref="G26">
    <cfRule type="expression" dxfId="1263" priority="34" stopIfTrue="1">
      <formula>OR(($A26="Samstag"),($A26="Sonntag"))</formula>
    </cfRule>
  </conditionalFormatting>
  <conditionalFormatting sqref="G26">
    <cfRule type="expression" dxfId="1262" priority="33" stopIfTrue="1">
      <formula>OR(($A26="Samstag"),($A26="Sonntag"))</formula>
    </cfRule>
  </conditionalFormatting>
  <conditionalFormatting sqref="H26">
    <cfRule type="expression" dxfId="1261" priority="32" stopIfTrue="1">
      <formula>OR(($A26="Samstag"),($A26="Sonntag"))</formula>
    </cfRule>
  </conditionalFormatting>
  <conditionalFormatting sqref="H26">
    <cfRule type="expression" dxfId="1260" priority="31" stopIfTrue="1">
      <formula>OR(($A26="Samstag"),($A26="Sonntag"))</formula>
    </cfRule>
  </conditionalFormatting>
  <conditionalFormatting sqref="F29:H29">
    <cfRule type="expression" dxfId="1259" priority="30" stopIfTrue="1">
      <formula>OR(($A29="Samstag"),($A29="Sonntag"))</formula>
    </cfRule>
  </conditionalFormatting>
  <conditionalFormatting sqref="F29:H29">
    <cfRule type="expression" dxfId="1258" priority="29" stopIfTrue="1">
      <formula>OR(($A29="Samstag"),($A29="Sonntag"))</formula>
    </cfRule>
  </conditionalFormatting>
  <conditionalFormatting sqref="G29">
    <cfRule type="expression" dxfId="1257" priority="28" stopIfTrue="1">
      <formula>OR(($A29="Samstag"),($A29="Sonntag"))</formula>
    </cfRule>
  </conditionalFormatting>
  <conditionalFormatting sqref="G29">
    <cfRule type="expression" dxfId="1256" priority="27" stopIfTrue="1">
      <formula>OR(($A29="Samstag"),($A29="Sonntag"))</formula>
    </cfRule>
  </conditionalFormatting>
  <conditionalFormatting sqref="H29">
    <cfRule type="expression" dxfId="1255" priority="26" stopIfTrue="1">
      <formula>OR(($A29="Samstag"),($A29="Sonntag"))</formula>
    </cfRule>
  </conditionalFormatting>
  <conditionalFormatting sqref="H29">
    <cfRule type="expression" dxfId="1254" priority="25" stopIfTrue="1">
      <formula>OR(($A29="Samstag"),($A29="Sonntag"))</formula>
    </cfRule>
  </conditionalFormatting>
  <conditionalFormatting sqref="F30:H30">
    <cfRule type="expression" dxfId="1253" priority="24" stopIfTrue="1">
      <formula>OR(($A30="Samstag"),($A30="Sonntag"))</formula>
    </cfRule>
  </conditionalFormatting>
  <conditionalFormatting sqref="F30:H30">
    <cfRule type="expression" dxfId="1252" priority="23" stopIfTrue="1">
      <formula>OR(($A30="Samstag"),($A30="Sonntag"))</formula>
    </cfRule>
  </conditionalFormatting>
  <conditionalFormatting sqref="G30">
    <cfRule type="expression" dxfId="1251" priority="22" stopIfTrue="1">
      <formula>OR(($A30="Samstag"),($A30="Sonntag"))</formula>
    </cfRule>
  </conditionalFormatting>
  <conditionalFormatting sqref="G30">
    <cfRule type="expression" dxfId="1250" priority="21" stopIfTrue="1">
      <formula>OR(($A30="Samstag"),($A30="Sonntag"))</formula>
    </cfRule>
  </conditionalFormatting>
  <conditionalFormatting sqref="H30">
    <cfRule type="expression" dxfId="1249" priority="20" stopIfTrue="1">
      <formula>OR(($A30="Samstag"),($A30="Sonntag"))</formula>
    </cfRule>
  </conditionalFormatting>
  <conditionalFormatting sqref="H30">
    <cfRule type="expression" dxfId="1248" priority="19" stopIfTrue="1">
      <formula>OR(($A30="Samstag"),($A30="Sonntag"))</formula>
    </cfRule>
  </conditionalFormatting>
  <conditionalFormatting sqref="F31:H31">
    <cfRule type="expression" dxfId="1247" priority="18" stopIfTrue="1">
      <formula>OR(($A31="Samstag"),($A31="Sonntag"))</formula>
    </cfRule>
  </conditionalFormatting>
  <conditionalFormatting sqref="F31:H31">
    <cfRule type="expression" dxfId="1246" priority="17" stopIfTrue="1">
      <formula>OR(($A31="Samstag"),($A31="Sonntag"))</formula>
    </cfRule>
  </conditionalFormatting>
  <conditionalFormatting sqref="G31">
    <cfRule type="expression" dxfId="1245" priority="16" stopIfTrue="1">
      <formula>OR(($A31="Samstag"),($A31="Sonntag"))</formula>
    </cfRule>
  </conditionalFormatting>
  <conditionalFormatting sqref="G31">
    <cfRule type="expression" dxfId="1244" priority="15" stopIfTrue="1">
      <formula>OR(($A31="Samstag"),($A31="Sonntag"))</formula>
    </cfRule>
  </conditionalFormatting>
  <conditionalFormatting sqref="H31">
    <cfRule type="expression" dxfId="1243" priority="14" stopIfTrue="1">
      <formula>OR(($A31="Samstag"),($A31="Sonntag"))</formula>
    </cfRule>
  </conditionalFormatting>
  <conditionalFormatting sqref="H31">
    <cfRule type="expression" dxfId="1242" priority="13" stopIfTrue="1">
      <formula>OR(($A31="Samstag"),($A31="Sonntag"))</formula>
    </cfRule>
  </conditionalFormatting>
  <conditionalFormatting sqref="F32:H32">
    <cfRule type="expression" dxfId="1241" priority="12" stopIfTrue="1">
      <formula>OR(($A32="Samstag"),($A32="Sonntag"))</formula>
    </cfRule>
  </conditionalFormatting>
  <conditionalFormatting sqref="F32:H32">
    <cfRule type="expression" dxfId="1240" priority="11" stopIfTrue="1">
      <formula>OR(($A32="Samstag"),($A32="Sonntag"))</formula>
    </cfRule>
  </conditionalFormatting>
  <conditionalFormatting sqref="G32">
    <cfRule type="expression" dxfId="1239" priority="10" stopIfTrue="1">
      <formula>OR(($A32="Samstag"),($A32="Sonntag"))</formula>
    </cfRule>
  </conditionalFormatting>
  <conditionalFormatting sqref="G32">
    <cfRule type="expression" dxfId="1238" priority="9" stopIfTrue="1">
      <formula>OR(($A32="Samstag"),($A32="Sonntag"))</formula>
    </cfRule>
  </conditionalFormatting>
  <conditionalFormatting sqref="H32">
    <cfRule type="expression" dxfId="1237" priority="8" stopIfTrue="1">
      <formula>OR(($A32="Samstag"),($A32="Sonntag"))</formula>
    </cfRule>
  </conditionalFormatting>
  <conditionalFormatting sqref="H32">
    <cfRule type="expression" dxfId="1236" priority="7" stopIfTrue="1">
      <formula>OR(($A32="Samstag"),($A32="Sonntag"))</formula>
    </cfRule>
  </conditionalFormatting>
  <conditionalFormatting sqref="F32:H33">
    <cfRule type="expression" dxfId="1235" priority="6" stopIfTrue="1">
      <formula>OR(($A32="Samstag"),($A32="Sonntag"))</formula>
    </cfRule>
  </conditionalFormatting>
  <conditionalFormatting sqref="F32:H33">
    <cfRule type="expression" dxfId="1234" priority="5" stopIfTrue="1">
      <formula>OR(($A32="Samstag"),($A32="Sonntag"))</formula>
    </cfRule>
  </conditionalFormatting>
  <conditionalFormatting sqref="G32:G33">
    <cfRule type="expression" dxfId="1233" priority="4" stopIfTrue="1">
      <formula>OR(($A32="Samstag"),($A32="Sonntag"))</formula>
    </cfRule>
  </conditionalFormatting>
  <conditionalFormatting sqref="G32:G33">
    <cfRule type="expression" dxfId="1232" priority="3" stopIfTrue="1">
      <formula>OR(($A32="Samstag"),($A32="Sonntag"))</formula>
    </cfRule>
  </conditionalFormatting>
  <conditionalFormatting sqref="H32:H33">
    <cfRule type="expression" dxfId="1231" priority="2" stopIfTrue="1">
      <formula>OR(($A32="Samstag"),($A32="Sonntag"))</formula>
    </cfRule>
  </conditionalFormatting>
  <conditionalFormatting sqref="H32:H33">
    <cfRule type="expression" dxfId="1230" priority="1" stopIfTrue="1">
      <formula>OR(($A32="Samstag"),($A32="Sonntag"))</formula>
    </cfRule>
  </conditionalFormatting>
  <dataValidations count="8">
    <dataValidation type="decimal" allowBlank="1" showInputMessage="1" showErrorMessage="1" sqref="I16:M16 I12:M12" xr:uid="{00000000-0002-0000-0800-000000000000}">
      <formula1>$AA$35</formula1>
      <formula2>$AA$36</formula2>
    </dataValidation>
    <dataValidation showInputMessage="1" showErrorMessage="1" sqref="G10:I10" xr:uid="{00000000-0002-0000-0800-000001000000}"/>
    <dataValidation type="list" allowBlank="1" showInputMessage="1" showErrorMessage="1" sqref="E17:F17" xr:uid="{00000000-0002-0000-0800-000002000000}">
      <formula1>$B$22:$B$52</formula1>
    </dataValidation>
    <dataValidation type="list" showInputMessage="1" showErrorMessage="1" sqref="C22:C52" xr:uid="{00000000-0002-0000-0800-000003000000}">
      <formula1>Auswahlart</formula1>
    </dataValidation>
    <dataValidation type="decimal" allowBlank="1" showInputMessage="1" showErrorMessage="1" sqref="F12 F16 I13:M13 I17:M17" xr:uid="{00000000-0002-0000-0800-000004000000}">
      <formula1>0</formula1>
      <formula2>45</formula2>
    </dataValidation>
    <dataValidation allowBlank="1" showInputMessage="1" showErrorMessage="1" errorTitle="Eingabefehler" error="Bitte geben Sie eine positive Dezimalzahl ein." sqref="D22:D52" xr:uid="{00000000-0002-0000-0800-000005000000}"/>
    <dataValidation type="custom" allowBlank="1" showInputMessage="1" showErrorMessage="1" errorTitle="Eingabefehler" error="Bitte geben Sie eine Uhrzeit ( hh:mm ) zwischen 0:00 und 23:59 ein. Bitte beachten Sie, dass eine Eingabe an Wochenenden sowie an Tagen mit dem Status &quot;bezahlt abwesend&quot; nicht möglich ist." sqref="F22:H52" xr:uid="{00000000-0002-0000-0800-000006000000}">
      <formula1>AND(ISNUMBER(F22),DAY($B22)&gt;0,NOT(AND(OR($D22="F",$C22="BA"),NOT($S$8))),NOT(AND(OR($A22="Sonntag",$A22="Samstag"),NOT($S$7))),F22&gt;=TIME(0,0,0),F22&lt;=TIME(23,59,59))</formula1>
    </dataValidation>
    <dataValidation type="decimal" allowBlank="1" showInputMessage="1" showErrorMessage="1" sqref="M7:O7" xr:uid="{00000000-0002-0000-0800-000007000000}">
      <formula1>-99999999</formula1>
      <formula2>99999999</formula2>
    </dataValidation>
  </dataValidations>
  <pageMargins left="0.43307086614173229" right="0.23622047244094491" top="0.89" bottom="0.54" header="0.4" footer="0.31496062992125984"/>
  <pageSetup paperSize="9" scale="65" orientation="portrait" r:id="rId1"/>
  <headerFooter differentFirst="1" alignWithMargins="0">
    <firstHeader>&amp;L&amp;G</firstHeader>
  </headerFooter>
  <drawing r:id="rId2"/>
  <legacyDrawing r:id="rId3"/>
  <legacyDrawingHF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Übersicht</vt:lpstr>
      <vt:lpstr>Hinweise</vt:lpstr>
      <vt:lpstr>Januar</vt:lpstr>
      <vt:lpstr>Februar</vt:lpstr>
      <vt:lpstr>März</vt:lpstr>
      <vt:lpstr>April</vt:lpstr>
      <vt:lpstr>Mai</vt:lpstr>
      <vt:lpstr>Juni</vt:lpstr>
      <vt:lpstr>Juli</vt:lpstr>
      <vt:lpstr>August</vt:lpstr>
      <vt:lpstr>September</vt:lpstr>
      <vt:lpstr>Oktober</vt:lpstr>
      <vt:lpstr>November</vt:lpstr>
      <vt:lpstr>Dezember</vt:lpstr>
      <vt:lpstr>Auswahlart</vt:lpstr>
      <vt:lpstr>April!Print_Area</vt:lpstr>
      <vt:lpstr>August!Print_Area</vt:lpstr>
      <vt:lpstr>Dezember!Print_Area</vt:lpstr>
      <vt:lpstr>Februar!Print_Area</vt:lpstr>
      <vt:lpstr>Hinweise!Print_Area</vt:lpstr>
      <vt:lpstr>Januar!Print_Area</vt:lpstr>
      <vt:lpstr>Juli!Print_Area</vt:lpstr>
      <vt:lpstr>Juni!Print_Area</vt:lpstr>
      <vt:lpstr>Mai!Print_Area</vt:lpstr>
      <vt:lpstr>März!Print_Area</vt:lpstr>
      <vt:lpstr>November!Print_Area</vt:lpstr>
      <vt:lpstr>Oktober!Print_Area</vt:lpstr>
      <vt:lpstr>September!Print_Area</vt:lpstr>
      <vt:lpstr>Übersicht!Print_Area</vt:lpstr>
      <vt:lpstr>Vorgaben</vt:lpstr>
    </vt:vector>
  </TitlesOfParts>
  <Company>FernUniversität in 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Middel, Stephanie</dc:creator>
  <cp:lastModifiedBy>Christian</cp:lastModifiedBy>
  <cp:lastPrinted>2022-05-03T15:04:40Z</cp:lastPrinted>
  <dcterms:created xsi:type="dcterms:W3CDTF">2015-01-12T09:04:31Z</dcterms:created>
  <dcterms:modified xsi:type="dcterms:W3CDTF">2022-06-01T13:51:00Z</dcterms:modified>
</cp:coreProperties>
</file>