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Relationship Id="rId5" Target="docMetadata/LabelInfo.xml" Type="http://schemas.microsoft.com/office/2020/02/relationships/classificationlabel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--- 01 - Ano  de  2022 - RDOs - Cartas - B01\RDO-189- Cimentacao Schlumberger NS-33 - Data 30 11 2022\"/>
    </mc:Choice>
  </mc:AlternateContent>
  <bookViews>
    <workbookView xWindow="-120" yWindow="-120" windowWidth="19440" windowHeight="15000" activeTab="1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Q29" i="2" l="1"/>
  <c r="T29" i="2"/>
  <c r="A8" i="2" l="1"/>
  <c r="O29" i="2" l="1"/>
  <c r="K2" i="12" a="1"/>
  <c r="J2" i="12" a="1"/>
  <c r="S2" i="12"/>
  <c r="P2" i="12" a="1"/>
  <c r="H2" i="12" a="1"/>
  <c r="M2" i="12" a="1"/>
  <c r="C2" i="12" a="1"/>
  <c r="E2" i="12" a="1"/>
  <c r="R2" i="12" a="1"/>
  <c r="O2" i="12" a="1"/>
  <c r="B2" i="12" a="1"/>
  <c r="T2" i="12"/>
  <c r="N2" i="12" a="1"/>
  <c r="D2" i="12" a="1"/>
  <c r="I2" i="12" a="1"/>
  <c r="Q2" i="12" a="1"/>
  <c r="L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<sst xmlns="http://schemas.openxmlformats.org/spreadsheetml/2006/main" count="246" uniqueCount="178">
  <si>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</si>
  <si>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</si>
  <si>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</si>
  <si>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</si>
  <si>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</si>
  <si>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</si>
  <si>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</si>
  <si>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</si>
  <si>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</si>
  <si>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</si>
  <si>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</si>
  <si>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</si>
  <si>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</si>
  <si>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</si>
  <si>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</si>
  <si>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</si>
  <si>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</si>
  <si>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</si>
  <si>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</si>
  <si>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</si>
  <si>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</si>
  <si>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</si>
  <si>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</si>
  <si>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</si>
  <si>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</si>
  <si>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</si>
  <si>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</si>
  <si>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</si>
  <si>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</si>
  <si>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</si>
  <si>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</si>
  <si>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</si>
  <si>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</si>
  <si>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</si>
  <si>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</si>
  <si>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</si>
  <si>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</si>
  <si>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</si>
  <si>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</si>
  <si>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</si>
  <si>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</si>
  <si>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</si>
  <si>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</si>
  <si>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</si>
  <si>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</si>
  <si>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</si>
  <si>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</si>
  <si>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</si>
  <si>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</si>
  <si>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</si>
  <si>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</si>
  <si>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</si>
  <si>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</si>
  <si>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</si>
  <si>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</si>
  <si>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</si>
  <si>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</si>
  <si>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</si>
  <si>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</si>
  <si>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</si>
  <si>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</si>
  <si>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</si>
  <si>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</si>
  <si>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</si>
  <si>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</si>
  <si>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</si>
  <si>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</si>
  <si>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</si>
  <si>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</si>
  <si>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</si>
  <si>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</si>
  <si>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</si>
  <si>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</si>
  <si>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</si>
  <si>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</si>
  <si>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</si>
  <si>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</si>
  <si>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</si>
  <si>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</si>
  <si>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</si>
  <si>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</si>
  <si>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</si>
  <si>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</si>
  <si>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</si>
  <si>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</si>
  <si>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</si>
  <si>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</si>
  <si>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</si>
  <si>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</si>
  <si>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</si>
  <si>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</si>
  <si>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</si>
  <si>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</si>
  <si>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</si>
  <si>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</si>
  <si>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</si>
  <si>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</si>
  <si>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</si>
  <si>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</si>
  <si>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</si>
  <si>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</si>
  <si>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</si>
  <si>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</si>
  <si>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</si>
  <si>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</si>
  <si>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</si>
  <si>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</si>
  <si>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</si>
  <si>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</si>
  <si>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</si>
  <si>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</si>
  <si>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</si>
  <si>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</si>
  <si>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</si>
  <si>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</si>
  <si>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</si>
  <si>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</si>
  <si>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</si>
  <si>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</si>
  <si>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</si>
  <si>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</si>
  <si>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</si>
  <si>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</si>
  <si>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</si>
  <si>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</si>
  <si>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</si>
  <si>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</si>
  <si>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</si>
  <si>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</si>
  <si>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</si>
  <si>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</si>
  <si>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</si>
  <si>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</si>
  <si>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</si>
  <si>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</si>
  <si>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</si>
  <si>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</si>
  <si>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</si>
  <si>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</si>
  <si>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</si>
  <si>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</si>
  <si>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</si>
  <si>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</si>
  <si>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</si>
  <si>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</si>
  <si>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</si>
  <si>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</si>
  <si>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</si>
  <si>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</si>
  <si>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</si>
  <si>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</si>
  <si>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</si>
  <si>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</si>
  <si>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</si>
  <si>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</si>
  <si>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</si>
  <si>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</si>
  <si>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</si>
  <si>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</si>
  <si>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</si>
  <si>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</si>
  <si>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</si>
  <si>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</si>
  <si>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Aline Oliveira</t>
  </si>
  <si>
    <t>Joao Nobriga</t>
  </si>
  <si>
    <t>Marlim Sul</t>
  </si>
  <si>
    <r>
      <rPr>
        <b/>
        <sz val="5.5"/>
        <rFont val="Cambria"/>
        <family val="1"/>
        <scheme val="major"/>
      </rPr>
      <t xml:space="preserve">Preposto Well Services
</t>
    </r>
    <r>
      <rPr>
        <sz val="5.5"/>
        <color rgb="FF000000"/>
        <rFont val="Cambria"/>
        <family val="1"/>
        <scheme val="major"/>
      </rPr>
      <t xml:space="preserve">
</t>
    </r>
  </si>
  <si>
    <t>-</t>
  </si>
  <si>
    <t>Perfuração</t>
  </si>
  <si>
    <t xml:space="preserve"> Stand-by.</t>
  </si>
  <si>
    <t>7-MLS-240HA-RJS</t>
  </si>
  <si>
    <t>300/6000</t>
  </si>
  <si>
    <t>TIW  MEM 75801 Lado A</t>
  </si>
  <si>
    <t>TIW  MEM 75800 Lado A</t>
  </si>
  <si>
    <t>TIW  MEM 75800 Lado B</t>
  </si>
  <si>
    <t>TIW  MEM 75801 Lado B</t>
  </si>
  <si>
    <t xml:space="preserve">TIW  MEM 75800 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</si>
  <si>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189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</si>
</sst>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:mm;@"/>
    <numFmt numFmtId="165" formatCode="[h]:mm;@"/>
    <numFmt numFmtId="166" formatCode="[$-409]d\-mmm\-yy;@"/>
  </numFmts>
  <fonts count="2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17">
    <xf numFmtId="0" fontId="0" fillId="0" borderId="0" xfId="0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 indent="1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wrapText="1"/>
    </xf>
    <xf numFmtId="0" fontId="15" fillId="0" borderId="2" xfId="0" applyFont="1" applyBorder="1" applyAlignment="1">
      <alignment horizontal="center" wrapText="1"/>
    </xf>
    <xf numFmtId="0" fontId="8" fillId="0" borderId="22" xfId="0" applyFont="1" applyBorder="1" applyAlignment="1">
      <alignment vertical="top" wrapText="1"/>
    </xf>
    <xf numFmtId="0" fontId="15" fillId="0" borderId="7" xfId="0" applyFont="1" applyBorder="1" applyAlignment="1">
      <alignment horizontal="center" wrapText="1"/>
    </xf>
    <xf numFmtId="20" fontId="8" fillId="0" borderId="22" xfId="0" applyNumberFormat="1" applyFont="1" applyBorder="1" applyAlignment="1">
      <alignment horizontal="center" vertical="top" wrapText="1"/>
    </xf>
    <xf numFmtId="0" fontId="8" fillId="0" borderId="49" xfId="0" applyFont="1" applyBorder="1" applyAlignment="1">
      <alignment vertical="top" wrapText="1"/>
    </xf>
    <xf numFmtId="0" fontId="8" fillId="0" borderId="49" xfId="0" applyFont="1" applyBorder="1" applyAlignment="1">
      <alignment horizontal="left" vertical="top" wrapText="1"/>
    </xf>
    <xf numFmtId="0" fontId="8" fillId="0" borderId="49" xfId="0" applyFont="1" applyBorder="1" applyAlignment="1">
      <alignment horizontal="center" vertical="top" wrapText="1"/>
    </xf>
    <xf numFmtId="0" fontId="8" fillId="0" borderId="54" xfId="0" applyFont="1" applyBorder="1" applyAlignment="1">
      <alignment vertical="top" wrapText="1"/>
    </xf>
    <xf numFmtId="0" fontId="6" fillId="0" borderId="58" xfId="0" applyFont="1" applyBorder="1" applyAlignment="1">
      <alignment horizontal="left" vertical="top" wrapText="1"/>
    </xf>
    <xf numFmtId="0" fontId="0" fillId="0" borderId="59" xfId="0" applyBorder="1" applyAlignment="1">
      <alignment horizontal="left" wrapText="1"/>
    </xf>
    <xf numFmtId="0" fontId="6" fillId="0" borderId="60" xfId="0" applyFont="1" applyBorder="1" applyAlignment="1">
      <alignment horizontal="left" vertical="top" wrapText="1"/>
    </xf>
    <xf numFmtId="0" fontId="4" fillId="0" borderId="58" xfId="0" applyFont="1" applyBorder="1" applyAlignment="1">
      <alignment horizontal="center" vertical="top" wrapText="1"/>
    </xf>
    <xf numFmtId="0" fontId="16" fillId="4" borderId="61" xfId="0" applyFont="1" applyFill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center" wrapText="1"/>
    </xf>
    <xf numFmtId="0" fontId="5" fillId="0" borderId="59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0" fontId="15" fillId="0" borderId="68" xfId="0" applyFont="1" applyBorder="1" applyAlignment="1">
      <alignment horizontal="center" vertical="center" wrapText="1"/>
    </xf>
    <xf numFmtId="0" fontId="15" fillId="0" borderId="70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top" wrapText="1"/>
    </xf>
    <xf numFmtId="4" fontId="0" fillId="0" borderId="0" xfId="0" applyNumberFormat="1" applyAlignment="1" applyProtection="1">
      <alignment horizontal="left" vertical="top"/>
      <protection locked="0"/>
    </xf>
    <xf numFmtId="0" fontId="15" fillId="0" borderId="62" xfId="0" applyFont="1" applyBorder="1" applyAlignment="1">
      <alignment horizontal="center" vertical="center" wrapText="1"/>
    </xf>
    <xf numFmtId="164" fontId="15" fillId="5" borderId="4" xfId="0" applyNumberFormat="1" applyFont="1" applyFill="1" applyBorder="1" applyAlignment="1">
      <alignment horizontal="center" vertical="center" wrapText="1"/>
    </xf>
    <xf numFmtId="164" fontId="15" fillId="5" borderId="1" xfId="0" applyNumberFormat="1" applyFont="1" applyFill="1" applyBorder="1" applyAlignment="1">
      <alignment horizontal="center" vertical="center" wrapText="1"/>
    </xf>
    <xf numFmtId="0" fontId="15" fillId="5" borderId="59" xfId="0" applyFont="1" applyFill="1" applyBorder="1" applyAlignment="1">
      <alignment horizontal="center" vertical="center" wrapText="1"/>
    </xf>
    <xf numFmtId="0" fontId="15" fillId="5" borderId="56" xfId="0" applyFont="1" applyFill="1" applyBorder="1" applyAlignment="1">
      <alignment horizontal="center" vertical="center" wrapText="1"/>
    </xf>
    <xf numFmtId="0" fontId="15" fillId="5" borderId="33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6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top"/>
    </xf>
    <xf numFmtId="0" fontId="15" fillId="0" borderId="4" xfId="0" applyFont="1" applyBorder="1" applyAlignment="1">
      <alignment horizontal="center" vertical="center" wrapText="1"/>
    </xf>
    <xf numFmtId="0" fontId="18" fillId="0" borderId="0" xfId="0" applyFont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>
      <alignment horizontal="center" vertical="center" wrapText="1"/>
    </xf>
    <xf numFmtId="0" fontId="16" fillId="6" borderId="53" xfId="0" applyFont="1" applyFill="1" applyBorder="1" applyAlignment="1">
      <alignment horizontal="center" vertical="top" wrapText="1"/>
    </xf>
    <xf numFmtId="0" fontId="24" fillId="0" borderId="0" xfId="0" applyFont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>
      <alignment horizontal="center" vertical="top" wrapText="1"/>
    </xf>
    <xf numFmtId="166" fontId="17" fillId="0" borderId="54" xfId="0" applyNumberFormat="1" applyFont="1" applyBorder="1" applyAlignment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26" fillId="0" borderId="47" xfId="0" applyFont="1" applyBorder="1" applyAlignment="1">
      <alignment horizontal="left" vertical="top" wrapText="1"/>
    </xf>
    <xf numFmtId="0" fontId="26" fillId="0" borderId="4" xfId="0" applyFont="1" applyBorder="1" applyAlignment="1">
      <alignment horizontal="left" vertical="top" wrapText="1"/>
    </xf>
    <xf numFmtId="0" fontId="27" fillId="0" borderId="2" xfId="0" applyFont="1" applyBorder="1" applyAlignment="1">
      <alignment horizontal="left" vertical="top" wrapText="1"/>
    </xf>
    <xf numFmtId="0" fontId="27" fillId="0" borderId="3" xfId="0" applyFont="1" applyBorder="1" applyAlignment="1">
      <alignment horizontal="left" vertical="top" wrapText="1"/>
    </xf>
    <xf numFmtId="0" fontId="27" fillId="0" borderId="48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50" xfId="0" applyFont="1" applyBorder="1" applyAlignment="1">
      <alignment horizontal="center" vertical="top" wrapText="1"/>
    </xf>
    <xf numFmtId="0" fontId="4" fillId="5" borderId="13" xfId="0" applyFont="1" applyFill="1" applyBorder="1" applyAlignment="1">
      <alignment horizontal="center" vertical="top" wrapText="1"/>
    </xf>
    <xf numFmtId="0" fontId="4" fillId="5" borderId="0" xfId="0" applyFont="1" applyFill="1" applyAlignment="1">
      <alignment horizontal="center" vertical="top" wrapText="1"/>
    </xf>
    <xf numFmtId="0" fontId="4" fillId="5" borderId="30" xfId="0" applyFont="1" applyFill="1" applyBorder="1" applyAlignment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 wrapText="1"/>
    </xf>
    <xf numFmtId="0" fontId="3" fillId="2" borderId="44" xfId="0" applyFont="1" applyFill="1" applyBorder="1" applyAlignment="1">
      <alignment horizontal="center" vertical="top" wrapText="1"/>
    </xf>
    <xf numFmtId="0" fontId="3" fillId="2" borderId="45" xfId="0" applyFont="1" applyFill="1" applyBorder="1" applyAlignment="1">
      <alignment horizontal="center" vertical="top" wrapText="1"/>
    </xf>
    <xf numFmtId="0" fontId="3" fillId="2" borderId="46" xfId="0" applyFont="1" applyFill="1" applyBorder="1" applyAlignment="1">
      <alignment horizontal="center" vertical="top" wrapText="1"/>
    </xf>
    <xf numFmtId="166" fontId="8" fillId="0" borderId="22" xfId="0" applyNumberFormat="1" applyFont="1" applyBorder="1" applyAlignment="1">
      <alignment horizontal="center" vertical="top" wrapText="1"/>
    </xf>
    <xf numFmtId="166" fontId="8" fillId="0" borderId="33" xfId="0" applyNumberFormat="1" applyFont="1" applyBorder="1" applyAlignment="1">
      <alignment horizontal="center" vertical="top" wrapText="1"/>
    </xf>
    <xf numFmtId="20" fontId="8" fillId="0" borderId="23" xfId="0" applyNumberFormat="1" applyFont="1" applyBorder="1" applyAlignment="1">
      <alignment horizontal="center" vertical="top" wrapText="1"/>
    </xf>
    <xf numFmtId="20" fontId="8" fillId="0" borderId="29" xfId="0" applyNumberFormat="1" applyFont="1" applyBorder="1" applyAlignment="1">
      <alignment horizontal="center" vertical="top" wrapText="1"/>
    </xf>
    <xf numFmtId="0" fontId="8" fillId="0" borderId="54" xfId="0" applyFont="1" applyBorder="1" applyAlignment="1">
      <alignment horizontal="center" vertical="top" wrapText="1"/>
    </xf>
    <xf numFmtId="0" fontId="8" fillId="0" borderId="22" xfId="0" applyFont="1" applyBorder="1" applyAlignment="1">
      <alignment horizontal="center" vertical="top" wrapText="1"/>
    </xf>
    <xf numFmtId="0" fontId="8" fillId="0" borderId="33" xfId="0" applyFont="1" applyBorder="1" applyAlignment="1">
      <alignment horizontal="center" vertical="top" wrapText="1"/>
    </xf>
    <xf numFmtId="0" fontId="8" fillId="0" borderId="7" xfId="0" applyFont="1" applyBorder="1" applyAlignment="1">
      <alignment horizontal="left" vertical="top" wrapText="1"/>
    </xf>
    <xf numFmtId="0" fontId="8" fillId="0" borderId="8" xfId="0" applyFont="1" applyBorder="1" applyAlignment="1">
      <alignment horizontal="left" vertical="top" wrapText="1"/>
    </xf>
    <xf numFmtId="0" fontId="8" fillId="0" borderId="50" xfId="0" applyFont="1" applyBorder="1" applyAlignment="1">
      <alignment horizontal="left" vertical="top" wrapText="1"/>
    </xf>
    <xf numFmtId="0" fontId="10" fillId="0" borderId="50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>
      <alignment horizontal="center" vertical="top" wrapText="1"/>
    </xf>
    <xf numFmtId="0" fontId="3" fillId="2" borderId="12" xfId="0" applyFont="1" applyFill="1" applyBorder="1" applyAlignment="1">
      <alignment horizontal="center" vertical="top" wrapText="1"/>
    </xf>
    <xf numFmtId="0" fontId="3" fillId="2" borderId="52" xfId="0" applyFont="1" applyFill="1" applyBorder="1" applyAlignment="1">
      <alignment horizontal="center" vertical="top" wrapText="1"/>
    </xf>
    <xf numFmtId="0" fontId="6" fillId="0" borderId="49" xfId="0" applyFont="1" applyBorder="1" applyAlignment="1">
      <alignment horizontal="center" vertical="center" wrapText="1"/>
    </xf>
    <xf numFmtId="0" fontId="6" fillId="0" borderId="51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5" fillId="5" borderId="25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20" fillId="0" borderId="35" xfId="0" applyFont="1" applyBorder="1" applyAlignment="1">
      <alignment horizontal="left" vertical="top" wrapText="1"/>
    </xf>
    <xf numFmtId="0" fontId="21" fillId="0" borderId="37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1" fillId="0" borderId="30" xfId="0" applyFont="1" applyBorder="1" applyAlignment="1">
      <alignment horizontal="left" vertical="top" wrapText="1"/>
    </xf>
    <xf numFmtId="0" fontId="21" fillId="0" borderId="38" xfId="0" applyFont="1" applyBorder="1" applyAlignment="1">
      <alignment horizontal="left" vertical="top" wrapText="1"/>
    </xf>
    <xf numFmtId="0" fontId="21" fillId="0" borderId="40" xfId="0" applyFont="1" applyBorder="1" applyAlignment="1">
      <alignment horizontal="left" vertical="top" wrapText="1"/>
    </xf>
    <xf numFmtId="0" fontId="21" fillId="0" borderId="35" xfId="0" applyFont="1" applyBorder="1" applyAlignment="1">
      <alignment horizontal="left" vertical="top" wrapText="1"/>
    </xf>
    <xf numFmtId="0" fontId="21" fillId="0" borderId="36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39" xfId="0" applyFont="1" applyBorder="1" applyAlignment="1">
      <alignment horizontal="left" vertical="top" wrapText="1"/>
    </xf>
    <xf numFmtId="0" fontId="15" fillId="0" borderId="47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5" fillId="0" borderId="41" xfId="0" applyFont="1" applyBorder="1" applyAlignment="1">
      <alignment horizontal="center" vertical="center" wrapText="1"/>
    </xf>
    <xf numFmtId="0" fontId="15" fillId="0" borderId="42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74" xfId="0" applyFont="1" applyBorder="1" applyAlignment="1">
      <alignment horizontal="center" vertical="center" wrapText="1"/>
    </xf>
    <xf numFmtId="0" fontId="15" fillId="5" borderId="64" xfId="0" applyFont="1" applyFill="1" applyBorder="1" applyAlignment="1">
      <alignment horizontal="center" vertical="center" wrapText="1"/>
    </xf>
    <xf numFmtId="0" fontId="15" fillId="5" borderId="62" xfId="0" applyFont="1" applyFill="1" applyBorder="1" applyAlignment="1">
      <alignment horizontal="center" vertical="center" wrapText="1"/>
    </xf>
    <xf numFmtId="0" fontId="15" fillId="0" borderId="64" xfId="0" applyFont="1" applyBorder="1" applyAlignment="1">
      <alignment horizontal="left" wrapText="1"/>
    </xf>
    <xf numFmtId="0" fontId="15" fillId="0" borderId="65" xfId="0" applyFont="1" applyBorder="1" applyAlignment="1">
      <alignment horizontal="left" wrapText="1"/>
    </xf>
    <xf numFmtId="0" fontId="15" fillId="0" borderId="23" xfId="0" applyFont="1" applyBorder="1" applyAlignment="1">
      <alignment horizontal="left" vertical="center" wrapText="1"/>
    </xf>
    <xf numFmtId="0" fontId="15" fillId="0" borderId="24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5" fillId="0" borderId="64" xfId="0" applyFont="1" applyBorder="1" applyAlignment="1">
      <alignment horizontal="left" vertical="center" wrapText="1"/>
    </xf>
    <xf numFmtId="0" fontId="15" fillId="0" borderId="65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 wrapText="1"/>
    </xf>
    <xf numFmtId="0" fontId="16" fillId="4" borderId="42" xfId="0" applyFont="1" applyFill="1" applyBorder="1" applyAlignment="1">
      <alignment horizontal="center" vertical="center" wrapText="1"/>
    </xf>
    <xf numFmtId="0" fontId="3" fillId="2" borderId="71" xfId="0" applyFont="1" applyFill="1" applyBorder="1" applyAlignment="1">
      <alignment horizontal="center" vertical="top" wrapText="1"/>
    </xf>
    <xf numFmtId="0" fontId="3" fillId="2" borderId="72" xfId="0" applyFont="1" applyFill="1" applyBorder="1" applyAlignment="1">
      <alignment horizontal="center" vertical="top" wrapText="1"/>
    </xf>
    <xf numFmtId="0" fontId="3" fillId="2" borderId="73" xfId="0" applyFont="1" applyFill="1" applyBorder="1" applyAlignment="1">
      <alignment horizontal="center" vertical="top" wrapText="1"/>
    </xf>
    <xf numFmtId="0" fontId="3" fillId="2" borderId="44" xfId="0" applyFont="1" applyFill="1" applyBorder="1" applyAlignment="1">
      <alignment horizontal="center" vertical="center" wrapText="1"/>
    </xf>
    <xf numFmtId="0" fontId="3" fillId="2" borderId="45" xfId="0" applyFont="1" applyFill="1" applyBorder="1" applyAlignment="1">
      <alignment horizontal="center" vertical="center" wrapText="1"/>
    </xf>
    <xf numFmtId="0" fontId="3" fillId="2" borderId="4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>
      <alignment horizontal="center" vertical="center" wrapText="1"/>
    </xf>
    <xf numFmtId="0" fontId="9" fillId="3" borderId="66" xfId="0" applyFont="1" applyFill="1" applyBorder="1" applyAlignment="1">
      <alignment horizontal="center" vertical="center" wrapText="1"/>
    </xf>
    <xf numFmtId="0" fontId="9" fillId="3" borderId="67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16" fillId="4" borderId="69" xfId="0" applyFont="1" applyFill="1" applyBorder="1" applyAlignment="1">
      <alignment horizontal="center" vertical="center" wrapText="1"/>
    </xf>
    <xf numFmtId="0" fontId="16" fillId="4" borderId="75" xfId="0" applyFont="1" applyFill="1" applyBorder="1" applyAlignment="1">
      <alignment horizontal="center" vertical="center" wrapText="1"/>
    </xf>
    <xf numFmtId="0" fontId="15" fillId="0" borderId="63" xfId="0" applyFont="1" applyBorder="1" applyAlignment="1">
      <alignment horizontal="left" wrapText="1"/>
    </xf>
    <xf numFmtId="0" fontId="5" fillId="0" borderId="47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0" fontId="17" fillId="0" borderId="22" xfId="4" applyFont="1" applyBorder="1" applyAlignment="1" applyProtection="1">
      <alignment horizontal="center" vertical="center"/>
    </xf>
  </cellXfs>
  <cellStyles count="5">
    <cellStyle name="Normal" xfId="0" builtinId="0"/>
    <cellStyle name="Normal 2" xfId="1"/>
    <cellStyle name="Normal 3" xfId="3"/>
    <cellStyle name="Normal_ss45squeeze" xfId="4"/>
    <cellStyle name="Porcentagem 2" xfId="2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2</xdr:col>
      <xdr:colOff>97692</xdr:colOff>
      <xdr:row>42</xdr:row>
      <xdr:rowOff>156308</xdr:rowOff>
    </xdr:from>
    <xdr:to>
      <xdr:col>3</xdr:col>
      <xdr:colOff>297961</xdr:colOff>
      <xdr:row>44</xdr:row>
      <xdr:rowOff>97693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956511D2-2780-45BF-A4DE-18D81B08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0" y="6135077"/>
          <a:ext cx="625230" cy="2833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5" zeroHeight="1" x14ac:dyDescent="0.25"/>
  <cols>
    <col min="1" max="1" width="4" style="4" customWidth="1"/>
    <col min="2" max="7" width="9.33203125" style="4" customWidth="1"/>
    <col min="8" max="8" width="127.83203125" style="4" customWidth="1"/>
    <col min="9" max="12" width="9.33203125" style="4" customWidth="1"/>
    <col min="13" max="16384" width="9.33203125" style="4" hidden="1"/>
  </cols>
  <sheetData>
    <row r="1" spans="2:11" x14ac:dyDescent="0.25"/>
    <row r="2" spans="2:11" x14ac:dyDescent="0.25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10.15" customHeight="1" x14ac:dyDescent="0.25">
      <c r="B3" s="5"/>
      <c r="K3" s="6"/>
    </row>
    <row r="4" spans="2:11" x14ac:dyDescent="0.25">
      <c r="B4" s="7" t="s">
        <v>9</v>
      </c>
      <c r="K4" s="6"/>
    </row>
    <row r="5" spans="2:11" x14ac:dyDescent="0.25">
      <c r="B5" s="80" t="s">
        <v>141</v>
      </c>
      <c r="K5" s="6"/>
    </row>
    <row r="6" spans="2:11" x14ac:dyDescent="0.25">
      <c r="B6" s="80" t="s">
        <v>142</v>
      </c>
      <c r="K6" s="6"/>
    </row>
    <row r="7" spans="2:11" x14ac:dyDescent="0.25">
      <c r="B7" s="80" t="s">
        <v>143</v>
      </c>
      <c r="K7" s="6"/>
    </row>
    <row r="8" spans="2:11" x14ac:dyDescent="0.25">
      <c r="B8" s="80" t="s">
        <v>144</v>
      </c>
      <c r="K8" s="6"/>
    </row>
    <row r="9" spans="2:11" ht="10.15" customHeight="1" x14ac:dyDescent="0.25">
      <c r="B9" s="8"/>
      <c r="K9" s="6"/>
    </row>
    <row r="10" spans="2:11" x14ac:dyDescent="0.25">
      <c r="B10" s="7" t="s">
        <v>10</v>
      </c>
      <c r="K10" s="6"/>
    </row>
    <row r="11" spans="2:11" x14ac:dyDescent="0.25">
      <c r="B11" s="8" t="s">
        <v>11</v>
      </c>
      <c r="K11" s="6"/>
    </row>
    <row r="12" spans="2:11" x14ac:dyDescent="0.25">
      <c r="B12" s="8" t="s">
        <v>12</v>
      </c>
      <c r="K12" s="6"/>
    </row>
    <row r="13" spans="2:11" ht="10.15" customHeight="1" x14ac:dyDescent="0.25">
      <c r="B13" s="8"/>
      <c r="K13" s="6"/>
    </row>
    <row r="14" spans="2:11" x14ac:dyDescent="0.25">
      <c r="B14" s="7" t="s">
        <v>13</v>
      </c>
      <c r="K14" s="6"/>
    </row>
    <row r="15" spans="2:11" x14ac:dyDescent="0.25">
      <c r="B15" s="9" t="s">
        <v>14</v>
      </c>
      <c r="K15" s="6"/>
    </row>
    <row r="16" spans="2:11" x14ac:dyDescent="0.25">
      <c r="B16" s="9" t="s">
        <v>15</v>
      </c>
      <c r="K16" s="6"/>
    </row>
    <row r="17" spans="2:11" x14ac:dyDescent="0.25">
      <c r="B17" s="9" t="s">
        <v>16</v>
      </c>
      <c r="K17" s="6"/>
    </row>
    <row r="18" spans="2:11" x14ac:dyDescent="0.25">
      <c r="B18" s="9"/>
      <c r="K18" s="6"/>
    </row>
    <row r="19" spans="2:11" x14ac:dyDescent="0.25">
      <c r="B19" s="10" t="s">
        <v>17</v>
      </c>
      <c r="K19" s="6"/>
    </row>
    <row r="20" spans="2:11" x14ac:dyDescent="0.25">
      <c r="B20" s="80" t="s">
        <v>146</v>
      </c>
      <c r="K20" s="6"/>
    </row>
    <row r="21" spans="2:11" x14ac:dyDescent="0.25">
      <c r="B21" s="9" t="s">
        <v>18</v>
      </c>
      <c r="K21" s="6"/>
    </row>
    <row r="22" spans="2:11" ht="10.15" customHeight="1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 x14ac:dyDescent="0.25"/>
    <row r="24" spans="2:11" x14ac:dyDescent="0.25"/>
    <row r="25" spans="2:11" x14ac:dyDescent="0.25"/>
    <row r="26" spans="2:11" x14ac:dyDescent="0.25"/>
    <row r="27" spans="2:11" x14ac:dyDescent="0.25"/>
    <row r="28" spans="2:11" x14ac:dyDescent="0.25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3"/>
  </sheetPr>
  <dimension ref="A1:X50"/>
  <sheetViews>
    <sheetView showGridLines="0" tabSelected="1" zoomScale="130" zoomScaleNormal="130" workbookViewId="0">
      <pane ySplit="2" topLeftCell="A3" activePane="bottomLeft" state="frozen"/>
      <selection activeCell="H19" sqref="H19"/>
      <selection pane="bottomLeft" activeCell="F11" sqref="F11"/>
    </sheetView>
  </sheetViews>
  <sheetFormatPr defaultColWidth="0" defaultRowHeight="12.75" zeroHeight="1" x14ac:dyDescent="0.2"/>
  <cols>
    <col min="1" max="1" width="12.6640625" style="18" customWidth="1"/>
    <col min="2" max="2" width="10.83203125" style="18" customWidth="1"/>
    <col min="3" max="3" width="6.6640625" style="18" bestFit="1" customWidth="1"/>
    <col min="4" max="4" width="5.83203125" style="18" customWidth="1"/>
    <col min="5" max="5" width="7.33203125" style="18" customWidth="1"/>
    <col min="6" max="6" width="7.83203125" style="18" bestFit="1" customWidth="1"/>
    <col min="7" max="8" width="8.83203125" style="18" customWidth="1"/>
    <col min="9" max="9" width="6.6640625" style="18" customWidth="1"/>
    <col min="10" max="10" width="8.83203125" style="18" customWidth="1"/>
    <col min="11" max="11" width="6.5" style="18" customWidth="1"/>
    <col min="12" max="12" width="9.33203125" style="18" customWidth="1"/>
    <col min="13" max="13" width="5.33203125" style="18" customWidth="1"/>
    <col min="14" max="14" width="9.6640625" style="18" customWidth="1"/>
    <col min="15" max="15" width="10.6640625" style="18" customWidth="1"/>
    <col min="16" max="16" width="11" style="18" bestFit="1" customWidth="1"/>
    <col min="17" max="18" width="6.6640625" style="18" customWidth="1"/>
    <col min="19" max="19" width="14.5" style="18" customWidth="1"/>
    <col min="20" max="20" width="8.6640625" style="18" customWidth="1"/>
    <col min="21" max="21" width="9.33203125" style="18" customWidth="1"/>
    <col min="22" max="22" width="3.5" style="18" customWidth="1"/>
    <col min="23" max="24" width="0" style="18" hidden="1" customWidth="1"/>
    <col min="25" max="16384" width="9.33203125" style="18" hidden="1"/>
  </cols>
  <sheetData>
    <row r="1" spans="1:24" ht="24.4" customHeight="1" x14ac:dyDescent="0.2">
      <c r="A1" s="96"/>
      <c r="B1" s="97"/>
      <c r="C1" s="97"/>
      <c r="D1" s="97"/>
      <c r="E1" s="98"/>
      <c r="F1" s="192" t="s">
        <v>54</v>
      </c>
      <c r="G1" s="193"/>
      <c r="H1" s="193"/>
      <c r="I1" s="193"/>
      <c r="J1" s="193"/>
      <c r="K1" s="193"/>
      <c r="L1" s="193"/>
      <c r="M1" s="196"/>
      <c r="N1" s="196"/>
      <c r="O1" s="196"/>
      <c r="P1" s="196"/>
      <c r="Q1" s="196"/>
      <c r="R1" s="198" t="s">
        <v>55</v>
      </c>
      <c r="S1" s="199"/>
      <c r="T1" s="199"/>
      <c r="U1" s="200"/>
    </row>
    <row r="2" spans="1:24" ht="16.5" customHeight="1" x14ac:dyDescent="0.2">
      <c r="A2" s="99" t="s">
        <v>162</v>
      </c>
      <c r="B2" s="100"/>
      <c r="C2" s="101" t="s">
        <v>177</v>
      </c>
      <c r="D2" s="102"/>
      <c r="E2" s="103"/>
      <c r="F2" s="54" t="s">
        <v>56</v>
      </c>
      <c r="G2" s="36" t="s">
        <v>57</v>
      </c>
      <c r="H2" s="35" t="s">
        <v>116</v>
      </c>
      <c r="I2" s="37" t="s">
        <v>0</v>
      </c>
      <c r="J2" s="36" t="s">
        <v>58</v>
      </c>
      <c r="K2" s="36" t="s">
        <v>59</v>
      </c>
      <c r="L2" s="36" t="s">
        <v>60</v>
      </c>
      <c r="M2" s="204" t="s">
        <v>145</v>
      </c>
      <c r="N2" s="205"/>
      <c r="O2" s="205"/>
      <c r="P2" s="206" t="s">
        <v>61</v>
      </c>
      <c r="Q2" s="206"/>
      <c r="R2" s="206"/>
      <c r="S2" s="206"/>
      <c r="T2" s="206"/>
      <c r="U2" s="207"/>
    </row>
    <row r="3" spans="1:24" ht="9" customHeight="1" x14ac:dyDescent="0.2">
      <c r="A3" s="47" t="s">
        <v>52</v>
      </c>
      <c r="B3" s="126" t="s">
        <v>63</v>
      </c>
      <c r="C3" s="127"/>
      <c r="D3" s="126" t="s">
        <v>64</v>
      </c>
      <c r="E3" s="129"/>
      <c r="F3" s="88">
        <v>44895</v>
      </c>
      <c r="G3" s="89">
        <v>0</v>
      </c>
      <c r="H3" s="90">
        <v>0.58333333333333304</v>
      </c>
      <c r="I3" s="81">
        <f t="shared" ref="I3:I5" si="0">IF(OR(G3="",H3=""),"",IF(H3&lt;=G3,"Horário Final &lt;= Horário Inicial",H3-G3))</f>
        <v>0.58333333333333304</v>
      </c>
      <c r="J3" s="92" t="s">
        <v>167</v>
      </c>
      <c r="K3" s="93" t="s">
        <v>167</v>
      </c>
      <c r="L3" s="94" t="s">
        <v>167</v>
      </c>
      <c r="M3" s="208" t="s">
        <v>19</v>
      </c>
      <c r="N3" s="209"/>
      <c r="O3" s="210"/>
      <c r="P3" s="201" t="s">
        <v>169</v>
      </c>
      <c r="Q3" s="202"/>
      <c r="R3" s="202"/>
      <c r="S3" s="202"/>
      <c r="T3" s="202"/>
      <c r="U3" s="203"/>
    </row>
    <row r="4" spans="1:24" ht="9" customHeight="1" x14ac:dyDescent="0.2">
      <c r="A4" s="84" t="s">
        <v>159</v>
      </c>
      <c r="B4" s="130" t="s">
        <v>160</v>
      </c>
      <c r="C4" s="132"/>
      <c r="D4" s="130" t="s">
        <v>161</v>
      </c>
      <c r="E4" s="132"/>
      <c r="F4" s="88">
        <v>44895</v>
      </c>
      <c r="G4" s="89">
        <v>0.58333333333333304</v>
      </c>
      <c r="H4" s="90">
        <v>0.625</v>
      </c>
      <c r="I4" s="81">
        <f t="shared" si="0"/>
        <v>4.1666666666666963E-2</v>
      </c>
      <c r="J4" s="95" t="s">
        <v>171</v>
      </c>
      <c r="K4" s="93">
        <v>0.3</v>
      </c>
      <c r="L4" s="93">
        <v>0.4</v>
      </c>
      <c r="M4" s="208" t="s">
        <v>105</v>
      </c>
      <c r="N4" s="209"/>
      <c r="O4" s="210"/>
      <c r="P4" s="201" t="s">
        <v>172</v>
      </c>
      <c r="Q4" s="202"/>
      <c r="R4" s="202"/>
      <c r="S4" s="202"/>
      <c r="T4" s="202"/>
      <c r="U4" s="203"/>
    </row>
    <row r="5" spans="1:24" ht="9" customHeight="1" x14ac:dyDescent="0.2">
      <c r="A5" s="48" t="s">
        <v>65</v>
      </c>
      <c r="B5" s="126" t="s">
        <v>66</v>
      </c>
      <c r="C5" s="127"/>
      <c r="D5" s="126" t="s">
        <v>67</v>
      </c>
      <c r="E5" s="128"/>
      <c r="F5" s="88">
        <v>44895</v>
      </c>
      <c r="G5" s="89">
        <v>0.625</v>
      </c>
      <c r="H5" s="90">
        <v>0.66666666666666696</v>
      </c>
      <c r="I5" s="81">
        <f t="shared" si="0"/>
        <v>4.1666666666666963E-2</v>
      </c>
      <c r="J5" s="95" t="s">
        <v>171</v>
      </c>
      <c r="K5" s="93">
        <v>0.2</v>
      </c>
      <c r="L5" s="93">
        <v>0.4</v>
      </c>
      <c r="M5" s="208" t="s">
        <v>105</v>
      </c>
      <c r="N5" s="209"/>
      <c r="O5" s="210"/>
      <c r="P5" s="201" t="s">
        <v>173</v>
      </c>
      <c r="Q5" s="202"/>
      <c r="R5" s="202"/>
      <c r="S5" s="202"/>
      <c r="T5" s="202"/>
      <c r="U5" s="203"/>
    </row>
    <row r="6" spans="1:24" ht="9" customHeight="1" x14ac:dyDescent="0.2">
      <c r="A6" s="85" t="s">
        <v>170</v>
      </c>
      <c r="B6" s="133" t="s">
        <v>168</v>
      </c>
      <c r="C6" s="134"/>
      <c r="D6" s="130" t="s">
        <v>165</v>
      </c>
      <c r="E6" s="131"/>
      <c r="F6" s="88">
        <v>44895</v>
      </c>
      <c r="G6" s="89">
        <v>0.66666666666666696</v>
      </c>
      <c r="H6" s="90">
        <v>0.6875</v>
      </c>
      <c r="I6" s="81">
        <f t="shared" ref="I6:I28" si="1">IF(OR(G6="",H6=""),"",IF(H6&lt;=G6,"Horário Final &lt;= Horário Inicial",H6-G6))</f>
        <v>2.0833333333333037E-2</v>
      </c>
      <c r="J6" s="95" t="s">
        <v>171</v>
      </c>
      <c r="K6" s="93">
        <v>0.2</v>
      </c>
      <c r="L6" s="93">
        <v>0.4</v>
      </c>
      <c r="M6" s="208" t="s">
        <v>105</v>
      </c>
      <c r="N6" s="209"/>
      <c r="O6" s="210"/>
      <c r="P6" s="201" t="s">
        <v>174</v>
      </c>
      <c r="Q6" s="202"/>
      <c r="R6" s="202"/>
      <c r="S6" s="202"/>
      <c r="T6" s="202"/>
      <c r="U6" s="203"/>
    </row>
    <row r="7" spans="1:24" ht="9" customHeight="1" x14ac:dyDescent="0.2">
      <c r="A7" s="49" t="s">
        <v>69</v>
      </c>
      <c r="B7" s="104" t="s">
        <v>68</v>
      </c>
      <c r="C7" s="105"/>
      <c r="D7" s="105"/>
      <c r="E7" s="106"/>
      <c r="F7" s="88">
        <v>44895</v>
      </c>
      <c r="G7" s="89">
        <v>0.6875</v>
      </c>
      <c r="H7" s="90">
        <v>0.70833333333333304</v>
      </c>
      <c r="I7" s="81">
        <f t="shared" si="1"/>
        <v>2.0833333333333037E-2</v>
      </c>
      <c r="J7" s="95" t="s">
        <v>171</v>
      </c>
      <c r="K7" s="93">
        <v>0.2</v>
      </c>
      <c r="L7" s="93">
        <v>0.4</v>
      </c>
      <c r="M7" s="208" t="s">
        <v>105</v>
      </c>
      <c r="N7" s="209"/>
      <c r="O7" s="210"/>
      <c r="P7" s="201" t="s">
        <v>175</v>
      </c>
      <c r="Q7" s="202"/>
      <c r="R7" s="202"/>
      <c r="S7" s="202"/>
      <c r="T7" s="202"/>
      <c r="U7" s="203"/>
      <c r="V7" s="65"/>
      <c r="W7" s="65"/>
      <c r="X7" s="65"/>
    </row>
    <row r="8" spans="1:24" ht="9" customHeight="1" x14ac:dyDescent="0.2">
      <c r="A8" s="82" t="str">
        <f>VLOOKUP($B8,Apoio!$B$19:$C$23,2,FALSE)</f>
        <v>NS-33</v>
      </c>
      <c r="B8" s="107" t="s">
        <v>115</v>
      </c>
      <c r="C8" s="108"/>
      <c r="D8" s="108"/>
      <c r="E8" s="109"/>
      <c r="F8" s="88">
        <v>44895</v>
      </c>
      <c r="G8" s="89">
        <v>0.8125</v>
      </c>
      <c r="H8" s="90">
        <v>0.91666666666666696</v>
      </c>
      <c r="I8" s="81">
        <f t="shared" si="1"/>
        <v>0.10416666666666696</v>
      </c>
      <c r="J8" s="95" t="s">
        <v>171</v>
      </c>
      <c r="K8" s="93">
        <v>5.8</v>
      </c>
      <c r="L8" s="93">
        <v>1</v>
      </c>
      <c r="M8" s="208" t="s">
        <v>105</v>
      </c>
      <c r="N8" s="209"/>
      <c r="O8" s="210"/>
      <c r="P8" s="201" t="s">
        <v>176</v>
      </c>
      <c r="Q8" s="202"/>
      <c r="R8" s="202"/>
      <c r="S8" s="202"/>
      <c r="T8" s="202"/>
      <c r="U8" s="203"/>
    </row>
    <row r="9" spans="1:24" ht="9.75" customHeight="1" x14ac:dyDescent="0.2">
      <c r="A9" s="123" t="s">
        <v>70</v>
      </c>
      <c r="B9" s="124"/>
      <c r="C9" s="124" t="s">
        <v>73</v>
      </c>
      <c r="D9" s="124"/>
      <c r="E9" s="125"/>
      <c r="F9" s="88">
        <v>44895</v>
      </c>
      <c r="G9" s="89">
        <v>0.91666666666666696</v>
      </c>
      <c r="H9" s="90">
        <v>1</v>
      </c>
      <c r="I9" s="81">
        <f t="shared" si="1"/>
        <v>8.3333333333333037E-2</v>
      </c>
      <c r="J9" s="216" t="s">
        <v>167</v>
      </c>
      <c r="K9" s="93" t="s">
        <v>167</v>
      </c>
      <c r="L9" s="94" t="s">
        <v>167</v>
      </c>
      <c r="M9" s="208" t="s">
        <v>19</v>
      </c>
      <c r="N9" s="209"/>
      <c r="O9" s="210"/>
      <c r="P9" s="201" t="s">
        <v>169</v>
      </c>
      <c r="Q9" s="202"/>
      <c r="R9" s="202"/>
      <c r="S9" s="202"/>
      <c r="T9" s="202"/>
      <c r="U9" s="203"/>
    </row>
    <row r="10" spans="1:24" ht="9.75" customHeight="1" x14ac:dyDescent="0.2">
      <c r="A10" s="50" t="s">
        <v>71</v>
      </c>
      <c r="B10" s="86">
        <v>44895</v>
      </c>
      <c r="C10" s="44" t="s">
        <v>71</v>
      </c>
      <c r="D10" s="119">
        <v>44895</v>
      </c>
      <c r="E10" s="120"/>
      <c r="F10" s="91"/>
      <c r="G10" s="89"/>
      <c r="H10" s="90"/>
      <c r="I10" s="81" t="str">
        <f t="shared" si="1"/>
        <v/>
      </c>
      <c r="J10" s="93"/>
      <c r="K10" s="93"/>
      <c r="L10" s="93"/>
      <c r="M10" s="208"/>
      <c r="N10" s="209"/>
      <c r="O10" s="210"/>
      <c r="P10" s="201"/>
      <c r="Q10" s="202"/>
      <c r="R10" s="202"/>
      <c r="S10" s="202"/>
      <c r="T10" s="202"/>
      <c r="U10" s="203"/>
    </row>
    <row r="11" spans="1:24" ht="9.75" customHeight="1" x14ac:dyDescent="0.2">
      <c r="A11" s="50" t="s">
        <v>72</v>
      </c>
      <c r="B11" s="46">
        <v>0</v>
      </c>
      <c r="C11" s="44" t="s">
        <v>72</v>
      </c>
      <c r="D11" s="121">
        <v>0</v>
      </c>
      <c r="E11" s="122"/>
      <c r="F11" s="91"/>
      <c r="G11" s="89"/>
      <c r="H11" s="90"/>
      <c r="I11" s="81" t="str">
        <f t="shared" si="1"/>
        <v/>
      </c>
      <c r="J11" s="93"/>
      <c r="K11" s="93"/>
      <c r="L11" s="93"/>
      <c r="M11" s="208"/>
      <c r="N11" s="209"/>
      <c r="O11" s="210"/>
      <c r="P11" s="201"/>
      <c r="Q11" s="202"/>
      <c r="R11" s="202"/>
      <c r="S11" s="202"/>
      <c r="T11" s="202"/>
      <c r="U11" s="203"/>
    </row>
    <row r="12" spans="1:24" ht="9" customHeight="1" x14ac:dyDescent="0.2">
      <c r="A12" s="135" t="s">
        <v>74</v>
      </c>
      <c r="B12" s="136"/>
      <c r="C12" s="136"/>
      <c r="D12" s="136"/>
      <c r="E12" s="137"/>
      <c r="F12" s="91"/>
      <c r="G12" s="89"/>
      <c r="H12" s="90"/>
      <c r="I12" s="81" t="str">
        <f t="shared" si="1"/>
        <v/>
      </c>
      <c r="J12" s="93"/>
      <c r="K12" s="93"/>
      <c r="L12" s="93"/>
      <c r="M12" s="208"/>
      <c r="N12" s="209"/>
      <c r="O12" s="210"/>
      <c r="P12" s="178"/>
      <c r="Q12" s="179"/>
      <c r="R12" s="179"/>
      <c r="S12" s="179"/>
      <c r="T12" s="179"/>
      <c r="U12" s="180"/>
    </row>
    <row r="13" spans="1:24" ht="9.4" customHeight="1" x14ac:dyDescent="0.15">
      <c r="A13" s="138" t="s">
        <v>1</v>
      </c>
      <c r="B13" s="140" t="s">
        <v>75</v>
      </c>
      <c r="C13" s="140" t="s">
        <v>76</v>
      </c>
      <c r="D13" s="140" t="s">
        <v>77</v>
      </c>
      <c r="E13" s="142" t="s">
        <v>78</v>
      </c>
      <c r="F13" s="87"/>
      <c r="G13" s="67"/>
      <c r="H13" s="68"/>
      <c r="I13" s="81" t="str">
        <f t="shared" si="1"/>
        <v/>
      </c>
      <c r="J13" s="41"/>
      <c r="K13" s="42"/>
      <c r="L13" s="43"/>
      <c r="M13" s="144"/>
      <c r="N13" s="145"/>
      <c r="O13" s="146"/>
      <c r="P13" s="178"/>
      <c r="Q13" s="179"/>
      <c r="R13" s="179"/>
      <c r="S13" s="179"/>
      <c r="T13" s="179"/>
      <c r="U13" s="180"/>
    </row>
    <row r="14" spans="1:24" x14ac:dyDescent="0.15">
      <c r="A14" s="139"/>
      <c r="B14" s="141"/>
      <c r="C14" s="141"/>
      <c r="D14" s="141"/>
      <c r="E14" s="143"/>
      <c r="F14" s="87"/>
      <c r="G14" s="67"/>
      <c r="H14" s="68"/>
      <c r="I14" s="81" t="str">
        <f t="shared" si="1"/>
        <v/>
      </c>
      <c r="J14" s="41"/>
      <c r="K14" s="42"/>
      <c r="L14" s="43"/>
      <c r="M14" s="144"/>
      <c r="N14" s="145"/>
      <c r="O14" s="146"/>
      <c r="P14" s="178" t="s">
        <v>20</v>
      </c>
      <c r="Q14" s="179"/>
      <c r="R14" s="179"/>
      <c r="S14" s="179"/>
      <c r="T14" s="179"/>
      <c r="U14" s="180"/>
    </row>
    <row r="15" spans="1:24" ht="8.25" customHeight="1" x14ac:dyDescent="0.2">
      <c r="A15" s="51" t="s">
        <v>79</v>
      </c>
      <c r="B15" s="38"/>
      <c r="C15" s="38"/>
      <c r="D15" s="38"/>
      <c r="E15" s="52"/>
      <c r="F15" s="87"/>
      <c r="G15" s="67"/>
      <c r="H15" s="68"/>
      <c r="I15" s="81" t="str">
        <f t="shared" si="1"/>
        <v/>
      </c>
      <c r="J15" s="41"/>
      <c r="K15" s="42"/>
      <c r="L15" s="43"/>
      <c r="M15" s="144"/>
      <c r="N15" s="145"/>
      <c r="O15" s="146"/>
      <c r="P15" s="178"/>
      <c r="Q15" s="179"/>
      <c r="R15" s="179"/>
      <c r="S15" s="179"/>
      <c r="T15" s="179"/>
      <c r="U15" s="180"/>
    </row>
    <row r="16" spans="1:24" ht="8.25" customHeight="1" x14ac:dyDescent="0.2">
      <c r="A16" s="51" t="s">
        <v>80</v>
      </c>
      <c r="B16" s="38"/>
      <c r="C16" s="38"/>
      <c r="D16" s="38"/>
      <c r="E16" s="52"/>
      <c r="F16" s="87"/>
      <c r="G16" s="67"/>
      <c r="H16" s="68"/>
      <c r="I16" s="81" t="str">
        <f t="shared" si="1"/>
        <v/>
      </c>
      <c r="J16" s="41"/>
      <c r="K16" s="42"/>
      <c r="L16" s="43"/>
      <c r="M16" s="144"/>
      <c r="N16" s="145"/>
      <c r="O16" s="146"/>
      <c r="P16" s="178"/>
      <c r="Q16" s="179"/>
      <c r="R16" s="179"/>
      <c r="S16" s="179"/>
      <c r="T16" s="179"/>
      <c r="U16" s="180"/>
    </row>
    <row r="17" spans="1:21" ht="8.25" customHeight="1" x14ac:dyDescent="0.2">
      <c r="A17" s="51" t="s">
        <v>81</v>
      </c>
      <c r="B17" s="38"/>
      <c r="C17" s="38"/>
      <c r="D17" s="38"/>
      <c r="E17" s="52"/>
      <c r="F17" s="87"/>
      <c r="G17" s="67"/>
      <c r="H17" s="68"/>
      <c r="I17" s="81" t="str">
        <f t="shared" si="1"/>
        <v/>
      </c>
      <c r="J17" s="41"/>
      <c r="K17" s="42"/>
      <c r="L17" s="43"/>
      <c r="M17" s="144"/>
      <c r="N17" s="145"/>
      <c r="O17" s="146"/>
      <c r="P17" s="178"/>
      <c r="Q17" s="179"/>
      <c r="R17" s="179"/>
      <c r="S17" s="179"/>
      <c r="T17" s="179"/>
      <c r="U17" s="180"/>
    </row>
    <row r="18" spans="1:21" ht="8.25" customHeight="1" x14ac:dyDescent="0.2">
      <c r="A18" s="51" t="s">
        <v>82</v>
      </c>
      <c r="B18" s="38"/>
      <c r="C18" s="38"/>
      <c r="D18" s="38"/>
      <c r="E18" s="52"/>
      <c r="F18" s="87"/>
      <c r="G18" s="67"/>
      <c r="H18" s="68"/>
      <c r="I18" s="81" t="str">
        <f t="shared" si="1"/>
        <v/>
      </c>
      <c r="J18" s="41"/>
      <c r="K18" s="42"/>
      <c r="L18" s="43"/>
      <c r="M18" s="144"/>
      <c r="N18" s="145"/>
      <c r="O18" s="146"/>
      <c r="P18" s="178"/>
      <c r="Q18" s="179"/>
      <c r="R18" s="179"/>
      <c r="S18" s="179"/>
      <c r="T18" s="179"/>
      <c r="U18" s="180"/>
    </row>
    <row r="19" spans="1:21" ht="8.25" customHeight="1" x14ac:dyDescent="0.2">
      <c r="A19" s="51" t="s">
        <v>2</v>
      </c>
      <c r="B19" s="38"/>
      <c r="C19" s="38"/>
      <c r="D19" s="38"/>
      <c r="E19" s="52"/>
      <c r="F19" s="87"/>
      <c r="G19" s="67"/>
      <c r="H19" s="68"/>
      <c r="I19" s="81" t="str">
        <f t="shared" si="1"/>
        <v/>
      </c>
      <c r="J19" s="41"/>
      <c r="K19" s="42"/>
      <c r="L19" s="43"/>
      <c r="M19" s="144"/>
      <c r="N19" s="145"/>
      <c r="O19" s="146"/>
      <c r="P19" s="178"/>
      <c r="Q19" s="179"/>
      <c r="R19" s="179"/>
      <c r="S19" s="179"/>
      <c r="T19" s="179"/>
      <c r="U19" s="180"/>
    </row>
    <row r="20" spans="1:21" ht="8.25" customHeight="1" x14ac:dyDescent="0.2">
      <c r="A20" s="51" t="s">
        <v>3</v>
      </c>
      <c r="B20" s="38"/>
      <c r="C20" s="38"/>
      <c r="D20" s="38"/>
      <c r="E20" s="52"/>
      <c r="F20" s="87"/>
      <c r="G20" s="67"/>
      <c r="H20" s="68"/>
      <c r="I20" s="81" t="str">
        <f t="shared" si="1"/>
        <v/>
      </c>
      <c r="J20" s="41"/>
      <c r="K20" s="42"/>
      <c r="L20" s="43"/>
      <c r="M20" s="144"/>
      <c r="N20" s="145"/>
      <c r="O20" s="146"/>
      <c r="P20" s="178"/>
      <c r="Q20" s="179"/>
      <c r="R20" s="179"/>
      <c r="S20" s="179"/>
      <c r="T20" s="179"/>
      <c r="U20" s="180"/>
    </row>
    <row r="21" spans="1:21" ht="8.25" customHeight="1" x14ac:dyDescent="0.2">
      <c r="A21" s="51" t="s">
        <v>83</v>
      </c>
      <c r="B21" s="38"/>
      <c r="C21" s="38"/>
      <c r="D21" s="38"/>
      <c r="E21" s="52"/>
      <c r="F21" s="87"/>
      <c r="G21" s="67"/>
      <c r="H21" s="68"/>
      <c r="I21" s="81" t="str">
        <f t="shared" si="1"/>
        <v/>
      </c>
      <c r="J21" s="41"/>
      <c r="K21" s="42"/>
      <c r="L21" s="43"/>
      <c r="M21" s="144"/>
      <c r="N21" s="145"/>
      <c r="O21" s="146"/>
      <c r="P21" s="178"/>
      <c r="Q21" s="179"/>
      <c r="R21" s="179"/>
      <c r="S21" s="179"/>
      <c r="T21" s="179"/>
      <c r="U21" s="180"/>
    </row>
    <row r="22" spans="1:21" ht="8.25" customHeight="1" x14ac:dyDescent="0.2">
      <c r="A22" s="51" t="s">
        <v>84</v>
      </c>
      <c r="B22" s="38"/>
      <c r="C22" s="38"/>
      <c r="D22" s="38"/>
      <c r="E22" s="52"/>
      <c r="F22" s="87"/>
      <c r="G22" s="67"/>
      <c r="H22" s="68"/>
      <c r="I22" s="81" t="str">
        <f t="shared" si="1"/>
        <v/>
      </c>
      <c r="J22" s="41"/>
      <c r="K22" s="42"/>
      <c r="L22" s="43"/>
      <c r="M22" s="144"/>
      <c r="N22" s="145"/>
      <c r="O22" s="146"/>
      <c r="P22" s="178"/>
      <c r="Q22" s="179"/>
      <c r="R22" s="179"/>
      <c r="S22" s="179"/>
      <c r="T22" s="179"/>
      <c r="U22" s="180"/>
    </row>
    <row r="23" spans="1:21" ht="8.25" customHeight="1" thickBot="1" x14ac:dyDescent="0.25">
      <c r="A23" s="53" t="s">
        <v>85</v>
      </c>
      <c r="B23" s="113"/>
      <c r="C23" s="114"/>
      <c r="D23" s="113"/>
      <c r="E23" s="115"/>
      <c r="F23" s="87"/>
      <c r="G23" s="67"/>
      <c r="H23" s="68"/>
      <c r="I23" s="81" t="str">
        <f t="shared" si="1"/>
        <v/>
      </c>
      <c r="J23" s="41"/>
      <c r="K23" s="42"/>
      <c r="L23" s="43"/>
      <c r="M23" s="144"/>
      <c r="N23" s="145"/>
      <c r="O23" s="146"/>
      <c r="P23" s="178"/>
      <c r="Q23" s="179"/>
      <c r="R23" s="179"/>
      <c r="S23" s="179"/>
      <c r="T23" s="179"/>
      <c r="U23" s="180"/>
    </row>
    <row r="24" spans="1:21" ht="9.75" customHeight="1" x14ac:dyDescent="0.15">
      <c r="A24" s="116" t="s">
        <v>86</v>
      </c>
      <c r="B24" s="117"/>
      <c r="C24" s="117"/>
      <c r="D24" s="117"/>
      <c r="E24" s="118"/>
      <c r="F24" s="87"/>
      <c r="G24" s="67"/>
      <c r="H24" s="68"/>
      <c r="I24" s="81" t="str">
        <f t="shared" si="1"/>
        <v/>
      </c>
      <c r="J24" s="41"/>
      <c r="K24" s="42"/>
      <c r="L24" s="43"/>
      <c r="M24" s="144"/>
      <c r="N24" s="145"/>
      <c r="O24" s="146"/>
      <c r="P24" s="178"/>
      <c r="Q24" s="179"/>
      <c r="R24" s="179"/>
      <c r="S24" s="179"/>
      <c r="T24" s="179"/>
      <c r="U24" s="180"/>
    </row>
    <row r="25" spans="1:21" ht="9.75" customHeight="1" x14ac:dyDescent="0.15">
      <c r="A25" s="110"/>
      <c r="B25" s="111"/>
      <c r="C25" s="111"/>
      <c r="D25" s="111"/>
      <c r="E25" s="112"/>
      <c r="F25" s="87"/>
      <c r="G25" s="67"/>
      <c r="H25" s="68"/>
      <c r="I25" s="81" t="str">
        <f t="shared" si="1"/>
        <v/>
      </c>
      <c r="J25" s="41"/>
      <c r="K25" s="42"/>
      <c r="L25" s="43"/>
      <c r="M25" s="144"/>
      <c r="N25" s="145"/>
      <c r="O25" s="146"/>
      <c r="P25" s="178"/>
      <c r="Q25" s="179"/>
      <c r="R25" s="179"/>
      <c r="S25" s="179"/>
      <c r="T25" s="179"/>
      <c r="U25" s="180"/>
    </row>
    <row r="26" spans="1:21" ht="9.75" customHeight="1" x14ac:dyDescent="0.15">
      <c r="A26" s="110"/>
      <c r="B26" s="111"/>
      <c r="C26" s="111"/>
      <c r="D26" s="111"/>
      <c r="E26" s="112"/>
      <c r="F26" s="87"/>
      <c r="G26" s="67"/>
      <c r="H26" s="68"/>
      <c r="I26" s="81" t="str">
        <f t="shared" si="1"/>
        <v/>
      </c>
      <c r="J26" s="41"/>
      <c r="K26" s="42"/>
      <c r="L26" s="43"/>
      <c r="M26" s="144"/>
      <c r="N26" s="145"/>
      <c r="O26" s="146"/>
      <c r="P26" s="178"/>
      <c r="Q26" s="179"/>
      <c r="R26" s="179"/>
      <c r="S26" s="179"/>
      <c r="T26" s="179"/>
      <c r="U26" s="180"/>
    </row>
    <row r="27" spans="1:21" ht="9.75" customHeight="1" x14ac:dyDescent="0.15">
      <c r="A27" s="110"/>
      <c r="B27" s="111"/>
      <c r="C27" s="111"/>
      <c r="D27" s="111"/>
      <c r="E27" s="112"/>
      <c r="F27" s="87"/>
      <c r="G27" s="67"/>
      <c r="H27" s="68"/>
      <c r="I27" s="81" t="str">
        <f t="shared" si="1"/>
        <v/>
      </c>
      <c r="J27" s="41"/>
      <c r="K27" s="42"/>
      <c r="L27" s="43"/>
      <c r="M27" s="144"/>
      <c r="N27" s="145"/>
      <c r="O27" s="146"/>
      <c r="P27" s="178"/>
      <c r="Q27" s="179"/>
      <c r="R27" s="179"/>
      <c r="S27" s="179"/>
      <c r="T27" s="179"/>
      <c r="U27" s="180"/>
    </row>
    <row r="28" spans="1:21" ht="9.75" customHeight="1" x14ac:dyDescent="0.15">
      <c r="A28" s="110"/>
      <c r="B28" s="111"/>
      <c r="C28" s="111"/>
      <c r="D28" s="111"/>
      <c r="E28" s="112"/>
      <c r="F28" s="87"/>
      <c r="G28" s="67"/>
      <c r="H28" s="68"/>
      <c r="I28" s="81" t="str">
        <f t="shared" si="1"/>
        <v/>
      </c>
      <c r="J28" s="41"/>
      <c r="K28" s="42"/>
      <c r="L28" s="45"/>
      <c r="M28" s="144"/>
      <c r="N28" s="145"/>
      <c r="O28" s="146"/>
      <c r="P28" s="178"/>
      <c r="Q28" s="179"/>
      <c r="R28" s="179"/>
      <c r="S28" s="179"/>
      <c r="T28" s="179"/>
      <c r="U28" s="180"/>
    </row>
    <row r="29" spans="1:21" ht="17.25" customHeight="1" thickBot="1" x14ac:dyDescent="0.2">
      <c r="A29" s="176"/>
      <c r="B29" s="177"/>
      <c r="C29" s="177"/>
      <c r="D29" s="177"/>
      <c r="E29" s="213"/>
      <c r="F29" s="187" t="s">
        <v>100</v>
      </c>
      <c r="G29" s="188"/>
      <c r="H29" s="188"/>
      <c r="I29" s="81">
        <f>SUM(I3:I28)</f>
        <v>0.89583333333333304</v>
      </c>
      <c r="J29" s="55" t="s">
        <v>98</v>
      </c>
      <c r="K29" s="81">
        <f>SUMIFS($I3:$I28,$M3:$M28,Apoio!$B$2)</f>
        <v>0.22916666666666696</v>
      </c>
      <c r="L29" s="55" t="s">
        <v>19</v>
      </c>
      <c r="M29" s="81">
        <f>SUMIFS($I3:$I28,$M3:$M28,Apoio!$B$3)</f>
        <v>0.66666666666666607</v>
      </c>
      <c r="N29" s="55" t="s">
        <v>139</v>
      </c>
      <c r="O29" s="81">
        <f>SUMIFS($I3:$I28,$M3:$M28,Apoio!$B$4)</f>
        <v>0</v>
      </c>
      <c r="P29" s="55" t="s">
        <v>99</v>
      </c>
      <c r="Q29" s="81">
        <f>SUMIFS($I3:$I28,$M3:$M28,Apoio!$B$5)</f>
        <v>0</v>
      </c>
      <c r="R29" s="211" t="s">
        <v>138</v>
      </c>
      <c r="S29" s="212"/>
      <c r="T29" s="81">
        <f>SUMIFS($I3:$I28,$M3:$M28,Apoio!$B$6)</f>
        <v>0</v>
      </c>
      <c r="U29" s="79"/>
    </row>
    <row r="30" spans="1:21" ht="9" customHeight="1" x14ac:dyDescent="0.2">
      <c r="A30" s="116" t="s">
        <v>87</v>
      </c>
      <c r="B30" s="117"/>
      <c r="C30" s="117"/>
      <c r="D30" s="117"/>
      <c r="E30" s="118"/>
      <c r="F30" s="192" t="s">
        <v>89</v>
      </c>
      <c r="G30" s="193"/>
      <c r="H30" s="193"/>
      <c r="I30" s="193"/>
      <c r="J30" s="193"/>
      <c r="K30" s="193"/>
      <c r="L30" s="193"/>
      <c r="M30" s="193"/>
      <c r="N30" s="194"/>
      <c r="O30" s="192" t="s">
        <v>90</v>
      </c>
      <c r="P30" s="194"/>
      <c r="Q30" s="189" t="s">
        <v>96</v>
      </c>
      <c r="R30" s="190"/>
      <c r="S30" s="190"/>
      <c r="T30" s="190"/>
      <c r="U30" s="191"/>
    </row>
    <row r="31" spans="1:21" ht="9" customHeight="1" x14ac:dyDescent="0.15">
      <c r="A31" s="110"/>
      <c r="B31" s="111"/>
      <c r="C31" s="111"/>
      <c r="D31" s="111"/>
      <c r="E31" s="112"/>
      <c r="F31" s="56" t="s">
        <v>91</v>
      </c>
      <c r="G31" s="39" t="s">
        <v>4</v>
      </c>
      <c r="H31" s="147" t="s">
        <v>92</v>
      </c>
      <c r="I31" s="148"/>
      <c r="J31" s="148"/>
      <c r="K31" s="148"/>
      <c r="L31" s="149"/>
      <c r="M31" s="39" t="s">
        <v>93</v>
      </c>
      <c r="N31" s="57" t="s">
        <v>5</v>
      </c>
      <c r="O31" s="56" t="s">
        <v>94</v>
      </c>
      <c r="P31" s="57" t="s">
        <v>95</v>
      </c>
      <c r="Q31" s="214" t="s">
        <v>92</v>
      </c>
      <c r="R31" s="215"/>
      <c r="S31" s="40" t="s">
        <v>97</v>
      </c>
      <c r="T31" s="40" t="s">
        <v>6</v>
      </c>
      <c r="U31" s="64" t="s">
        <v>7</v>
      </c>
    </row>
    <row r="32" spans="1:21" ht="15.75" customHeight="1" x14ac:dyDescent="0.15">
      <c r="A32" s="110"/>
      <c r="B32" s="111"/>
      <c r="C32" s="111"/>
      <c r="D32" s="111"/>
      <c r="E32" s="112"/>
      <c r="F32" s="56"/>
      <c r="G32" s="39"/>
      <c r="H32" s="184"/>
      <c r="I32" s="185"/>
      <c r="J32" s="185"/>
      <c r="K32" s="185"/>
      <c r="L32" s="186"/>
      <c r="M32" s="39"/>
      <c r="N32" s="57"/>
      <c r="O32" s="62" t="s">
        <v>49</v>
      </c>
      <c r="P32" s="63" t="s">
        <v>50</v>
      </c>
      <c r="Q32" s="153" t="s">
        <v>163</v>
      </c>
      <c r="R32" s="154"/>
      <c r="S32" s="73" t="s">
        <v>108</v>
      </c>
      <c r="T32" s="41">
        <v>3271368</v>
      </c>
      <c r="U32" s="59"/>
    </row>
    <row r="33" spans="1:21" ht="15.75" customHeight="1" x14ac:dyDescent="0.15">
      <c r="A33" s="110"/>
      <c r="B33" s="111"/>
      <c r="C33" s="111"/>
      <c r="D33" s="111"/>
      <c r="E33" s="112"/>
      <c r="F33" s="56"/>
      <c r="G33" s="39"/>
      <c r="H33" s="184"/>
      <c r="I33" s="185"/>
      <c r="J33" s="185"/>
      <c r="K33" s="185"/>
      <c r="L33" s="186"/>
      <c r="M33" s="39"/>
      <c r="N33" s="57"/>
      <c r="O33" s="58"/>
      <c r="P33" s="59"/>
      <c r="Q33" s="153" t="s">
        <v>164</v>
      </c>
      <c r="R33" s="154"/>
      <c r="S33" s="73" t="s">
        <v>109</v>
      </c>
      <c r="T33" s="41">
        <v>6627079</v>
      </c>
      <c r="U33" s="59"/>
    </row>
    <row r="34" spans="1:21" ht="15.75" customHeight="1" x14ac:dyDescent="0.15">
      <c r="A34" s="110"/>
      <c r="B34" s="111"/>
      <c r="C34" s="111"/>
      <c r="D34" s="111"/>
      <c r="E34" s="112"/>
      <c r="F34" s="56"/>
      <c r="G34" s="39"/>
      <c r="H34" s="184"/>
      <c r="I34" s="185"/>
      <c r="J34" s="185"/>
      <c r="K34" s="185"/>
      <c r="L34" s="186"/>
      <c r="M34" s="39"/>
      <c r="N34" s="57"/>
      <c r="O34" s="58"/>
      <c r="P34" s="59"/>
      <c r="Q34" s="153"/>
      <c r="R34" s="154"/>
      <c r="S34" s="73"/>
      <c r="T34" s="41"/>
      <c r="U34" s="59"/>
    </row>
    <row r="35" spans="1:21" ht="15.75" customHeight="1" x14ac:dyDescent="0.2">
      <c r="A35" s="165"/>
      <c r="B35" s="166"/>
      <c r="C35" s="166"/>
      <c r="D35" s="166"/>
      <c r="E35" s="181"/>
      <c r="F35" s="58"/>
      <c r="G35" s="41"/>
      <c r="H35" s="184"/>
      <c r="I35" s="185"/>
      <c r="J35" s="185"/>
      <c r="K35" s="185"/>
      <c r="L35" s="186"/>
      <c r="M35" s="41"/>
      <c r="N35" s="59"/>
      <c r="O35" s="58"/>
      <c r="P35" s="59"/>
      <c r="Q35" s="153"/>
      <c r="R35" s="154"/>
      <c r="S35" s="73"/>
      <c r="T35" s="41"/>
      <c r="U35" s="59"/>
    </row>
    <row r="36" spans="1:21" ht="12.6" customHeight="1" thickBot="1" x14ac:dyDescent="0.25">
      <c r="A36" s="165"/>
      <c r="B36" s="166"/>
      <c r="C36" s="166"/>
      <c r="D36" s="166"/>
      <c r="E36" s="181"/>
      <c r="F36" s="58"/>
      <c r="G36" s="41"/>
      <c r="H36" s="184"/>
      <c r="I36" s="185"/>
      <c r="J36" s="185"/>
      <c r="K36" s="185"/>
      <c r="L36" s="186"/>
      <c r="M36" s="41"/>
      <c r="N36" s="59"/>
      <c r="O36" s="58"/>
      <c r="P36" s="59"/>
      <c r="Q36" s="153"/>
      <c r="R36" s="154"/>
      <c r="S36" s="73"/>
      <c r="T36" s="41"/>
      <c r="U36" s="59"/>
    </row>
    <row r="37" spans="1:21" ht="13.15" customHeight="1" thickBot="1" x14ac:dyDescent="0.25">
      <c r="A37" s="182"/>
      <c r="B37" s="183"/>
      <c r="C37" s="183"/>
      <c r="D37" s="183"/>
      <c r="E37" s="183"/>
      <c r="F37" s="195" t="s">
        <v>113</v>
      </c>
      <c r="G37" s="196"/>
      <c r="H37" s="196"/>
      <c r="I37" s="196"/>
      <c r="J37" s="196"/>
      <c r="K37" s="196"/>
      <c r="L37" s="196"/>
      <c r="M37" s="196"/>
      <c r="N37" s="197"/>
      <c r="O37" s="76"/>
      <c r="P37" s="59"/>
      <c r="Q37" s="153"/>
      <c r="R37" s="154"/>
      <c r="S37" s="73"/>
      <c r="T37" s="41"/>
      <c r="U37" s="59"/>
    </row>
    <row r="38" spans="1:21" ht="13.5" customHeight="1" x14ac:dyDescent="0.2">
      <c r="A38" s="192" t="s">
        <v>88</v>
      </c>
      <c r="B38" s="193"/>
      <c r="C38" s="193"/>
      <c r="D38" s="193"/>
      <c r="E38" s="193"/>
      <c r="F38" s="150" t="s">
        <v>101</v>
      </c>
      <c r="G38" s="151"/>
      <c r="H38" s="151"/>
      <c r="I38" s="151"/>
      <c r="J38" s="151"/>
      <c r="K38" s="151"/>
      <c r="L38" s="151"/>
      <c r="M38" s="152"/>
      <c r="N38" s="69" t="s">
        <v>107</v>
      </c>
      <c r="O38" s="76"/>
      <c r="P38" s="59"/>
      <c r="Q38" s="153"/>
      <c r="R38" s="154"/>
      <c r="S38" s="73"/>
      <c r="T38" s="41"/>
      <c r="U38" s="59"/>
    </row>
    <row r="39" spans="1:21" ht="13.5" customHeight="1" x14ac:dyDescent="0.2">
      <c r="A39" s="165"/>
      <c r="B39" s="166"/>
      <c r="C39" s="166"/>
      <c r="D39" s="166"/>
      <c r="E39" s="166"/>
      <c r="F39" s="150" t="s">
        <v>102</v>
      </c>
      <c r="G39" s="151"/>
      <c r="H39" s="151"/>
      <c r="I39" s="151"/>
      <c r="J39" s="151"/>
      <c r="K39" s="151"/>
      <c r="L39" s="151"/>
      <c r="M39" s="152"/>
      <c r="N39" s="69" t="s">
        <v>107</v>
      </c>
      <c r="O39" s="76"/>
      <c r="P39" s="59"/>
      <c r="Q39" s="153"/>
      <c r="R39" s="154"/>
      <c r="S39" s="73"/>
      <c r="T39" s="41"/>
      <c r="U39" s="59"/>
    </row>
    <row r="40" spans="1:21" ht="16.5" customHeight="1" x14ac:dyDescent="0.2">
      <c r="A40" s="165"/>
      <c r="B40" s="166"/>
      <c r="C40" s="166"/>
      <c r="D40" s="166"/>
      <c r="E40" s="166"/>
      <c r="F40" s="150" t="s">
        <v>103</v>
      </c>
      <c r="G40" s="151"/>
      <c r="H40" s="151"/>
      <c r="I40" s="151"/>
      <c r="J40" s="151"/>
      <c r="K40" s="151"/>
      <c r="L40" s="151"/>
      <c r="M40" s="152"/>
      <c r="N40" s="69" t="s">
        <v>107</v>
      </c>
      <c r="O40" s="76"/>
      <c r="P40" s="59"/>
      <c r="Q40" s="153"/>
      <c r="R40" s="154"/>
      <c r="S40" s="73"/>
      <c r="T40" s="41"/>
      <c r="U40" s="59"/>
    </row>
    <row r="41" spans="1:21" ht="13.5" customHeight="1" x14ac:dyDescent="0.2">
      <c r="A41" s="165"/>
      <c r="B41" s="166"/>
      <c r="C41" s="166"/>
      <c r="D41" s="166"/>
      <c r="E41" s="166"/>
      <c r="F41" s="150" t="s">
        <v>104</v>
      </c>
      <c r="G41" s="151"/>
      <c r="H41" s="151"/>
      <c r="I41" s="151"/>
      <c r="J41" s="151"/>
      <c r="K41" s="151"/>
      <c r="L41" s="151"/>
      <c r="M41" s="152"/>
      <c r="N41" s="69">
        <v>0</v>
      </c>
      <c r="O41" s="76"/>
      <c r="P41" s="59"/>
      <c r="Q41" s="153"/>
      <c r="R41" s="154"/>
      <c r="S41" s="73"/>
      <c r="T41" s="41"/>
      <c r="U41" s="59"/>
    </row>
    <row r="42" spans="1:21" ht="18" customHeight="1" thickBot="1" x14ac:dyDescent="0.2">
      <c r="A42" s="176"/>
      <c r="B42" s="177"/>
      <c r="C42" s="177"/>
      <c r="D42" s="177"/>
      <c r="E42" s="177"/>
      <c r="F42" s="171" t="s">
        <v>117</v>
      </c>
      <c r="G42" s="172"/>
      <c r="H42" s="172"/>
      <c r="I42" s="172"/>
      <c r="J42" s="172"/>
      <c r="K42" s="172"/>
      <c r="L42" s="172"/>
      <c r="M42" s="173"/>
      <c r="N42" s="70">
        <v>0</v>
      </c>
      <c r="O42" s="76"/>
      <c r="P42" s="59"/>
      <c r="Q42" s="153"/>
      <c r="R42" s="154"/>
      <c r="S42" s="73"/>
      <c r="T42" s="41"/>
      <c r="U42" s="59"/>
    </row>
    <row r="43" spans="1:21" ht="15" customHeight="1" x14ac:dyDescent="0.2">
      <c r="A43" s="155" t="s">
        <v>137</v>
      </c>
      <c r="B43" s="156"/>
      <c r="C43" s="161" t="s">
        <v>166</v>
      </c>
      <c r="D43" s="162"/>
      <c r="E43" s="162"/>
      <c r="F43" s="169" t="s">
        <v>118</v>
      </c>
      <c r="G43" s="170"/>
      <c r="H43" s="170"/>
      <c r="I43" s="170"/>
      <c r="J43" s="170"/>
      <c r="K43" s="170"/>
      <c r="L43" s="170"/>
      <c r="M43" s="170"/>
      <c r="N43" s="71">
        <v>0</v>
      </c>
      <c r="O43" s="76"/>
      <c r="P43" s="59"/>
      <c r="Q43" s="153"/>
      <c r="R43" s="154"/>
      <c r="S43" s="73"/>
      <c r="T43" s="41"/>
      <c r="U43" s="59"/>
    </row>
    <row r="44" spans="1:21" ht="12" customHeight="1" x14ac:dyDescent="0.2">
      <c r="A44" s="157"/>
      <c r="B44" s="158"/>
      <c r="C44" s="157"/>
      <c r="D44" s="163"/>
      <c r="E44" s="163"/>
      <c r="F44" s="169" t="s">
        <v>119</v>
      </c>
      <c r="G44" s="170"/>
      <c r="H44" s="170"/>
      <c r="I44" s="170"/>
      <c r="J44" s="170"/>
      <c r="K44" s="170"/>
      <c r="L44" s="170"/>
      <c r="M44" s="170"/>
      <c r="N44" s="71">
        <v>0</v>
      </c>
      <c r="O44" s="76"/>
      <c r="P44" s="59"/>
      <c r="Q44" s="153"/>
      <c r="R44" s="154"/>
      <c r="S44" s="73"/>
      <c r="T44" s="41"/>
      <c r="U44" s="59"/>
    </row>
    <row r="45" spans="1:21" ht="11.85" customHeight="1" thickBot="1" x14ac:dyDescent="0.25">
      <c r="A45" s="159"/>
      <c r="B45" s="160"/>
      <c r="C45" s="159"/>
      <c r="D45" s="164"/>
      <c r="E45" s="164"/>
      <c r="F45" s="167" t="s">
        <v>120</v>
      </c>
      <c r="G45" s="168"/>
      <c r="H45" s="168"/>
      <c r="I45" s="168"/>
      <c r="J45" s="168"/>
      <c r="K45" s="168"/>
      <c r="L45" s="168"/>
      <c r="M45" s="168"/>
      <c r="N45" s="72">
        <v>0</v>
      </c>
      <c r="O45" s="66"/>
      <c r="P45" s="61"/>
      <c r="Q45" s="174"/>
      <c r="R45" s="175"/>
      <c r="S45" s="74"/>
      <c r="T45" s="60"/>
      <c r="U45" s="61"/>
    </row>
    <row r="46" spans="1:21" ht="15.7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hidden="1" x14ac:dyDescent="0.2">
      <c r="B47"/>
      <c r="C47" s="75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9" spans="3:9" hidden="1" x14ac:dyDescent="0.2">
      <c r="C49" s="77"/>
      <c r="D49" s="77"/>
      <c r="E49" s="77"/>
      <c r="F49" s="77"/>
      <c r="G49" s="77"/>
      <c r="H49" s="77"/>
      <c r="I49" s="77"/>
    </row>
    <row r="50" spans="3:9" hidden="1" x14ac:dyDescent="0.2">
      <c r="C50" s="77"/>
      <c r="D50" s="77"/>
      <c r="E50" s="77"/>
      <c r="F50" s="77"/>
      <c r="G50" s="77"/>
      <c r="H50" s="77"/>
      <c r="I50" s="77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6" name="Intervalo3"/>
    <protectedRange sqref="D6:E6" name="Intervalo3_1"/>
    <protectedRange sqref="G3:H12" name="Intervalo7"/>
    <protectedRange sqref="F3:F12" name="Intervalo4"/>
    <protectedRange sqref="J3:L12" name="Intervalo5"/>
    <protectedRange sqref="M3:O12" name="Intervalo5_1"/>
    <protectedRange sqref="P3:U11" name="Intervalo5_2"/>
  </protectedRanges>
  <mergeCells count="137">
    <mergeCell ref="M7:O7"/>
    <mergeCell ref="M8:O8"/>
    <mergeCell ref="P4:U4"/>
    <mergeCell ref="P5:U5"/>
    <mergeCell ref="P6:U6"/>
    <mergeCell ref="P7:U7"/>
    <mergeCell ref="P8:U8"/>
    <mergeCell ref="P9:U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H34:L34"/>
    <mergeCell ref="Q37:R37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M12:O12"/>
    <mergeCell ref="M13:O13"/>
    <mergeCell ref="M14:O14"/>
    <mergeCell ref="M15:O15"/>
    <mergeCell ref="M16:O16"/>
    <mergeCell ref="M17:O17"/>
    <mergeCell ref="M19:O19"/>
    <mergeCell ref="R1:U1"/>
    <mergeCell ref="M9:O9"/>
    <mergeCell ref="M10:O10"/>
    <mergeCell ref="M11:O11"/>
    <mergeCell ref="P10:U10"/>
    <mergeCell ref="P11:U11"/>
    <mergeCell ref="F1:Q1"/>
    <mergeCell ref="P3:U3"/>
    <mergeCell ref="M2:O2"/>
    <mergeCell ref="P2:U2"/>
    <mergeCell ref="M3:O3"/>
    <mergeCell ref="P13:U13"/>
    <mergeCell ref="P16:U16"/>
    <mergeCell ref="P17:U17"/>
    <mergeCell ref="M4:O4"/>
    <mergeCell ref="M5:O5"/>
    <mergeCell ref="M6:O6"/>
    <mergeCell ref="P20:U20"/>
    <mergeCell ref="P21:U21"/>
    <mergeCell ref="P12:U12"/>
    <mergeCell ref="P18:U18"/>
    <mergeCell ref="P19:U19"/>
    <mergeCell ref="P14:U14"/>
    <mergeCell ref="P15:U15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33:E33"/>
    <mergeCell ref="A34:E34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M20:O20"/>
    <mergeCell ref="M18:O18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[1]Apoio!#REF!</xm:f>
          </x14:formula1>
          <xm:sqref>G3:H12</xm:sqref>
        </x14:dataValidation>
        <x14:dataValidation type="list" allowBlank="1" showInputMessage="1" showErrorMessage="1">
          <x14:formula1>
            <xm:f>[1]Apoio!#REF!</xm:f>
          </x14:formula1>
          <xm:sqref>M3:O12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2.75" x14ac:dyDescent="0.2"/>
  <cols>
    <col min="1" max="1" width="11.5" style="19" bestFit="1" customWidth="1"/>
    <col min="2" max="2" width="10.5" style="19" customWidth="1"/>
    <col min="3" max="3" width="20.1640625" style="19" bestFit="1" customWidth="1"/>
    <col min="4" max="4" width="10.5" style="19" customWidth="1"/>
    <col min="5" max="5" width="10.5" style="19" bestFit="1" customWidth="1"/>
    <col min="6" max="6" width="18.5" style="19" bestFit="1" customWidth="1"/>
    <col min="7" max="7" width="18" style="19" bestFit="1" customWidth="1"/>
    <col min="8" max="8" width="27.83203125" style="19" bestFit="1" customWidth="1"/>
    <col min="9" max="9" width="33.1640625" style="19" bestFit="1" customWidth="1"/>
    <col min="10" max="10" width="33.1640625" style="19" customWidth="1"/>
    <col min="11" max="11" width="18.5" style="19" bestFit="1" customWidth="1"/>
    <col min="12" max="12" width="17.83203125" style="19" bestFit="1" customWidth="1"/>
    <col min="13" max="13" width="16.1640625" style="19" bestFit="1" customWidth="1"/>
    <col min="14" max="14" width="10.5" style="19" bestFit="1" customWidth="1"/>
    <col min="15" max="15" width="12.6640625" style="19" customWidth="1"/>
    <col min="16" max="16" width="13.6640625" style="19" bestFit="1" customWidth="1"/>
    <col min="17" max="17" width="12.6640625" style="19" customWidth="1"/>
    <col min="18" max="18" width="13.6640625" style="19" bestFit="1" customWidth="1"/>
    <col min="19" max="19" width="33.33203125" style="19" bestFit="1" customWidth="1"/>
    <col min="20" max="20" width="38.5" style="19" bestFit="1" customWidth="1"/>
    <col min="21" max="16384" width="9.33203125" style="19"/>
  </cols>
  <sheetData>
    <row r="1" spans="1:20" ht="12.75" customHeight="1" x14ac:dyDescent="0.2">
      <c r="A1" s="22" t="s">
        <v>121</v>
      </c>
      <c r="B1" s="22" t="s">
        <v>122</v>
      </c>
      <c r="C1" s="22" t="s">
        <v>154</v>
      </c>
      <c r="D1" s="22" t="s">
        <v>123</v>
      </c>
      <c r="E1" s="22" t="s">
        <v>153</v>
      </c>
      <c r="F1" s="22" t="s">
        <v>124</v>
      </c>
      <c r="G1" s="22" t="s">
        <v>125</v>
      </c>
      <c r="H1" s="22" t="s">
        <v>151</v>
      </c>
      <c r="I1" s="22" t="s">
        <v>126</v>
      </c>
      <c r="J1" s="22" t="s">
        <v>140</v>
      </c>
      <c r="K1" s="22" t="s">
        <v>127</v>
      </c>
      <c r="L1" s="22" t="s">
        <v>128</v>
      </c>
      <c r="M1" s="22" t="s">
        <v>129</v>
      </c>
      <c r="N1" s="22" t="s">
        <v>130</v>
      </c>
      <c r="O1" s="22" t="s">
        <v>131</v>
      </c>
      <c r="P1" s="22" t="s">
        <v>132</v>
      </c>
      <c r="Q1" s="22" t="s">
        <v>133</v>
      </c>
      <c r="R1" s="22" t="s">
        <v>134</v>
      </c>
      <c r="S1" s="22" t="s">
        <v>135</v>
      </c>
      <c r="T1" s="22" t="s">
        <v>136</v>
      </c>
    </row>
    <row r="2" spans="1:20" x14ac:dyDescent="0.2">
      <c r="A2" s="21" t="s">
        <v>152</v>
      </c>
      <c r="B2" s="20" cm="1">
        <f t="array" aca="1" ref="B2" ca="1">INDIRECT("RDO"&amp;"!$B$10")</f>
        <v>44895</v>
      </c>
      <c r="C2" s="20" t="str" cm="1">
        <f t="array" aca="1" ref="C2" ca="1">INDIRECT("RDO"&amp;"!$a$6")</f>
        <v>7-MLS-240HA-RJS</v>
      </c>
      <c r="D2" s="20" t="str" cm="1">
        <f t="array" aca="1" ref="D2" ca="1">INDIRECT("RDO"&amp;"!$B$8")</f>
        <v>Norbe IX</v>
      </c>
      <c r="E2" s="20" t="str" cm="1">
        <f t="array" aca="1" ref="E2" ca="1">INDIRECT("RDO"&amp;"!$B$6")</f>
        <v>Perfuração</v>
      </c>
      <c r="F2" s="78" cm="1">
        <f t="array" aca="1" ref="F2" ca="1">INDIRECT("RDO"&amp;"!$k$29")*1</f>
        <v>0.22916666666666696</v>
      </c>
      <c r="G2" s="78" cm="1">
        <f t="array" aca="1" ref="G2" ca="1">INDIRECT("RDO"&amp;"!$m$29")*1</f>
        <v>0.66666666666666607</v>
      </c>
      <c r="H2" s="78" cm="1">
        <f t="array" aca="1" ref="H2" ca="1">INDIRECT("RDO"&amp;"!$o$29")*1</f>
        <v>0</v>
      </c>
      <c r="I2" s="78" cm="1">
        <f t="array" aca="1" ref="I2" ca="1">INDIRECT("RDO"&amp;"!$q$29")*1</f>
        <v>0</v>
      </c>
      <c r="J2" s="78" cm="1">
        <f t="array" aca="1" ref="J2" ca="1">INDIRECT("RDO"&amp;"!$t$29")*1</f>
        <v>0</v>
      </c>
      <c r="K2" s="21" cm="1">
        <f t="array" aca="1" ref="K2" ca="1">IF(INDIRECT("RDO"&amp;"!$n$38")=0,"",IF(INDIRECT("RDO"&amp;"!$n$38")="Sim",1,0))</f>
        <v>0</v>
      </c>
      <c r="L2" s="21" cm="1">
        <f t="array" aca="1" ref="L2" ca="1">IF(INDIRECT("RDO"&amp;"!$n$39")=0,"",IF(INDIRECT("RDO"&amp;"!$n$39")="Sim",1,0))</f>
        <v>0</v>
      </c>
      <c r="M2" s="21" cm="1">
        <f t="array" aca="1" ref="M2" ca="1">IF(INDIRECT("RDO"&amp;"!$n$40")=0,"",IF(INDIRECT("RDO"&amp;"!$n$40")="Sim",1,0))</f>
        <v>0</v>
      </c>
      <c r="N2" s="21" cm="1">
        <f t="array" aca="1" ref="N2" ca="1">INDIRECT("RDO"&amp;"!$n$41")</f>
        <v>0</v>
      </c>
      <c r="O2" s="21" cm="1">
        <f t="array" aca="1" ref="O2" ca="1">INDIRECT("RDO"&amp;"!$n$42")</f>
        <v>0</v>
      </c>
      <c r="P2" s="21" cm="1">
        <f t="array" aca="1" ref="P2" ca="1">INDIRECT("RDO"&amp;"!$n$43")</f>
        <v>0</v>
      </c>
      <c r="Q2" s="21" cm="1">
        <f t="array" aca="1" ref="Q2" ca="1">INDIRECT("RDO"&amp;"!$n$44")</f>
        <v>0</v>
      </c>
      <c r="R2" s="21" cm="1">
        <f t="array" aca="1" ref="R2" ca="1">INDIRECT("RDO"&amp;"!$n$45")</f>
        <v>0</v>
      </c>
      <c r="S2" s="21">
        <f ca="1">COUNTIF(INDIRECT("RDO"&amp;"!$S$32:$S$45"),Apoio!$B$10)</f>
        <v>1</v>
      </c>
      <c r="T2" s="21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4.25" x14ac:dyDescent="0.2"/>
  <cols>
    <col min="1" max="1" width="10.33203125" style="15"/>
    <col min="2" max="2" width="18.8320312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 x14ac:dyDescent="0.2">
      <c r="B1" s="32" t="s">
        <v>62</v>
      </c>
      <c r="E1" s="32" t="s">
        <v>98</v>
      </c>
    </row>
    <row r="2" spans="1:16327" x14ac:dyDescent="0.2">
      <c r="B2" s="15" t="s">
        <v>105</v>
      </c>
      <c r="E2" s="24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 x14ac:dyDescent="0.2">
      <c r="B3" s="15" t="s">
        <v>19</v>
      </c>
      <c r="E3" s="25">
        <v>2.0833333333333332E-2</v>
      </c>
    </row>
    <row r="4" spans="1:16327" x14ac:dyDescent="0.2">
      <c r="B4" s="15" t="s">
        <v>110</v>
      </c>
      <c r="E4" s="24">
        <v>4.1666666666666699E-2</v>
      </c>
    </row>
    <row r="5" spans="1:16327" x14ac:dyDescent="0.2">
      <c r="B5" s="15" t="s">
        <v>111</v>
      </c>
      <c r="E5" s="25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 x14ac:dyDescent="0.2">
      <c r="B6" s="15" t="s">
        <v>138</v>
      </c>
      <c r="E6" s="24">
        <v>8.3333333333333301E-2</v>
      </c>
    </row>
    <row r="7" spans="1:16327" x14ac:dyDescent="0.2">
      <c r="E7" s="25">
        <v>0.104166666666667</v>
      </c>
    </row>
    <row r="8" spans="1:16327" x14ac:dyDescent="0.2">
      <c r="A8" s="26"/>
      <c r="E8" s="24">
        <v>0.125</v>
      </c>
    </row>
    <row r="9" spans="1:16327" x14ac:dyDescent="0.2">
      <c r="A9" s="26"/>
      <c r="B9" s="32" t="s">
        <v>112</v>
      </c>
      <c r="E9" s="25">
        <v>0.14583333333333301</v>
      </c>
    </row>
    <row r="10" spans="1:16327" x14ac:dyDescent="0.2">
      <c r="A10" s="26"/>
      <c r="B10" s="15" t="s">
        <v>108</v>
      </c>
      <c r="E10" s="24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 x14ac:dyDescent="0.2">
      <c r="A11" s="26"/>
      <c r="B11" s="15" t="s">
        <v>109</v>
      </c>
      <c r="E11" s="25">
        <v>0.1875</v>
      </c>
    </row>
    <row r="12" spans="1:16327" x14ac:dyDescent="0.2">
      <c r="A12" s="26"/>
      <c r="E12" s="24">
        <v>0.20833333333333301</v>
      </c>
    </row>
    <row r="13" spans="1:16327" ht="16.5" x14ac:dyDescent="0.2">
      <c r="A13" s="26"/>
      <c r="E13" s="25">
        <v>0.22916666666666699</v>
      </c>
      <c r="F13" s="16"/>
      <c r="G13" s="16"/>
      <c r="H13" s="16"/>
      <c r="I13" s="16"/>
      <c r="J13" s="16"/>
      <c r="K13" s="8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 x14ac:dyDescent="0.2">
      <c r="A14" s="26"/>
      <c r="B14" s="34" t="s">
        <v>114</v>
      </c>
      <c r="E14" s="24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 x14ac:dyDescent="0.2">
      <c r="A15" s="26"/>
      <c r="B15" s="33" t="s">
        <v>106</v>
      </c>
      <c r="E15" s="25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 x14ac:dyDescent="0.2">
      <c r="A16" s="26"/>
      <c r="B16" s="33" t="s">
        <v>107</v>
      </c>
      <c r="E16" s="24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 x14ac:dyDescent="0.2">
      <c r="A17" s="26"/>
      <c r="B17" s="23"/>
      <c r="E17" s="25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 x14ac:dyDescent="0.2">
      <c r="A18" s="26"/>
      <c r="B18" s="34" t="s">
        <v>150</v>
      </c>
      <c r="E18" s="24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 x14ac:dyDescent="0.2">
      <c r="A19" s="26"/>
      <c r="B19" s="33" t="s">
        <v>115</v>
      </c>
      <c r="C19" s="15" t="s">
        <v>53</v>
      </c>
      <c r="E19" s="25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 x14ac:dyDescent="0.2">
      <c r="B20" s="33" t="s">
        <v>51</v>
      </c>
      <c r="C20" s="15" t="s">
        <v>155</v>
      </c>
      <c r="E20" s="24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 x14ac:dyDescent="0.2">
      <c r="B21" s="33" t="s">
        <v>147</v>
      </c>
      <c r="C21" s="15" t="s">
        <v>156</v>
      </c>
      <c r="E21" s="25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 x14ac:dyDescent="0.2">
      <c r="B22" s="33" t="s">
        <v>148</v>
      </c>
      <c r="C22" s="15" t="s">
        <v>157</v>
      </c>
      <c r="E22" s="24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 x14ac:dyDescent="0.2">
      <c r="B23" s="33" t="s">
        <v>149</v>
      </c>
      <c r="C23" s="15" t="s">
        <v>158</v>
      </c>
      <c r="E23" s="25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 x14ac:dyDescent="0.2">
      <c r="E24" s="24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 x14ac:dyDescent="0.2">
      <c r="E25" s="25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 x14ac:dyDescent="0.2">
      <c r="E26" s="24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 x14ac:dyDescent="0.2">
      <c r="E27" s="25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 x14ac:dyDescent="0.2">
      <c r="A28" s="17"/>
      <c r="B28" s="17"/>
      <c r="E28" s="24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 x14ac:dyDescent="0.2">
      <c r="A29" s="17"/>
      <c r="B29" s="17"/>
      <c r="E29" s="25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 x14ac:dyDescent="0.2">
      <c r="A30" s="27"/>
      <c r="E30" s="24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 x14ac:dyDescent="0.2">
      <c r="A31" s="27"/>
      <c r="E31" s="25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 x14ac:dyDescent="0.2">
      <c r="A32" s="27"/>
      <c r="E32" s="24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 x14ac:dyDescent="0.2">
      <c r="A33" s="27"/>
      <c r="E33" s="25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 x14ac:dyDescent="0.2">
      <c r="A34" s="27"/>
      <c r="E34" s="24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 x14ac:dyDescent="0.2">
      <c r="A35" s="27"/>
      <c r="E35" s="25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 x14ac:dyDescent="0.2">
      <c r="A36" s="27"/>
      <c r="E36" s="24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 x14ac:dyDescent="0.2">
      <c r="A37" s="27"/>
      <c r="E37" s="25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 x14ac:dyDescent="0.2">
      <c r="A38" s="27"/>
      <c r="E38" s="24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 x14ac:dyDescent="0.2">
      <c r="A39" s="27"/>
      <c r="E39" s="25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 x14ac:dyDescent="0.2">
      <c r="A40" s="27"/>
      <c r="E40" s="24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 x14ac:dyDescent="0.2">
      <c r="A41" s="27"/>
      <c r="E41" s="25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 x14ac:dyDescent="0.2">
      <c r="A42" s="27"/>
      <c r="E42" s="24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 x14ac:dyDescent="0.2">
      <c r="A43" s="16"/>
      <c r="B43" s="16"/>
      <c r="E43" s="25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 x14ac:dyDescent="0.2">
      <c r="B44" s="16"/>
      <c r="E44" s="24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 x14ac:dyDescent="0.2">
      <c r="B45" s="16"/>
      <c r="E45" s="25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 x14ac:dyDescent="0.2">
      <c r="B46" s="16"/>
      <c r="E46" s="24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5" x14ac:dyDescent="0.25">
      <c r="B47" s="28"/>
      <c r="E47" s="25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5" x14ac:dyDescent="0.25">
      <c r="B48" s="28"/>
      <c r="E48" s="24">
        <v>0.95833333333333304</v>
      </c>
    </row>
    <row r="49" spans="1:5" ht="15" x14ac:dyDescent="0.25">
      <c r="B49" s="28"/>
      <c r="E49" s="25">
        <v>0.97916666666666696</v>
      </c>
    </row>
    <row r="50" spans="1:5" ht="15" x14ac:dyDescent="0.25">
      <c r="B50" s="28"/>
      <c r="E50" s="24">
        <v>1</v>
      </c>
    </row>
    <row r="51" spans="1:5" ht="15" x14ac:dyDescent="0.25">
      <c r="B51" s="28"/>
      <c r="E51" s="25">
        <v>1.0208333333333299</v>
      </c>
    </row>
    <row r="52" spans="1:5" x14ac:dyDescent="0.2">
      <c r="E52" s="24">
        <v>1.0416666666666701</v>
      </c>
    </row>
    <row r="53" spans="1:5" x14ac:dyDescent="0.2">
      <c r="E53" s="25">
        <v>1.0625</v>
      </c>
    </row>
    <row r="54" spans="1:5" x14ac:dyDescent="0.2">
      <c r="E54" s="24">
        <v>1.0833333333333299</v>
      </c>
    </row>
    <row r="55" spans="1:5" x14ac:dyDescent="0.2">
      <c r="A55" s="29"/>
      <c r="B55" s="29"/>
      <c r="E55" s="25">
        <v>1.1041666666666601</v>
      </c>
    </row>
    <row r="56" spans="1:5" ht="15" x14ac:dyDescent="0.25">
      <c r="A56" s="28"/>
      <c r="B56" s="30"/>
      <c r="E56" s="24">
        <v>1.125</v>
      </c>
    </row>
    <row r="57" spans="1:5" ht="15" x14ac:dyDescent="0.25">
      <c r="A57" s="28"/>
      <c r="B57" s="29"/>
      <c r="E57" s="25">
        <v>1.1458333333333299</v>
      </c>
    </row>
    <row r="58" spans="1:5" ht="15" x14ac:dyDescent="0.25">
      <c r="A58" s="28"/>
      <c r="E58" s="24">
        <v>1.1666666666666601</v>
      </c>
    </row>
    <row r="59" spans="1:5" ht="15" x14ac:dyDescent="0.25">
      <c r="A59" s="28"/>
      <c r="E59" s="25">
        <v>1.1875</v>
      </c>
    </row>
    <row r="60" spans="1:5" ht="15" x14ac:dyDescent="0.25">
      <c r="A60" s="28"/>
      <c r="E60" s="24">
        <v>1.2083333333333299</v>
      </c>
    </row>
    <row r="61" spans="1:5" ht="15" x14ac:dyDescent="0.25">
      <c r="A61" s="28"/>
      <c r="E61" s="25">
        <v>1.2291666666666601</v>
      </c>
    </row>
    <row r="62" spans="1:5" ht="15" x14ac:dyDescent="0.25">
      <c r="A62" s="28"/>
      <c r="E62" s="24">
        <v>1.25</v>
      </c>
    </row>
    <row r="63" spans="1:5" ht="15" x14ac:dyDescent="0.25">
      <c r="A63" s="28"/>
      <c r="C63" s="25"/>
      <c r="D63" s="25"/>
    </row>
    <row r="64" spans="1:5" ht="15" x14ac:dyDescent="0.25">
      <c r="A64" s="28"/>
      <c r="C64" s="25"/>
      <c r="D64" s="25"/>
    </row>
    <row r="65" spans="1:4" ht="15" x14ac:dyDescent="0.25">
      <c r="A65" s="28"/>
      <c r="C65" s="24"/>
      <c r="D65" s="24"/>
    </row>
    <row r="66" spans="1:4" ht="15" x14ac:dyDescent="0.25">
      <c r="A66" s="28"/>
      <c r="C66" s="25"/>
      <c r="D66" s="25"/>
    </row>
    <row r="67" spans="1:4" ht="15" x14ac:dyDescent="0.25">
      <c r="A67" s="28"/>
      <c r="C67" s="25"/>
      <c r="D67" s="25"/>
    </row>
    <row r="68" spans="1:4" x14ac:dyDescent="0.2">
      <c r="C68" s="24"/>
      <c r="D68" s="24"/>
    </row>
    <row r="69" spans="1:4" x14ac:dyDescent="0.2">
      <c r="C69" s="25"/>
      <c r="D69" s="25"/>
    </row>
    <row r="70" spans="1:4" x14ac:dyDescent="0.2">
      <c r="C70" s="25"/>
      <c r="D70" s="25"/>
    </row>
    <row r="71" spans="1:4" x14ac:dyDescent="0.2">
      <c r="C71" s="24"/>
      <c r="D71" s="24"/>
    </row>
    <row r="72" spans="1:4" x14ac:dyDescent="0.2">
      <c r="C72" s="25"/>
      <c r="D72" s="25"/>
    </row>
    <row r="73" spans="1:4" x14ac:dyDescent="0.2">
      <c r="C73" s="25"/>
      <c r="D73" s="25"/>
    </row>
    <row r="74" spans="1:4" x14ac:dyDescent="0.2">
      <c r="C74" s="24"/>
      <c r="D74" s="24"/>
    </row>
    <row r="75" spans="1:4" x14ac:dyDescent="0.2">
      <c r="C75" s="25"/>
      <c r="D75" s="25"/>
    </row>
    <row r="76" spans="1:4" x14ac:dyDescent="0.2">
      <c r="C76" s="25"/>
      <c r="D76" s="25"/>
    </row>
    <row r="77" spans="1:4" x14ac:dyDescent="0.2">
      <c r="C77" s="24"/>
      <c r="D77" s="24"/>
    </row>
    <row r="78" spans="1:4" x14ac:dyDescent="0.2">
      <c r="C78" s="25"/>
      <c r="D78" s="25"/>
    </row>
    <row r="79" spans="1:4" x14ac:dyDescent="0.2">
      <c r="C79" s="25"/>
      <c r="D79" s="25"/>
    </row>
    <row r="80" spans="1:4" x14ac:dyDescent="0.2">
      <c r="C80" s="24"/>
      <c r="D80" s="24"/>
    </row>
    <row r="81" spans="3:4" x14ac:dyDescent="0.2">
      <c r="C81" s="25"/>
      <c r="D81" s="25"/>
    </row>
    <row r="82" spans="3:4" x14ac:dyDescent="0.2">
      <c r="C82" s="25"/>
      <c r="D82" s="25"/>
    </row>
    <row r="83" spans="3:4" x14ac:dyDescent="0.2">
      <c r="C83" s="24"/>
      <c r="D83" s="24"/>
    </row>
    <row r="84" spans="3:4" x14ac:dyDescent="0.2">
      <c r="C84" s="25"/>
      <c r="D84" s="25"/>
    </row>
    <row r="85" spans="3:4" x14ac:dyDescent="0.2">
      <c r="C85" s="25"/>
      <c r="D85" s="25"/>
    </row>
    <row r="86" spans="3:4" x14ac:dyDescent="0.2">
      <c r="C86" s="24"/>
      <c r="D86" s="24"/>
    </row>
    <row r="87" spans="3:4" x14ac:dyDescent="0.2">
      <c r="C87" s="25"/>
      <c r="D87" s="25"/>
    </row>
    <row r="88" spans="3:4" x14ac:dyDescent="0.2">
      <c r="C88" s="25"/>
      <c r="D88" s="25"/>
    </row>
    <row r="89" spans="3:4" x14ac:dyDescent="0.2">
      <c r="C89" s="24"/>
      <c r="D89" s="24"/>
    </row>
    <row r="90" spans="3:4" x14ac:dyDescent="0.2">
      <c r="C90" s="25"/>
      <c r="D90" s="25"/>
    </row>
    <row r="91" spans="3:4" x14ac:dyDescent="0.2">
      <c r="C91" s="25"/>
      <c r="D91" s="25"/>
    </row>
    <row r="92" spans="3:4" x14ac:dyDescent="0.2">
      <c r="C92" s="24"/>
      <c r="D92" s="24"/>
    </row>
    <row r="93" spans="3:4" x14ac:dyDescent="0.2">
      <c r="C93" s="25"/>
      <c r="D93" s="25"/>
    </row>
    <row r="94" spans="3:4" x14ac:dyDescent="0.2">
      <c r="C94" s="25"/>
      <c r="D94" s="25"/>
    </row>
    <row r="95" spans="3:4" x14ac:dyDescent="0.2">
      <c r="C95" s="24"/>
      <c r="D95" s="24"/>
    </row>
    <row r="96" spans="3:4" x14ac:dyDescent="0.2">
      <c r="C96" s="25"/>
      <c r="D96" s="25"/>
    </row>
    <row r="97" spans="3:4" x14ac:dyDescent="0.2">
      <c r="C97" s="25"/>
      <c r="D97" s="25"/>
    </row>
    <row r="98" spans="3:4" x14ac:dyDescent="0.2">
      <c r="C98" s="31"/>
      <c r="D98" s="31"/>
    </row>
    <row r="238" spans="23:23" x14ac:dyDescent="0.2">
      <c r="W238" s="15" t="s">
        <v>20</v>
      </c>
    </row>
    <row r="239" spans="23:23" x14ac:dyDescent="0.2">
      <c r="W239" s="15" t="s">
        <v>20</v>
      </c>
    </row>
    <row r="240" spans="23:23" x14ac:dyDescent="0.2">
      <c r="W240" s="15" t="s">
        <v>20</v>
      </c>
    </row>
    <row r="241" spans="3:23" ht="15" x14ac:dyDescent="0.25">
      <c r="C241" s="28"/>
      <c r="D241" s="28"/>
      <c r="E241" s="28"/>
      <c r="F241" s="28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5" x14ac:dyDescent="0.25">
      <c r="C242" s="28"/>
      <c r="D242" s="28"/>
      <c r="E242" s="28"/>
      <c r="F242" s="28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5" x14ac:dyDescent="0.25">
      <c r="C243" s="28"/>
      <c r="D243" s="28"/>
      <c r="E243" s="28"/>
      <c r="F243" s="28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5" x14ac:dyDescent="0.25">
      <c r="C244" s="28"/>
      <c r="D244" s="28"/>
      <c r="E244" s="28"/>
      <c r="F244" s="28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5" x14ac:dyDescent="0.25">
      <c r="C245" s="28"/>
      <c r="D245" s="28"/>
      <c r="E245" s="28"/>
      <c r="F245" s="28"/>
    </row>
    <row r="246" spans="3:23" ht="15" x14ac:dyDescent="0.25"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</row>
    <row r="247" spans="3:23" ht="15" x14ac:dyDescent="0.25"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</row>
    <row r="248" spans="3:23" ht="15" x14ac:dyDescent="0.25"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</row>
    <row r="249" spans="3:23" ht="15" x14ac:dyDescent="0.25"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</row>
    <row r="250" spans="3:23" ht="15" x14ac:dyDescent="0.25"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</row>
    <row r="254" spans="3:23" x14ac:dyDescent="0.2">
      <c r="C254" s="17"/>
      <c r="D254" s="17"/>
    </row>
    <row r="255" spans="3:23" x14ac:dyDescent="0.2">
      <c r="C255" s="17"/>
      <c r="D255" s="17"/>
    </row>
    <row r="256" spans="3:23" x14ac:dyDescent="0.2">
      <c r="C256" s="16"/>
      <c r="D256" s="16"/>
    </row>
    <row r="257" spans="3:6" x14ac:dyDescent="0.2">
      <c r="C257" s="16"/>
      <c r="D257" s="16"/>
    </row>
    <row r="258" spans="3:6" x14ac:dyDescent="0.2">
      <c r="C258" s="16"/>
      <c r="D258" s="16"/>
    </row>
    <row r="259" spans="3:6" ht="15" x14ac:dyDescent="0.25">
      <c r="C259" s="28"/>
      <c r="D259" s="28"/>
      <c r="E259" s="28"/>
      <c r="F259" s="28"/>
    </row>
    <row r="260" spans="3:6" ht="15" x14ac:dyDescent="0.25">
      <c r="C260" s="28"/>
      <c r="D260" s="28"/>
      <c r="E260" s="28"/>
      <c r="F260" s="28"/>
    </row>
    <row r="261" spans="3:6" ht="15" x14ac:dyDescent="0.25">
      <c r="C261" s="28"/>
      <c r="D261" s="28"/>
      <c r="E261" s="28"/>
      <c r="F261" s="28"/>
    </row>
    <row r="262" spans="3:6" ht="15" x14ac:dyDescent="0.25">
      <c r="C262" s="28"/>
      <c r="D262" s="28"/>
      <c r="E262" s="28"/>
      <c r="F262" s="28"/>
    </row>
    <row r="263" spans="3:6" ht="15" x14ac:dyDescent="0.25">
      <c r="C263" s="28"/>
      <c r="D263" s="28"/>
      <c r="E263" s="28"/>
      <c r="F263" s="28"/>
    </row>
    <row r="264" spans="3:6" ht="15" x14ac:dyDescent="0.25">
      <c r="C264" s="28"/>
      <c r="D264" s="28"/>
      <c r="E264" s="28"/>
      <c r="F264" s="28"/>
    </row>
    <row r="265" spans="3:6" ht="15" x14ac:dyDescent="0.25">
      <c r="C265" s="28"/>
      <c r="D265" s="28"/>
      <c r="E265" s="28"/>
      <c r="F265" s="28"/>
    </row>
    <row r="266" spans="3:6" ht="15" x14ac:dyDescent="0.25">
      <c r="C266" s="28"/>
      <c r="D266" s="28"/>
      <c r="E266" s="28"/>
      <c r="F266" s="28"/>
    </row>
    <row r="267" spans="3:6" ht="15" x14ac:dyDescent="0.25">
      <c r="C267" s="28"/>
      <c r="D267" s="28"/>
      <c r="E267" s="28"/>
      <c r="F267" s="28"/>
    </row>
    <row r="268" spans="3:6" ht="15" x14ac:dyDescent="0.25">
      <c r="C268" s="28"/>
      <c r="D268" s="28"/>
      <c r="E268" s="28"/>
      <c r="F268" s="28"/>
    </row>
    <row r="269" spans="3:6" ht="15" x14ac:dyDescent="0.25">
      <c r="C269" s="28"/>
      <c r="D269" s="28"/>
      <c r="E269" s="28"/>
      <c r="F269" s="28"/>
    </row>
    <row r="270" spans="3:6" ht="15" x14ac:dyDescent="0.25">
      <c r="C270" s="28"/>
      <c r="D270" s="28"/>
      <c r="E270" s="28"/>
      <c r="F270" s="28"/>
    </row>
    <row r="271" spans="3:6" ht="15" x14ac:dyDescent="0.25">
      <c r="C271" s="28"/>
      <c r="D271" s="28"/>
      <c r="E271" s="28"/>
      <c r="F271" s="28"/>
    </row>
    <row r="272" spans="3:6" ht="15" x14ac:dyDescent="0.25">
      <c r="C272" s="28"/>
      <c r="D272" s="28"/>
      <c r="E272" s="28"/>
      <c r="F272" s="28"/>
    </row>
    <row r="273" spans="3:6" ht="15" x14ac:dyDescent="0.25">
      <c r="C273" s="28"/>
      <c r="D273" s="28"/>
      <c r="E273" s="28"/>
      <c r="F273" s="28"/>
    </row>
    <row r="274" spans="3:6" ht="15" x14ac:dyDescent="0.25">
      <c r="C274" s="28"/>
      <c r="D274" s="28"/>
      <c r="E274" s="28"/>
      <c r="F274" s="28"/>
    </row>
    <row r="275" spans="3:6" ht="15" x14ac:dyDescent="0.25">
      <c r="C275" s="28"/>
      <c r="D275" s="28"/>
      <c r="E275" s="28"/>
      <c r="F275" s="28"/>
    </row>
    <row r="276" spans="3:6" ht="15" x14ac:dyDescent="0.25">
      <c r="C276" s="28"/>
      <c r="D276" s="28"/>
      <c r="E276" s="28"/>
      <c r="F276" s="28"/>
    </row>
    <row r="277" spans="3:6" ht="15" x14ac:dyDescent="0.25">
      <c r="C277" s="28"/>
      <c r="D277" s="28"/>
      <c r="E277" s="28"/>
      <c r="F277" s="28"/>
    </row>
    <row r="278" spans="3:6" ht="15" x14ac:dyDescent="0.25">
      <c r="C278" s="28"/>
      <c r="D278" s="28"/>
      <c r="E278" s="28"/>
      <c r="F278" s="28"/>
    </row>
    <row r="279" spans="3:6" ht="15" x14ac:dyDescent="0.25">
      <c r="C279" s="28"/>
      <c r="D279" s="28"/>
      <c r="E279" s="28"/>
      <c r="F279" s="28"/>
    </row>
    <row r="280" spans="3:6" ht="15" x14ac:dyDescent="0.25">
      <c r="C280" s="28"/>
      <c r="D280" s="28"/>
      <c r="E280" s="28"/>
      <c r="F280" s="28"/>
    </row>
    <row r="281" spans="3:6" ht="15" x14ac:dyDescent="0.25">
      <c r="C281" s="28"/>
      <c r="D281" s="28"/>
      <c r="E281" s="28"/>
      <c r="F281" s="28"/>
    </row>
    <row r="282" spans="3:6" ht="15" x14ac:dyDescent="0.25">
      <c r="C282" s="28"/>
      <c r="D282" s="28"/>
      <c r="E282" s="28"/>
      <c r="F282" s="28"/>
    </row>
    <row r="283" spans="3:6" ht="15" x14ac:dyDescent="0.25">
      <c r="C283" s="28"/>
      <c r="D283" s="28"/>
      <c r="E283" s="28"/>
      <c r="F283" s="28"/>
    </row>
    <row r="284" spans="3:6" ht="15" x14ac:dyDescent="0.25">
      <c r="C284" s="28"/>
      <c r="D284" s="28"/>
      <c r="E284" s="28"/>
      <c r="F284" s="28"/>
    </row>
    <row r="285" spans="3:6" ht="15" x14ac:dyDescent="0.25">
      <c r="C285" s="28"/>
      <c r="D285" s="28"/>
      <c r="E285" s="28"/>
      <c r="F285" s="28"/>
    </row>
    <row r="286" spans="3:6" ht="15" x14ac:dyDescent="0.25">
      <c r="C286" s="28"/>
      <c r="D286" s="28"/>
      <c r="E286" s="28"/>
      <c r="F286" s="28"/>
    </row>
    <row r="287" spans="3:6" ht="15" x14ac:dyDescent="0.25">
      <c r="C287" s="28"/>
      <c r="D287" s="28"/>
      <c r="E287" s="28"/>
      <c r="F287" s="28"/>
    </row>
    <row r="288" spans="3:6" ht="15" x14ac:dyDescent="0.25">
      <c r="C288" s="28"/>
      <c r="D288" s="28"/>
      <c r="E288" s="28"/>
      <c r="F288" s="28"/>
    </row>
    <row r="289" spans="3:6" ht="15" x14ac:dyDescent="0.25">
      <c r="C289" s="28"/>
      <c r="D289" s="28"/>
      <c r="E289" s="28"/>
      <c r="F289" s="28"/>
    </row>
    <row r="290" spans="3:6" ht="15" x14ac:dyDescent="0.25">
      <c r="C290" s="28"/>
      <c r="D290" s="28"/>
      <c r="E290" s="28"/>
      <c r="F290" s="28"/>
    </row>
    <row r="291" spans="3:6" ht="15" x14ac:dyDescent="0.25">
      <c r="C291" s="28"/>
      <c r="D291" s="28"/>
      <c r="E291" s="28"/>
      <c r="F291" s="28"/>
    </row>
    <row r="292" spans="3:6" ht="15" x14ac:dyDescent="0.25">
      <c r="C292" s="28"/>
      <c r="D292" s="28"/>
      <c r="E292" s="28"/>
      <c r="F292" s="28"/>
    </row>
    <row r="293" spans="3:6" ht="15" x14ac:dyDescent="0.25">
      <c r="C293" s="28"/>
      <c r="D293" s="28"/>
      <c r="E293" s="28"/>
      <c r="F293" s="28"/>
    </row>
    <row r="294" spans="3:6" ht="15" x14ac:dyDescent="0.25">
      <c r="C294" s="28"/>
      <c r="D294" s="28"/>
      <c r="E294" s="28"/>
      <c r="F294" s="2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purl.org/dc/elements/1.1/"/>
    <ds:schemaRef ds:uri="http://schemas.microsoft.com/sharepoint/v3"/>
    <ds:schemaRef ds:uri="eb33c5a6-54d1-477f-83bb-93291d03e373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59aad64-01ac-4d3f-9329-27f916bd8a74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fraccat</cp:lastModifiedBy>
  <cp:lastPrinted>2022-11-25T22:42:23Z</cp:lastPrinted>
  <dcterms:modified xsi:type="dcterms:W3CDTF">2022-12-03T00:46:42Z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