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Desktop/a/Baba/"/>
    </mc:Choice>
  </mc:AlternateContent>
  <xr:revisionPtr revIDLastSave="0" documentId="13_ncr:1_{4887F63D-5928-174C-9BB4-42E9134F038A}" xr6:coauthVersionLast="47" xr6:coauthVersionMax="47" xr10:uidLastSave="{00000000-0000-0000-0000-000000000000}"/>
  <bookViews>
    <workbookView xWindow="0" yWindow="500" windowWidth="28800" windowHeight="15700" activeTab="3" xr2:uid="{88929E17-DBC0-466A-9720-BEEC1F79CA81}"/>
  </bookViews>
  <sheets>
    <sheet name="BALANCE GENERAL" sheetId="4" r:id="rId1"/>
    <sheet name="ESTADO DE RESULTADOS" sheetId="2" r:id="rId2"/>
    <sheet name="FLUJO DE CAJA" sheetId="6" r:id="rId3"/>
    <sheet name="FUENTES-USOS" sheetId="7" r:id="rId4"/>
    <sheet name="FUENTES-USOS_1" sheetId="8" state="hidden" r:id="rId5"/>
    <sheet name="FCL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9" l="1"/>
  <c r="B5" i="9"/>
  <c r="C11" i="9"/>
  <c r="C12" i="9" s="1"/>
  <c r="D11" i="9"/>
  <c r="E11" i="9"/>
  <c r="F11" i="9"/>
  <c r="B11" i="9"/>
  <c r="C9" i="9"/>
  <c r="D9" i="9"/>
  <c r="D12" i="9" s="1"/>
  <c r="E9" i="9"/>
  <c r="F9" i="9"/>
  <c r="B9" i="9"/>
  <c r="C8" i="9"/>
  <c r="D8" i="9"/>
  <c r="E8" i="9"/>
  <c r="F8" i="9"/>
  <c r="B8" i="9"/>
  <c r="B12" i="9"/>
  <c r="B15" i="9" s="1"/>
  <c r="D14" i="9"/>
  <c r="E14" i="9"/>
  <c r="F14" i="9"/>
  <c r="C5" i="9"/>
  <c r="C13" i="9" s="1"/>
  <c r="D5" i="9"/>
  <c r="D13" i="9" s="1"/>
  <c r="E5" i="9"/>
  <c r="E13" i="9" s="1"/>
  <c r="F5" i="9"/>
  <c r="F13" i="9" s="1"/>
  <c r="C4" i="9"/>
  <c r="D4" i="9"/>
  <c r="E4" i="9"/>
  <c r="F4" i="9"/>
  <c r="B4" i="9"/>
  <c r="C3" i="9"/>
  <c r="D3" i="9"/>
  <c r="E3" i="9"/>
  <c r="F3" i="9"/>
  <c r="B3" i="9"/>
  <c r="C2" i="9"/>
  <c r="D2" i="9"/>
  <c r="E2" i="9"/>
  <c r="F2" i="9"/>
  <c r="B2" i="9"/>
  <c r="D15" i="9" l="1"/>
  <c r="C15" i="9"/>
  <c r="E12" i="9"/>
  <c r="E15" i="9" s="1"/>
  <c r="F12" i="9"/>
  <c r="F15" i="9" s="1"/>
  <c r="D32" i="8" l="1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8" i="8" s="1"/>
  <c r="D7" i="8"/>
  <c r="F7" i="8" s="1"/>
  <c r="D6" i="8"/>
  <c r="F6" i="8" s="1"/>
  <c r="D5" i="8"/>
  <c r="F5" i="8" s="1"/>
  <c r="D4" i="8"/>
  <c r="F4" i="8" s="1"/>
  <c r="D3" i="8"/>
  <c r="F3" i="8" s="1"/>
  <c r="D2" i="8"/>
  <c r="F2" i="8" s="1"/>
  <c r="F54" i="7"/>
  <c r="F48" i="7"/>
  <c r="F45" i="7"/>
  <c r="F36" i="7"/>
  <c r="F21" i="7"/>
  <c r="F22" i="7"/>
  <c r="F20" i="7"/>
  <c r="F19" i="7"/>
  <c r="D55" i="7"/>
  <c r="F55" i="7" s="1"/>
  <c r="J8" i="7" s="1"/>
  <c r="O8" i="7" s="1"/>
  <c r="D57" i="7"/>
  <c r="F57" i="7" s="1"/>
  <c r="D56" i="7"/>
  <c r="F56" i="7" s="1"/>
  <c r="D54" i="7"/>
  <c r="D53" i="7"/>
  <c r="D48" i="7"/>
  <c r="D49" i="7"/>
  <c r="F49" i="7" s="1"/>
  <c r="D47" i="7"/>
  <c r="F47" i="7" s="1"/>
  <c r="D44" i="7"/>
  <c r="F44" i="7" s="1"/>
  <c r="D45" i="7"/>
  <c r="D43" i="7"/>
  <c r="F43" i="7" s="1"/>
  <c r="D40" i="7"/>
  <c r="F40" i="7" s="1"/>
  <c r="D39" i="7"/>
  <c r="F39" i="7" s="1"/>
  <c r="D36" i="7"/>
  <c r="D37" i="7"/>
  <c r="F37" i="7" s="1"/>
  <c r="D35" i="7"/>
  <c r="F35" i="7" s="1"/>
  <c r="D34" i="7"/>
  <c r="F34" i="7" s="1"/>
  <c r="D32" i="7"/>
  <c r="F32" i="7" s="1"/>
  <c r="D31" i="7"/>
  <c r="F31" i="7" s="1"/>
  <c r="D20" i="7"/>
  <c r="D21" i="7"/>
  <c r="D22" i="7"/>
  <c r="D23" i="7"/>
  <c r="D24" i="7"/>
  <c r="F24" i="7" s="1"/>
  <c r="D25" i="7"/>
  <c r="F25" i="7" s="1"/>
  <c r="D19" i="7"/>
  <c r="D17" i="7"/>
  <c r="F17" i="7" s="1"/>
  <c r="D15" i="7"/>
  <c r="F15" i="7" s="1"/>
  <c r="M6" i="7" s="1"/>
  <c r="D14" i="7"/>
  <c r="F14" i="7" s="1"/>
  <c r="J6" i="7" s="1"/>
  <c r="O6" i="7" s="1"/>
  <c r="D11" i="7"/>
  <c r="F11" i="7" s="1"/>
  <c r="D8" i="7"/>
  <c r="F8" i="7" s="1"/>
  <c r="D6" i="7"/>
  <c r="F6" i="7" s="1"/>
  <c r="D5" i="7"/>
  <c r="F5" i="7" s="1"/>
  <c r="M7" i="7" l="1"/>
  <c r="J4" i="7"/>
  <c r="J3" i="7"/>
  <c r="J7" i="7"/>
  <c r="O7" i="7" s="1"/>
</calcChain>
</file>

<file path=xl/sharedStrings.xml><?xml version="1.0" encoding="utf-8"?>
<sst xmlns="http://schemas.openxmlformats.org/spreadsheetml/2006/main" count="495" uniqueCount="206">
  <si>
    <t>En Millones de USD excepto por acción</t>
  </si>
  <si>
    <t>Referencia</t>
  </si>
  <si>
    <t>—</t>
  </si>
  <si>
    <t>Coste de ventas</t>
  </si>
  <si>
    <t>Gasto en amortización</t>
  </si>
  <si>
    <t>Gastos de IyD</t>
  </si>
  <si>
    <t>Gastos de ventas/mercadotecnia/publicidad</t>
  </si>
  <si>
    <t>Gastos en general y administrativos</t>
  </si>
  <si>
    <t>Ingreso operacional</t>
  </si>
  <si>
    <t>Deterioro de buen nombre</t>
  </si>
  <si>
    <t>Ganancias antes de intereses e impuestos</t>
  </si>
  <si>
    <t>Gasto de interés</t>
  </si>
  <si>
    <t>Gasto (Beneficio) de impuesto al ingreso</t>
  </si>
  <si>
    <t>Ingreso de inversión</t>
  </si>
  <si>
    <t>Beneficio antes de impuesto al beneficio</t>
  </si>
  <si>
    <t>Otro (beneficio)/gasto no operacional - Neto</t>
  </si>
  <si>
    <t>(Ingreso) pérdida AT de filiales y otros</t>
  </si>
  <si>
    <t>Interés minoritario/no de control</t>
  </si>
  <si>
    <t>Otros ajustes</t>
  </si>
  <si>
    <t>BPA básicos</t>
  </si>
  <si>
    <t>Prom. ponderado de acciones - básico</t>
  </si>
  <si>
    <t>BPA diluidos</t>
  </si>
  <si>
    <t>Prom. ponderado de acciones - diluido</t>
  </si>
  <si>
    <t>Beneficio neto disponible a accionistas comunes</t>
  </si>
  <si>
    <t>Beneficio tras impuestos antes de interés minoritario</t>
  </si>
  <si>
    <t>Ingreso neto acumulado</t>
  </si>
  <si>
    <t>Ajustes en traslación de divisa</t>
  </si>
  <si>
    <t>Ganancia (Pérdida) no realizada en valores</t>
  </si>
  <si>
    <t>Cambio en valor teórico de derivados</t>
  </si>
  <si>
    <t>Otro ingreso comprensivo</t>
  </si>
  <si>
    <t>Ingreso comprensivo total</t>
  </si>
  <si>
    <t>Ingreso comprensivo atrib a int minoritario</t>
  </si>
  <si>
    <t>Beneficio neto - Ingreso comprensivo</t>
  </si>
  <si>
    <t>gasto de depreciación</t>
  </si>
  <si>
    <t>Depreciación y amortización</t>
  </si>
  <si>
    <t>gastos por intereses</t>
  </si>
  <si>
    <t>Otros cargos únicos</t>
  </si>
  <si>
    <t>promedio ponderado Acciones - básicas</t>
  </si>
  <si>
    <t>promedio ponderado Acciones - diluidas</t>
  </si>
  <si>
    <t>Gasto corriente de alquiler</t>
  </si>
  <si>
    <t>Gasto de compensación en acciones</t>
  </si>
  <si>
    <t>Gasto de litigación</t>
  </si>
  <si>
    <t>Amortización de activos intangibles</t>
  </si>
  <si>
    <t>Ingreso total</t>
  </si>
  <si>
    <t>gasto de impuesto al ingreso actual (beneficio)</t>
  </si>
  <si>
    <t>Gasto diferido de impuesto al ingreso (beneficio)</t>
  </si>
  <si>
    <t>Ingreso neto disponible a accionistas comunes</t>
  </si>
  <si>
    <t>Benefico neto ajustado - As Reported</t>
  </si>
  <si>
    <t>Tasa impositiva efectiva - %</t>
  </si>
  <si>
    <t>BPA ajustados</t>
  </si>
  <si>
    <t>Tarifas totales pagadas a auditoras</t>
  </si>
  <si>
    <t>Pérdidas (beneficios) no realizados en valores que no se operan</t>
  </si>
  <si>
    <t>Gasto de auditor - Auditoría</t>
  </si>
  <si>
    <t>Gasto de auditor - No de auditoría</t>
  </si>
  <si>
    <t>Ingreso neto diluido</t>
  </si>
  <si>
    <t>Gastos de publicidad</t>
  </si>
  <si>
    <t>ARDR Deterioro de fondo de comercio después de impuestos</t>
  </si>
  <si>
    <t>Compensación en acciones atribuible a R&amp;D</t>
  </si>
  <si>
    <t>Compensación en acciones atribuible a COGS</t>
  </si>
  <si>
    <t>Coste de ventas no GAAP</t>
  </si>
  <si>
    <t>Ventas y mercadotecnia no GAAP</t>
  </si>
  <si>
    <t>Gastos en general y administrativos no GAAP</t>
  </si>
  <si>
    <t>Investigación y desarrollo no GAAP</t>
  </si>
  <si>
    <t>Efecto impositivo en ajustes no GAAP</t>
  </si>
  <si>
    <t>Acciones diluidas promedio ponderado no GAAP</t>
  </si>
  <si>
    <t>Margen EBITDA ajustado</t>
  </si>
  <si>
    <t>ARDR Margen EBIT</t>
  </si>
  <si>
    <t>ARDR Crecimiento de ingreso</t>
  </si>
  <si>
    <t>Gastos de capital informados</t>
  </si>
  <si>
    <t>ARDR Compensación en acciones atribuible a G&amp;AE</t>
  </si>
  <si>
    <t>ARDR Comp atribuible acciones para venta y comercialización</t>
  </si>
  <si>
    <t>ARDR Compensación en acciones CF antes de impuestos</t>
  </si>
  <si>
    <t>EBITDA ajustados (elementos únicos)</t>
  </si>
  <si>
    <t xml:space="preserve">  + Efectivo, equivalentes y STI</t>
  </si>
  <si>
    <t xml:space="preserve">    + Efectivo y equivalentes</t>
  </si>
  <si>
    <t xml:space="preserve">    + Inversiones a corto plazo</t>
  </si>
  <si>
    <t xml:space="preserve">  + Cuentas y notas por cobrar</t>
  </si>
  <si>
    <t xml:space="preserve">    + Cuentas por cobrar, neto</t>
  </si>
  <si>
    <t xml:space="preserve">  + Inventarios</t>
  </si>
  <si>
    <t xml:space="preserve">  + Otros activos a CP</t>
  </si>
  <si>
    <t xml:space="preserve">    + Activos de impuestos diferidos</t>
  </si>
  <si>
    <t xml:space="preserve">    + Activos varios a CP</t>
  </si>
  <si>
    <t xml:space="preserve">  + Propiedad, planta y equipo; neto</t>
  </si>
  <si>
    <t xml:space="preserve">    + Propiedad, planta y equipo</t>
  </si>
  <si>
    <t xml:space="preserve">    - Depreciación acumulada</t>
  </si>
  <si>
    <t xml:space="preserve">  + Inversiones y cuentas por cobrar a LP</t>
  </si>
  <si>
    <t xml:space="preserve">    + Valores líquidos LP</t>
  </si>
  <si>
    <t xml:space="preserve">  + Otros activos a LP</t>
  </si>
  <si>
    <t xml:space="preserve">    + Activos intangibles totales</t>
  </si>
  <si>
    <t xml:space="preserve">    + Fondo de comercio</t>
  </si>
  <si>
    <t xml:space="preserve">    + Otros activos intangibles</t>
  </si>
  <si>
    <t xml:space="preserve">    + Activos de derivados y de cobertura</t>
  </si>
  <si>
    <t xml:space="preserve">    + Inversiones en filiales</t>
  </si>
  <si>
    <t xml:space="preserve">    + Activos varios a LP</t>
  </si>
  <si>
    <t xml:space="preserve">  + Cuentas por pagar y devengos</t>
  </si>
  <si>
    <t xml:space="preserve">    + Impuestos incurridos</t>
  </si>
  <si>
    <t xml:space="preserve">    + Otras cuentas por pagar y en devengo</t>
  </si>
  <si>
    <t xml:space="preserve">  + Deuda CP</t>
  </si>
  <si>
    <t xml:space="preserve">    + Préstamos CP</t>
  </si>
  <si>
    <t xml:space="preserve">    + ST Lease Liabilities</t>
  </si>
  <si>
    <t xml:space="preserve">      + Arrendamientos de operación a CP</t>
  </si>
  <si>
    <t xml:space="preserve">    + Porción corriente de deuda a LP</t>
  </si>
  <si>
    <t xml:space="preserve">  + Otros pasivos a corto plazo</t>
  </si>
  <si>
    <t xml:space="preserve">    + Ingreso diferido</t>
  </si>
  <si>
    <t xml:space="preserve">    + Pasivos varios a CP</t>
  </si>
  <si>
    <t xml:space="preserve">  + Deuda LP</t>
  </si>
  <si>
    <t xml:space="preserve">    + Préstamos a largo plazo</t>
  </si>
  <si>
    <t xml:space="preserve">    + LT Lease Liabilities</t>
  </si>
  <si>
    <t xml:space="preserve">      + Arrendamientos de operación a LP</t>
  </si>
  <si>
    <t xml:space="preserve">  + Otros pasivos a LP</t>
  </si>
  <si>
    <t xml:space="preserve">    + Pasivo de impuesto diferido</t>
  </si>
  <si>
    <t xml:space="preserve">    + Pasivos varios a LP</t>
  </si>
  <si>
    <t xml:space="preserve">  + Acciones preferentes y capital híbrido</t>
  </si>
  <si>
    <t xml:space="preserve">  + Capital en acciones y APIC</t>
  </si>
  <si>
    <t xml:space="preserve">    + Capital común</t>
  </si>
  <si>
    <t xml:space="preserve">    + Capital adicional pagado</t>
  </si>
  <si>
    <t xml:space="preserve">  - Acciones de Tesorería</t>
  </si>
  <si>
    <t xml:space="preserve">  + Beneficios retenidos</t>
  </si>
  <si>
    <t xml:space="preserve">  + Otro capital</t>
  </si>
  <si>
    <t xml:space="preserve">  + Participación minoritaria/no dominante</t>
  </si>
  <si>
    <t>Acciones en circulación:</t>
  </si>
  <si>
    <t>Arriendos futuros mínimos de operaciones</t>
  </si>
  <si>
    <t>Opciones dadas en el periodo</t>
  </si>
  <si>
    <t>Opciones en circulación al fin del periodo</t>
  </si>
  <si>
    <t>Deuda neta</t>
  </si>
  <si>
    <t>Deuda neta a capital</t>
  </si>
  <si>
    <t>Ratio de capital ordinario tangible</t>
  </si>
  <si>
    <t>Ratio corriente</t>
  </si>
  <si>
    <t>Número de empleados</t>
  </si>
  <si>
    <t xml:space="preserve">  + Ingreso neto</t>
  </si>
  <si>
    <t xml:space="preserve">  + Depreciación + amortización</t>
  </si>
  <si>
    <t xml:space="preserve">  + Partidas no monetarias</t>
  </si>
  <si>
    <t xml:space="preserve">    + Compensación en acciones</t>
  </si>
  <si>
    <t xml:space="preserve">    + Impuestos al ingreso diferidos</t>
  </si>
  <si>
    <t xml:space="preserve">    + Otros ajustes no en efectivo</t>
  </si>
  <si>
    <t xml:space="preserve">  + Var en fondo de maniobra no en efectivo</t>
  </si>
  <si>
    <t xml:space="preserve">    + Aum (baja) de otros</t>
  </si>
  <si>
    <t xml:space="preserve">  + Cambio en fijos e intangibles</t>
  </si>
  <si>
    <t xml:space="preserve">    + Desp en fijos e intangibles</t>
  </si>
  <si>
    <t xml:space="preserve">    + Desp de activos fijos prod</t>
  </si>
  <si>
    <t xml:space="preserve">    + Adq de fijos e intangibles</t>
  </si>
  <si>
    <t xml:space="preserve">    + Adq de activos fijos prod</t>
  </si>
  <si>
    <t xml:space="preserve">  + Efectivo neto de adq y div</t>
  </si>
  <si>
    <t xml:space="preserve">    + Efectivo por despojos</t>
  </si>
  <si>
    <t xml:space="preserve">    + Efectivo para adq de subs</t>
  </si>
  <si>
    <t xml:space="preserve">    + Efectivo para JVs</t>
  </si>
  <si>
    <t xml:space="preserve">  + Otras actividades de inversión</t>
  </si>
  <si>
    <t xml:space="preserve">  + Efectivo de (pagos) deuda</t>
  </si>
  <si>
    <t xml:space="preserve">    + Efectivo de (pagos) deuda CP</t>
  </si>
  <si>
    <t xml:space="preserve">    + Efectivo de deuda a LP</t>
  </si>
  <si>
    <t xml:space="preserve">    + Pagos de préstamos a LP</t>
  </si>
  <si>
    <t xml:space="preserve">  + Efectivo (recompra) de acciones</t>
  </si>
  <si>
    <t xml:space="preserve">    + Aumento en capital</t>
  </si>
  <si>
    <t xml:space="preserve">    + Baja en capital</t>
  </si>
  <si>
    <t xml:space="preserve">  + Otras actividades de financiación</t>
  </si>
  <si>
    <t xml:space="preserve">  Efecto de los tipos de cambio</t>
  </si>
  <si>
    <t>*** ACTIVOS TOTALES</t>
  </si>
  <si>
    <t>* Activos totales corrientes</t>
  </si>
  <si>
    <t>* Activos totales no corrientes</t>
  </si>
  <si>
    <t>*** PASIVO Y CAPITAL TOTAL</t>
  </si>
  <si>
    <t>*** PASIVO TOTAL</t>
  </si>
  <si>
    <t>* Pasivo total corriente</t>
  </si>
  <si>
    <t>* Pasivo total no corriente</t>
  </si>
  <si>
    <t>*** PATRIMONIO TOTAL</t>
  </si>
  <si>
    <t xml:space="preserve"> * Capital antes de interés minoritario</t>
  </si>
  <si>
    <t>*** INGRESO</t>
  </si>
  <si>
    <t>*** INGRESO NETO</t>
  </si>
  <si>
    <t>*** EFECTIVO DE ACTIVIDADES OPERACIONALES</t>
  </si>
  <si>
    <t>*** EFECTIVO DE ACTIVIDADES DE INVERSIÓN</t>
  </si>
  <si>
    <t>*** EFECTIVO DE ACTIVIDADES DE FINANCIACIÓN</t>
  </si>
  <si>
    <t>* Cambios netos en el efectivo</t>
  </si>
  <si>
    <t>* Efectivo pagado por impuestos</t>
  </si>
  <si>
    <t>* Efectivo pagado en intereses</t>
  </si>
  <si>
    <t>* EBITDA</t>
  </si>
  <si>
    <t>* Margen EBITDA últimos 12M</t>
  </si>
  <si>
    <t>* Efectivo neto desembolsado por adquisiciones</t>
  </si>
  <si>
    <t>* Flujo de caja libre</t>
  </si>
  <si>
    <t>* Flujo de caja libre a empresa</t>
  </si>
  <si>
    <t>* Flujo libre de caja a capital</t>
  </si>
  <si>
    <t>* Flujo libre de caja por acción</t>
  </si>
  <si>
    <t>* Precio a flujo de caja libre</t>
  </si>
  <si>
    <t>* Flujo de caja a beneficio neto</t>
  </si>
  <si>
    <t>DIF</t>
  </si>
  <si>
    <t>F/U</t>
  </si>
  <si>
    <t>FUENTE</t>
  </si>
  <si>
    <t>USO</t>
  </si>
  <si>
    <t>ABS</t>
  </si>
  <si>
    <t>FUENTECP</t>
  </si>
  <si>
    <t>USOCP</t>
  </si>
  <si>
    <t>FUENTELP</t>
  </si>
  <si>
    <t>USOLP</t>
  </si>
  <si>
    <t>GIF</t>
  </si>
  <si>
    <t>DIVIDENDOS</t>
  </si>
  <si>
    <t>CP/LP</t>
  </si>
  <si>
    <t>Inventario</t>
  </si>
  <si>
    <t>KTNO</t>
  </si>
  <si>
    <t>Cuentas por Cobrar</t>
  </si>
  <si>
    <t>Cuentas por pagar proveedores</t>
  </si>
  <si>
    <t>Utilidad Operativa</t>
  </si>
  <si>
    <t>Depreciación &amp; Amortización</t>
  </si>
  <si>
    <t>Provisiones</t>
  </si>
  <si>
    <t>Impuestos</t>
  </si>
  <si>
    <t>Variación KTNO</t>
  </si>
  <si>
    <t>Cambios Activos Fijos</t>
  </si>
  <si>
    <t>Flujo de Caja Libre</t>
  </si>
  <si>
    <t>Flujo neto de 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</si>
</sst>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* #,##0_-;\-&quot;$&quot;* #,##0_-;_-&quot;$&quot;* &quot;-&quot;_-;_-@_-"/>
    <numFmt numFmtId="164" formatCode="_-&quot;$&quot;\ * #,##0.00_-;\-&quot;$&quot;\ * #,##0.00_-;_-&quot;$&quot;\ * &quot;-&quot;??_-;_-@_-"/>
    <numFmt numFmtId="165" formatCode="#,##0.0"/>
    <numFmt numFmtId="166" formatCode="_-&quot;$&quot;\ * #,##0_-;\-&quot;$&quot;\ * #,##0_-;_-&quot;$&quot;\ * &quot;-&quot;??_-;_-@_-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b/>
      <sz val="10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auto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1" fillId="2" borderId="0"/>
    <xf numFmtId="0" fontId="2" fillId="2" borderId="1">
      <alignment horizontal="left"/>
    </xf>
    <xf numFmtId="0" fontId="2" fillId="2" borderId="1">
      <alignment horizontal="right"/>
    </xf>
    <xf numFmtId="0" fontId="2" fillId="2" borderId="2">
      <alignment horizontal="right"/>
    </xf>
    <xf numFmtId="0" fontId="3" fillId="3" borderId="3"/>
    <xf numFmtId="165" fontId="3" fillId="3" borderId="4">
      <alignment horizontal="right"/>
    </xf>
    <xf numFmtId="0" fontId="4" fillId="3" borderId="3"/>
    <xf numFmtId="165" fontId="5" fillId="3" borderId="4">
      <alignment horizontal="right"/>
    </xf>
    <xf numFmtId="0" fontId="6" fillId="3" borderId="3"/>
    <xf numFmtId="165" fontId="7" fillId="3" borderId="4">
      <alignment horizontal="right"/>
    </xf>
    <xf numFmtId="3" fontId="3" fillId="3" borderId="4">
      <alignment horizontal="right"/>
    </xf>
    <xf numFmtId="4" fontId="3" fillId="3" borderId="4">
      <alignment horizontal="right"/>
    </xf>
    <xf numFmtId="4" fontId="5" fillId="3" borderId="4">
      <alignment horizontal="right"/>
    </xf>
    <xf numFmtId="16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9" fillId="0" borderId="0"/>
  </cellStyleXfs>
  <cellXfs count="41">
    <xf numFmtId="0" fontId="0" fillId="0" borderId="0" xfId="0"/>
    <xf numFmtId="0" fontId="2" fillId="2" borderId="1" xfId="2">
      <alignment horizontal="left"/>
    </xf>
    <xf numFmtId="0" fontId="2" fillId="2" borderId="1" xfId="3">
      <alignment horizontal="right"/>
    </xf>
    <xf numFmtId="0" fontId="3" fillId="3" borderId="3" xfId="5"/>
    <xf numFmtId="165" fontId="3" fillId="3" borderId="4" xfId="6">
      <alignment horizontal="right"/>
    </xf>
    <xf numFmtId="0" fontId="4" fillId="3" borderId="3" xfId="7"/>
    <xf numFmtId="165" fontId="5" fillId="3" borderId="4" xfId="8">
      <alignment horizontal="right"/>
    </xf>
    <xf numFmtId="0" fontId="6" fillId="3" borderId="3" xfId="9"/>
    <xf numFmtId="165" fontId="7" fillId="3" borderId="4" xfId="10">
      <alignment horizontal="right"/>
    </xf>
    <xf numFmtId="3" fontId="3" fillId="3" borderId="4" xfId="11">
      <alignment horizontal="right"/>
    </xf>
    <xf numFmtId="4" fontId="3" fillId="3" borderId="4" xfId="12">
      <alignment horizontal="right"/>
    </xf>
    <xf numFmtId="4" fontId="5" fillId="3" borderId="4" xfId="13">
      <alignment horizontal="right"/>
    </xf>
    <xf numFmtId="0" fontId="8" fillId="3" borderId="3" xfId="7" applyFont="1"/>
    <xf numFmtId="165" fontId="3" fillId="3" borderId="4" xfId="8" applyFont="1">
      <alignment horizontal="right"/>
    </xf>
    <xf numFmtId="0" fontId="3" fillId="0" borderId="0" xfId="5" applyFill="1" applyBorder="1"/>
    <xf numFmtId="166" fontId="0" fillId="0" borderId="0" xfId="14" applyNumberFormat="1" applyFont="1"/>
    <xf numFmtId="166" fontId="0" fillId="0" borderId="0" xfId="0" applyNumberFormat="1"/>
    <xf numFmtId="166" fontId="0" fillId="0" borderId="0" xfId="14" applyNumberFormat="1" applyFont="1" applyAlignment="1">
      <alignment horizontal="center"/>
    </xf>
    <xf numFmtId="166" fontId="9" fillId="0" borderId="0" xfId="14" applyNumberFormat="1" applyFont="1"/>
    <xf numFmtId="167" fontId="0" fillId="0" borderId="0" xfId="0" applyNumberFormat="1"/>
    <xf numFmtId="0" fontId="10" fillId="4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0" fontId="2" fillId="2" borderId="6" xfId="3" applyBorder="1">
      <alignment horizontal="right"/>
    </xf>
    <xf numFmtId="0" fontId="0" fillId="0" borderId="7" xfId="0" applyBorder="1"/>
    <xf numFmtId="165" fontId="0" fillId="0" borderId="7" xfId="0" applyNumberFormat="1" applyBorder="1"/>
    <xf numFmtId="0" fontId="0" fillId="0" borderId="4" xfId="0" applyBorder="1"/>
    <xf numFmtId="0" fontId="10" fillId="0" borderId="0" xfId="0" applyFont="1" applyAlignment="1">
      <alignment vertical="center"/>
    </xf>
    <xf numFmtId="165" fontId="0" fillId="0" borderId="0" xfId="0" applyNumberFormat="1"/>
    <xf numFmtId="0" fontId="0" fillId="0" borderId="0" xfId="0" applyBorder="1"/>
    <xf numFmtId="0" fontId="2" fillId="2" borderId="0" xfId="2" applyBorder="1">
      <alignment horizontal="left"/>
    </xf>
    <xf numFmtId="0" fontId="12" fillId="0" borderId="0" xfId="2" applyFont="1" applyFill="1" applyBorder="1">
      <alignment horizontal="left"/>
    </xf>
    <xf numFmtId="42" fontId="0" fillId="0" borderId="0" xfId="15" applyFont="1"/>
    <xf numFmtId="42" fontId="11" fillId="0" borderId="0" xfId="15" applyFont="1"/>
    <xf numFmtId="0" fontId="0" fillId="0" borderId="0" xfId="0" applyFill="1" applyBorder="1"/>
    <xf numFmtId="0" fontId="2" fillId="0" borderId="3" xfId="2" applyFill="1" applyBorder="1" applyAlignment="1"/>
    <xf numFmtId="0" fontId="2" fillId="0" borderId="0" xfId="2" applyFill="1" applyBorder="1" applyAlignment="1"/>
    <xf numFmtId="165" fontId="0" fillId="0" borderId="0" xfId="0" applyNumberFormat="1" applyBorder="1"/>
    <xf numFmtId="0" fontId="13" fillId="2" borderId="0" xfId="0" applyFont="1" applyFill="1"/>
    <xf numFmtId="42" fontId="13" fillId="2" borderId="0" xfId="15" applyFont="1" applyFill="1"/>
    <xf numFmtId="42" fontId="0" fillId="0" borderId="0" xfId="15" applyFont="1" applyBorder="1"/>
    <xf numFmtId="42" fontId="11" fillId="0" borderId="0" xfId="15" applyFont="1" applyBorder="1"/>
  </cellXfs>
  <cellStyles count="17">
    <cellStyle name="blp_column_header" xfId="1" xr:uid="{1035E17C-A921-4E5A-8CE2-ED3EF9B9769D}"/>
    <cellStyle name="Currency" xfId="14" builtinId="4"/>
    <cellStyle name="Currency [0]" xfId="15" builtinId="7"/>
    <cellStyle name="fa_column_header_bottom" xfId="4" xr:uid="{D3BAC2D3-DD6D-456E-B09D-7F2DD920070A}"/>
    <cellStyle name="fa_column_header_top" xfId="3" xr:uid="{7346DF5D-C611-41F9-BAD8-1148DE916E16}"/>
    <cellStyle name="fa_column_header_top_left" xfId="2" xr:uid="{D50E26C2-A9E0-4E1E-AEA1-64B132E193F6}"/>
    <cellStyle name="fa_data_bold_0_grouped" xfId="11" xr:uid="{3CA2CC9E-1400-402E-A8D2-15193D87E50F}"/>
    <cellStyle name="fa_data_bold_1_grouped" xfId="6" xr:uid="{8DB2676E-3C81-4799-9F30-8680903BEF84}"/>
    <cellStyle name="fa_data_bold_2_grouped" xfId="12" xr:uid="{E2093DAA-C02C-4AB4-A45B-3BAA52831ADB}"/>
    <cellStyle name="fa_data_italic_1_grouped" xfId="10" xr:uid="{32B6A43B-672F-4302-BAB3-253C87564983}"/>
    <cellStyle name="fa_data_standard_1_grouped" xfId="8" xr:uid="{A59630D0-F0DF-4263-B319-D043F4B5F502}"/>
    <cellStyle name="fa_data_standard_2_grouped" xfId="13" xr:uid="{ED63D32C-CBF4-43AA-A946-CFE29C482271}"/>
    <cellStyle name="fa_row_header_bold" xfId="5" xr:uid="{ECDF9668-96AF-4CE5-81AE-B922436E851F}"/>
    <cellStyle name="fa_row_header_italic" xfId="9" xr:uid="{AF9B74AC-31A3-42DD-9807-5EEC0873A07C}"/>
    <cellStyle name="fa_row_header_standard" xfId="7" xr:uid="{5B16593B-0498-4170-AC93-1FE53B34244E}"/>
    <cellStyle name="Normal" xfId="0" builtinId="0"/>
    <cellStyle name="Normal 2" xfId="16" xr:uid="{49BBA672-D8BB-B942-918D-8B402EB7AB39}"/>
  </cellStyles>
  <dxfs count="0"/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9F32-3F84-46DE-A1B5-24C2B43D9C2D}">
  <dimension ref="A1:F70"/>
  <sheetViews>
    <sheetView workbookViewId="0">
      <selection activeCell="A3" sqref="A3"/>
    </sheetView>
  </sheetViews>
  <sheetFormatPr baseColWidth="10" defaultRowHeight="15" x14ac:dyDescent="0.2"/>
  <cols>
    <col min="1" max="1" width="72.5" bestFit="1" customWidth="1"/>
  </cols>
  <sheetData>
    <row r="1" spans="1:6" x14ac:dyDescent="0.2">
      <c r="A1" s="1" t="s">
        <v>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</row>
    <row r="2" spans="1:6" x14ac:dyDescent="0.2">
      <c r="A2" s="3" t="s">
        <v>156</v>
      </c>
      <c r="B2" s="4">
        <v>143781.5289</v>
      </c>
      <c r="C2" s="4">
        <v>185389.63329999999</v>
      </c>
      <c r="D2" s="4">
        <v>257934.34969999999</v>
      </c>
      <c r="E2" s="4">
        <v>267437.38170000003</v>
      </c>
      <c r="F2" s="4">
        <v>255210.94769999999</v>
      </c>
    </row>
    <row r="3" spans="1:6" x14ac:dyDescent="0.2">
      <c r="A3" s="3" t="s">
        <v>157</v>
      </c>
      <c r="B3" s="4">
        <v>40266.533600000002</v>
      </c>
      <c r="C3" s="4">
        <v>65363.370699999999</v>
      </c>
      <c r="D3" s="4">
        <v>98179.432000000001</v>
      </c>
      <c r="E3" s="4">
        <v>100715.2997</v>
      </c>
      <c r="F3" s="4">
        <v>101611.00599999999</v>
      </c>
    </row>
    <row r="4" spans="1:6" x14ac:dyDescent="0.2">
      <c r="A4" s="5" t="s">
        <v>73</v>
      </c>
      <c r="B4" s="6">
        <v>30268.470399999998</v>
      </c>
      <c r="C4" s="6">
        <v>51284.893300000003</v>
      </c>
      <c r="D4" s="6">
        <v>73775.732900000003</v>
      </c>
      <c r="E4" s="6">
        <v>71779.968500000003</v>
      </c>
      <c r="F4" s="6">
        <v>76353.180999999997</v>
      </c>
    </row>
    <row r="5" spans="1:6" x14ac:dyDescent="0.2">
      <c r="A5" s="5" t="s">
        <v>74</v>
      </c>
      <c r="B5" s="6">
        <v>28303.511600000002</v>
      </c>
      <c r="C5" s="6">
        <v>46666.054799999998</v>
      </c>
      <c r="D5" s="6">
        <v>49025.927499999998</v>
      </c>
      <c r="E5" s="6">
        <v>29952.365900000001</v>
      </c>
      <c r="F5" s="6">
        <v>28109.768499999998</v>
      </c>
    </row>
    <row r="6" spans="1:6" x14ac:dyDescent="0.2">
      <c r="A6" s="5" t="s">
        <v>75</v>
      </c>
      <c r="B6" s="6">
        <v>1964.9588000000001</v>
      </c>
      <c r="C6" s="6">
        <v>4618.8384999999998</v>
      </c>
      <c r="D6" s="6">
        <v>24749.805400000001</v>
      </c>
      <c r="E6" s="6">
        <v>41827.602500000001</v>
      </c>
      <c r="F6" s="6">
        <v>48243.412400000001</v>
      </c>
    </row>
    <row r="7" spans="1:6" x14ac:dyDescent="0.2">
      <c r="A7" s="5" t="s">
        <v>76</v>
      </c>
      <c r="B7" s="6">
        <v>2051.6678999999999</v>
      </c>
      <c r="C7" s="6">
        <v>2793.7251999999999</v>
      </c>
      <c r="D7" s="6">
        <v>4131.9111000000003</v>
      </c>
      <c r="E7" s="6">
        <v>5175.5520999999999</v>
      </c>
      <c r="F7" s="6">
        <v>4678.1190999999999</v>
      </c>
    </row>
    <row r="8" spans="1:6" x14ac:dyDescent="0.2">
      <c r="A8" s="5" t="s">
        <v>77</v>
      </c>
      <c r="B8" s="6">
        <v>2051.6678999999999</v>
      </c>
      <c r="C8" s="6">
        <v>2793.7251999999999</v>
      </c>
      <c r="D8" s="6">
        <v>4131.9111000000003</v>
      </c>
      <c r="E8" s="6">
        <v>5175.5520999999999</v>
      </c>
      <c r="F8" s="6">
        <v>4678.1190999999999</v>
      </c>
    </row>
    <row r="9" spans="1:6" x14ac:dyDescent="0.2">
      <c r="A9" s="5" t="s">
        <v>78</v>
      </c>
      <c r="B9" s="6">
        <v>0</v>
      </c>
      <c r="C9" s="6">
        <v>0</v>
      </c>
      <c r="D9" s="6">
        <v>4591.4022999999997</v>
      </c>
      <c r="E9" s="6">
        <v>4394.0063</v>
      </c>
      <c r="F9" s="6">
        <v>4155.9179000000004</v>
      </c>
    </row>
    <row r="10" spans="1:6" x14ac:dyDescent="0.2">
      <c r="A10" s="5" t="s">
        <v>79</v>
      </c>
      <c r="B10" s="6">
        <v>7946.3953000000001</v>
      </c>
      <c r="C10" s="6">
        <v>11284.7521</v>
      </c>
      <c r="D10" s="6">
        <v>15680.3858</v>
      </c>
      <c r="E10" s="6">
        <v>19365.7729</v>
      </c>
      <c r="F10" s="6">
        <v>16423.788</v>
      </c>
    </row>
    <row r="11" spans="1:6" x14ac:dyDescent="0.2">
      <c r="A11" s="5" t="s">
        <v>81</v>
      </c>
      <c r="B11" s="6">
        <v>7946.3953000000001</v>
      </c>
      <c r="C11" s="6">
        <v>11284.7521</v>
      </c>
      <c r="D11" s="6">
        <v>15680.3858</v>
      </c>
      <c r="E11" s="6">
        <v>19365.7729</v>
      </c>
      <c r="F11" s="6">
        <v>16423.788</v>
      </c>
    </row>
    <row r="12" spans="1:6" x14ac:dyDescent="0.2">
      <c r="A12" s="3" t="s">
        <v>158</v>
      </c>
      <c r="B12" s="4">
        <v>103514.9953</v>
      </c>
      <c r="C12" s="4">
        <v>120026.26270000001</v>
      </c>
      <c r="D12" s="4">
        <v>159754.91769999999</v>
      </c>
      <c r="E12" s="4">
        <v>166722.08199999999</v>
      </c>
      <c r="F12" s="4">
        <v>153599.9418</v>
      </c>
    </row>
    <row r="13" spans="1:6" x14ac:dyDescent="0.2">
      <c r="A13" s="5" t="s">
        <v>82</v>
      </c>
      <c r="B13" s="6">
        <v>13711.0591</v>
      </c>
      <c r="C13" s="6">
        <v>19491.831699999999</v>
      </c>
      <c r="D13" s="6">
        <v>33489.294800000003</v>
      </c>
      <c r="E13" s="6">
        <v>39409.936900000001</v>
      </c>
      <c r="F13" s="6">
        <v>36898.966399999998</v>
      </c>
    </row>
    <row r="14" spans="1:6" x14ac:dyDescent="0.2">
      <c r="A14" s="5" t="s">
        <v>83</v>
      </c>
      <c r="B14" s="6">
        <v>18768.343700000001</v>
      </c>
      <c r="C14" s="6">
        <v>26833.232100000001</v>
      </c>
      <c r="D14" s="6">
        <v>44718.216399999998</v>
      </c>
      <c r="E14" s="6">
        <v>54197.949500000002</v>
      </c>
      <c r="F14" s="6">
        <v>53577.958899999998</v>
      </c>
    </row>
    <row r="15" spans="1:6" x14ac:dyDescent="0.2">
      <c r="A15" s="5" t="s">
        <v>84</v>
      </c>
      <c r="B15" s="6">
        <v>5057.2846</v>
      </c>
      <c r="C15" s="6">
        <v>7341.4004000000004</v>
      </c>
      <c r="D15" s="6">
        <v>11228.9215</v>
      </c>
      <c r="E15" s="6">
        <v>14788.0126</v>
      </c>
      <c r="F15" s="6">
        <v>16678.992600000001</v>
      </c>
    </row>
    <row r="16" spans="1:6" x14ac:dyDescent="0.2">
      <c r="A16" s="5" t="s">
        <v>85</v>
      </c>
      <c r="B16" s="6">
        <v>23404.001700000001</v>
      </c>
      <c r="C16" s="6">
        <v>22779.1819</v>
      </c>
      <c r="D16" s="6">
        <v>36200.918700000002</v>
      </c>
      <c r="E16" s="6">
        <v>35269.873800000001</v>
      </c>
      <c r="F16" s="6">
        <v>35774.785300000003</v>
      </c>
    </row>
    <row r="17" spans="1:6" x14ac:dyDescent="0.2">
      <c r="A17" s="5" t="s">
        <v>86</v>
      </c>
      <c r="B17" s="6">
        <v>23404.001700000001</v>
      </c>
      <c r="C17" s="6">
        <v>22779.1819</v>
      </c>
      <c r="D17" s="6">
        <v>36200.918700000002</v>
      </c>
      <c r="E17" s="6">
        <v>35269.873800000001</v>
      </c>
      <c r="F17" s="6">
        <v>35774.785300000003</v>
      </c>
    </row>
    <row r="18" spans="1:6" x14ac:dyDescent="0.2">
      <c r="A18" s="5" t="s">
        <v>87</v>
      </c>
      <c r="B18" s="6">
        <v>66399.934399999998</v>
      </c>
      <c r="C18" s="6">
        <v>77755.248999999996</v>
      </c>
      <c r="D18" s="6">
        <v>90064.704199999993</v>
      </c>
      <c r="E18" s="6">
        <v>92042.271299999993</v>
      </c>
      <c r="F18" s="6">
        <v>80926.190100000007</v>
      </c>
    </row>
    <row r="19" spans="1:6" x14ac:dyDescent="0.2">
      <c r="A19" s="5" t="s">
        <v>88</v>
      </c>
      <c r="B19" s="6">
        <v>49643.330699999999</v>
      </c>
      <c r="C19" s="6">
        <v>47686.344799999999</v>
      </c>
      <c r="D19" s="6">
        <v>55487.494100000004</v>
      </c>
      <c r="E19" s="6">
        <v>51863.091500000002</v>
      </c>
      <c r="F19" s="6">
        <v>45858.785799999998</v>
      </c>
    </row>
    <row r="20" spans="1:6" x14ac:dyDescent="0.2">
      <c r="A20" s="7" t="s">
        <v>89</v>
      </c>
      <c r="B20" s="8">
        <v>39471.253400000001</v>
      </c>
      <c r="C20" s="8">
        <v>39080.807099999998</v>
      </c>
      <c r="D20" s="8">
        <v>44678.0815</v>
      </c>
      <c r="E20" s="8">
        <v>42520.662499999999</v>
      </c>
      <c r="F20" s="8">
        <v>39029.116300000002</v>
      </c>
    </row>
    <row r="21" spans="1:6" x14ac:dyDescent="0.2">
      <c r="A21" s="7" t="s">
        <v>90</v>
      </c>
      <c r="B21" s="8">
        <v>10172.077300000001</v>
      </c>
      <c r="C21" s="8">
        <v>8605.5377000000008</v>
      </c>
      <c r="D21" s="8">
        <v>10809.4126</v>
      </c>
      <c r="E21" s="8">
        <v>9342.4290000000001</v>
      </c>
      <c r="F21" s="8">
        <v>6829.6695</v>
      </c>
    </row>
    <row r="22" spans="1:6" x14ac:dyDescent="0.2">
      <c r="A22" s="5" t="s">
        <v>80</v>
      </c>
      <c r="B22" s="6">
        <v>377.37819999999999</v>
      </c>
      <c r="C22" s="6">
        <v>1071.6858</v>
      </c>
      <c r="D22" s="6">
        <v>1684.9029</v>
      </c>
      <c r="E22" s="6">
        <v>2283.123</v>
      </c>
      <c r="F22" s="6">
        <v>2255.6412999999998</v>
      </c>
    </row>
    <row r="23" spans="1:6" x14ac:dyDescent="0.2">
      <c r="A23" s="5" t="s">
        <v>91</v>
      </c>
      <c r="B23" s="6">
        <v>49.313899999999997</v>
      </c>
      <c r="C23" s="6">
        <v>0</v>
      </c>
      <c r="D23" s="6">
        <v>0</v>
      </c>
      <c r="E23" s="6">
        <v>0</v>
      </c>
      <c r="F23" s="6">
        <v>0</v>
      </c>
    </row>
    <row r="24" spans="1:6" x14ac:dyDescent="0.2">
      <c r="A24" s="5" t="s">
        <v>92</v>
      </c>
      <c r="B24" s="6">
        <v>12582.3513</v>
      </c>
      <c r="C24" s="6">
        <v>26775.482499999998</v>
      </c>
      <c r="D24" s="6">
        <v>30549.6803</v>
      </c>
      <c r="E24" s="6">
        <v>34643.848599999998</v>
      </c>
      <c r="F24" s="6">
        <v>30190.711899999998</v>
      </c>
    </row>
    <row r="25" spans="1:6" x14ac:dyDescent="0.2">
      <c r="A25" s="5" t="s">
        <v>93</v>
      </c>
      <c r="B25" s="6">
        <v>3747.5603999999998</v>
      </c>
      <c r="C25" s="6">
        <v>2221.7359000000001</v>
      </c>
      <c r="D25" s="6">
        <v>2342.6269000000002</v>
      </c>
      <c r="E25" s="6">
        <v>3252.2082</v>
      </c>
      <c r="F25" s="6">
        <v>2621.0511000000001</v>
      </c>
    </row>
    <row r="26" spans="1:6" x14ac:dyDescent="0.2">
      <c r="A26" s="3"/>
      <c r="B26" s="9"/>
      <c r="C26" s="9"/>
      <c r="D26" s="9"/>
      <c r="E26" s="9"/>
      <c r="F26" s="9"/>
    </row>
    <row r="27" spans="1:6" x14ac:dyDescent="0.2">
      <c r="A27" s="3" t="s">
        <v>159</v>
      </c>
      <c r="B27" s="4">
        <v>143781.5289</v>
      </c>
      <c r="C27" s="4">
        <v>185389.63329999999</v>
      </c>
      <c r="D27" s="4">
        <v>257934.34969999999</v>
      </c>
      <c r="E27" s="4">
        <v>267437.38170000003</v>
      </c>
      <c r="F27" s="4">
        <v>255210.94769999999</v>
      </c>
    </row>
    <row r="28" spans="1:6" x14ac:dyDescent="0.2">
      <c r="A28" s="3" t="s">
        <v>160</v>
      </c>
      <c r="B28" s="4">
        <v>52096.065300000002</v>
      </c>
      <c r="C28" s="4">
        <v>61185.490599999997</v>
      </c>
      <c r="D28" s="4">
        <v>92567.260299999994</v>
      </c>
      <c r="E28" s="4">
        <v>96744.479500000001</v>
      </c>
      <c r="F28" s="4">
        <v>91734.313599999994</v>
      </c>
    </row>
    <row r="29" spans="1:6" x14ac:dyDescent="0.2">
      <c r="A29" s="3" t="s">
        <v>161</v>
      </c>
      <c r="B29" s="4">
        <v>30939.497299999999</v>
      </c>
      <c r="C29" s="4">
        <v>34151.617400000003</v>
      </c>
      <c r="D29" s="4">
        <v>57586.412100000001</v>
      </c>
      <c r="E29" s="4">
        <v>60533.753900000003</v>
      </c>
      <c r="F29" s="4">
        <v>56100.014600000002</v>
      </c>
    </row>
    <row r="30" spans="1:6" x14ac:dyDescent="0.2">
      <c r="A30" s="5" t="s">
        <v>94</v>
      </c>
      <c r="B30" s="6">
        <v>20171.9283</v>
      </c>
      <c r="C30" s="6">
        <v>25111.7575</v>
      </c>
      <c r="D30" s="6">
        <v>42794.030100000004</v>
      </c>
      <c r="E30" s="6">
        <v>45188.643499999998</v>
      </c>
      <c r="F30" s="6">
        <v>40990.245999999999</v>
      </c>
    </row>
    <row r="31" spans="1:6" x14ac:dyDescent="0.2">
      <c r="A31" s="5" t="s">
        <v>95</v>
      </c>
      <c r="B31" s="6">
        <v>2634.7939000000001</v>
      </c>
      <c r="C31" s="6">
        <v>2850.7687999999998</v>
      </c>
      <c r="D31" s="6">
        <v>3857.0709000000002</v>
      </c>
      <c r="E31" s="6">
        <v>3431.0726</v>
      </c>
      <c r="F31" s="6">
        <v>1826.03</v>
      </c>
    </row>
    <row r="32" spans="1:6" x14ac:dyDescent="0.2">
      <c r="A32" s="5" t="s">
        <v>96</v>
      </c>
      <c r="B32" s="6">
        <v>17537.134399999999</v>
      </c>
      <c r="C32" s="6">
        <v>22260.988700000002</v>
      </c>
      <c r="D32" s="6">
        <v>38936.959199999998</v>
      </c>
      <c r="E32" s="6">
        <v>41757.571000000004</v>
      </c>
      <c r="F32" s="6">
        <v>39164.216</v>
      </c>
    </row>
    <row r="33" spans="1:6" x14ac:dyDescent="0.2">
      <c r="A33" s="5" t="s">
        <v>97</v>
      </c>
      <c r="B33" s="6">
        <v>3347.0895999999998</v>
      </c>
      <c r="C33" s="6">
        <v>1275.1506999999999</v>
      </c>
      <c r="D33" s="6">
        <v>2932.4421000000002</v>
      </c>
      <c r="E33" s="6">
        <v>2453.9432000000002</v>
      </c>
      <c r="F33" s="6">
        <v>2794.7298999999998</v>
      </c>
    </row>
    <row r="34" spans="1:6" x14ac:dyDescent="0.2">
      <c r="A34" s="5" t="s">
        <v>98</v>
      </c>
      <c r="B34" s="6">
        <v>1095.9312</v>
      </c>
      <c r="C34" s="6">
        <v>727.72969999999998</v>
      </c>
      <c r="D34" s="6">
        <v>550.29070000000002</v>
      </c>
      <c r="E34" s="6">
        <v>1394.4794999999999</v>
      </c>
      <c r="F34" s="6">
        <v>1086.9122</v>
      </c>
    </row>
    <row r="35" spans="1:6" x14ac:dyDescent="0.2">
      <c r="A35" s="5" t="s">
        <v>99</v>
      </c>
      <c r="B35" s="6">
        <v>0</v>
      </c>
      <c r="C35" s="6">
        <v>547.42100000000005</v>
      </c>
      <c r="D35" s="6">
        <v>881.89959999999996</v>
      </c>
      <c r="E35" s="6">
        <v>1059.4637</v>
      </c>
      <c r="F35" s="6">
        <v>1009.0261</v>
      </c>
    </row>
    <row r="36" spans="1:6" x14ac:dyDescent="0.2">
      <c r="A36" s="7" t="s">
        <v>100</v>
      </c>
      <c r="B36" s="8" t="s">
        <v>2</v>
      </c>
      <c r="C36" s="8">
        <v>547.42100000000005</v>
      </c>
      <c r="D36" s="8">
        <v>881.89959999999996</v>
      </c>
      <c r="E36" s="8">
        <v>1059.4637</v>
      </c>
      <c r="F36" s="8">
        <v>1009.0261</v>
      </c>
    </row>
    <row r="37" spans="1:6" x14ac:dyDescent="0.2">
      <c r="A37" s="5" t="s">
        <v>101</v>
      </c>
      <c r="B37" s="6">
        <v>2251.1583999999998</v>
      </c>
      <c r="C37" s="6">
        <v>0</v>
      </c>
      <c r="D37" s="6">
        <v>1500.2518</v>
      </c>
      <c r="E37" s="6">
        <v>0</v>
      </c>
      <c r="F37" s="6">
        <v>698.79169999999999</v>
      </c>
    </row>
    <row r="38" spans="1:6" x14ac:dyDescent="0.2">
      <c r="A38" s="5" t="s">
        <v>102</v>
      </c>
      <c r="B38" s="6">
        <v>7420.4794000000002</v>
      </c>
      <c r="C38" s="6">
        <v>7764.7092000000002</v>
      </c>
      <c r="D38" s="6">
        <v>11859.939899999999</v>
      </c>
      <c r="E38" s="6">
        <v>12891.1672</v>
      </c>
      <c r="F38" s="6">
        <v>12315.0386</v>
      </c>
    </row>
    <row r="39" spans="1:6" x14ac:dyDescent="0.2">
      <c r="A39" s="5" t="s">
        <v>103</v>
      </c>
      <c r="B39" s="6">
        <v>4587.9829</v>
      </c>
      <c r="C39" s="6">
        <v>5413.2132000000001</v>
      </c>
      <c r="D39" s="6">
        <v>9536.0833000000002</v>
      </c>
      <c r="E39" s="6">
        <v>10565.142</v>
      </c>
      <c r="F39" s="6">
        <v>10379.240100000001</v>
      </c>
    </row>
    <row r="40" spans="1:6" x14ac:dyDescent="0.2">
      <c r="A40" s="5" t="s">
        <v>104</v>
      </c>
      <c r="B40" s="6">
        <v>2832.4965000000002</v>
      </c>
      <c r="C40" s="6">
        <v>2351.4960000000001</v>
      </c>
      <c r="D40" s="6">
        <v>2323.8566000000001</v>
      </c>
      <c r="E40" s="6">
        <v>2326.0252</v>
      </c>
      <c r="F40" s="6">
        <v>1935.7985000000001</v>
      </c>
    </row>
    <row r="41" spans="1:6" x14ac:dyDescent="0.2">
      <c r="A41" s="3" t="s">
        <v>162</v>
      </c>
      <c r="B41" s="4">
        <v>21156.567999999999</v>
      </c>
      <c r="C41" s="4">
        <v>27033.873200000002</v>
      </c>
      <c r="D41" s="4">
        <v>34980.8482</v>
      </c>
      <c r="E41" s="4">
        <v>36210.725599999998</v>
      </c>
      <c r="F41" s="4">
        <v>35634.298999999999</v>
      </c>
    </row>
    <row r="42" spans="1:6" x14ac:dyDescent="0.2">
      <c r="A42" s="5" t="s">
        <v>105</v>
      </c>
      <c r="B42" s="6">
        <v>16661.551500000001</v>
      </c>
      <c r="C42" s="6">
        <v>19521.341899999999</v>
      </c>
      <c r="D42" s="6">
        <v>24755.909599999999</v>
      </c>
      <c r="E42" s="6">
        <v>25400.4732</v>
      </c>
      <c r="F42" s="6">
        <v>25676.5177</v>
      </c>
    </row>
    <row r="43" spans="1:6" x14ac:dyDescent="0.2">
      <c r="A43" s="5" t="s">
        <v>106</v>
      </c>
      <c r="B43" s="6">
        <v>16661.551500000001</v>
      </c>
      <c r="C43" s="6">
        <v>16982.618600000002</v>
      </c>
      <c r="D43" s="6">
        <v>20710.830300000001</v>
      </c>
      <c r="E43" s="6">
        <v>20899.5268</v>
      </c>
      <c r="F43" s="6">
        <v>21704.469400000002</v>
      </c>
    </row>
    <row r="44" spans="1:6" x14ac:dyDescent="0.2">
      <c r="A44" s="5" t="s">
        <v>107</v>
      </c>
      <c r="B44" s="6">
        <v>0</v>
      </c>
      <c r="C44" s="6">
        <v>2538.7233000000001</v>
      </c>
      <c r="D44" s="6">
        <v>4045.0792999999999</v>
      </c>
      <c r="E44" s="6">
        <v>4500.9463999999998</v>
      </c>
      <c r="F44" s="6">
        <v>3972.0482999999999</v>
      </c>
    </row>
    <row r="45" spans="1:6" x14ac:dyDescent="0.2">
      <c r="A45" s="7" t="s">
        <v>108</v>
      </c>
      <c r="B45" s="8" t="s">
        <v>2</v>
      </c>
      <c r="C45" s="8">
        <v>2538.7233000000001</v>
      </c>
      <c r="D45" s="8">
        <v>4045.0792999999999</v>
      </c>
      <c r="E45" s="8">
        <v>4500.9463999999998</v>
      </c>
      <c r="F45" s="8">
        <v>3972.0482999999999</v>
      </c>
    </row>
    <row r="46" spans="1:6" x14ac:dyDescent="0.2">
      <c r="A46" s="5" t="s">
        <v>109</v>
      </c>
      <c r="B46" s="6">
        <v>4495.0164999999997</v>
      </c>
      <c r="C46" s="6">
        <v>7512.5312000000004</v>
      </c>
      <c r="D46" s="6">
        <v>10224.938599999999</v>
      </c>
      <c r="E46" s="6">
        <v>10810.252399999999</v>
      </c>
      <c r="F46" s="6">
        <v>9957.7813000000006</v>
      </c>
    </row>
    <row r="47" spans="1:6" x14ac:dyDescent="0.2">
      <c r="A47" s="5" t="s">
        <v>103</v>
      </c>
      <c r="B47" s="6">
        <v>218.56049999999999</v>
      </c>
      <c r="C47" s="6">
        <v>285.92410000000001</v>
      </c>
      <c r="D47" s="6">
        <v>481.92399999999998</v>
      </c>
      <c r="E47" s="6">
        <v>550.47320000000002</v>
      </c>
      <c r="F47" s="6">
        <v>518.27049999999997</v>
      </c>
    </row>
    <row r="48" spans="1:6" x14ac:dyDescent="0.2">
      <c r="A48" s="5" t="s">
        <v>110</v>
      </c>
      <c r="B48" s="6">
        <v>3354.6878000000002</v>
      </c>
      <c r="C48" s="6">
        <v>6198.2689</v>
      </c>
      <c r="D48" s="6">
        <v>9094.9045000000006</v>
      </c>
      <c r="E48" s="6">
        <v>9732.8076000000001</v>
      </c>
      <c r="F48" s="6">
        <v>8988.9357999999993</v>
      </c>
    </row>
    <row r="49" spans="1:6" x14ac:dyDescent="0.2">
      <c r="A49" s="5" t="s">
        <v>111</v>
      </c>
      <c r="B49" s="6">
        <v>921.76819999999998</v>
      </c>
      <c r="C49" s="6">
        <v>1028.3382999999999</v>
      </c>
      <c r="D49" s="6">
        <v>648.11</v>
      </c>
      <c r="E49" s="6">
        <v>526.97159999999997</v>
      </c>
      <c r="F49" s="6">
        <v>450.57499999999999</v>
      </c>
    </row>
    <row r="50" spans="1:6" x14ac:dyDescent="0.2">
      <c r="A50" s="3" t="s">
        <v>163</v>
      </c>
      <c r="B50" s="4">
        <v>91685.463600000003</v>
      </c>
      <c r="C50" s="4">
        <v>124204.1427</v>
      </c>
      <c r="D50" s="4">
        <v>165367.0894</v>
      </c>
      <c r="E50" s="4">
        <v>170692.90220000001</v>
      </c>
      <c r="F50" s="4">
        <v>163476.6342</v>
      </c>
    </row>
    <row r="51" spans="1:6" x14ac:dyDescent="0.2">
      <c r="A51" s="5" t="s">
        <v>112</v>
      </c>
      <c r="B51" s="6">
        <v>1015.9265</v>
      </c>
      <c r="C51" s="6">
        <v>1285.3169</v>
      </c>
      <c r="D51" s="6">
        <v>1323.5361</v>
      </c>
      <c r="E51" s="6">
        <v>1522.8706999999999</v>
      </c>
      <c r="F51" s="6">
        <v>1435.1433999999999</v>
      </c>
    </row>
    <row r="52" spans="1:6" x14ac:dyDescent="0.2">
      <c r="A52" s="5" t="s">
        <v>113</v>
      </c>
      <c r="B52" s="6">
        <v>34532.262600000002</v>
      </c>
      <c r="C52" s="6">
        <v>48530.562100000003</v>
      </c>
      <c r="D52" s="6">
        <v>60173.205800000003</v>
      </c>
      <c r="E52" s="6">
        <v>64748.7382</v>
      </c>
      <c r="F52" s="6">
        <v>60690.202400000002</v>
      </c>
    </row>
    <row r="53" spans="1:6" x14ac:dyDescent="0.2">
      <c r="A53" s="5" t="s">
        <v>114</v>
      </c>
      <c r="B53" s="6">
        <v>0.14899999999999999</v>
      </c>
      <c r="C53" s="6">
        <v>0.14119999999999999</v>
      </c>
      <c r="D53" s="6">
        <v>0.15260000000000001</v>
      </c>
      <c r="E53" s="6">
        <v>0.15770000000000001</v>
      </c>
      <c r="F53" s="6">
        <v>0.14560000000000001</v>
      </c>
    </row>
    <row r="54" spans="1:6" x14ac:dyDescent="0.2">
      <c r="A54" s="5" t="s">
        <v>115</v>
      </c>
      <c r="B54" s="6">
        <v>34532.113599999997</v>
      </c>
      <c r="C54" s="6">
        <v>48530.420899999997</v>
      </c>
      <c r="D54" s="6">
        <v>60173.053200000002</v>
      </c>
      <c r="E54" s="6">
        <v>64748.580399999999</v>
      </c>
      <c r="F54" s="6">
        <v>60690.056799999998</v>
      </c>
    </row>
    <row r="55" spans="1:6" x14ac:dyDescent="0.2">
      <c r="A55" s="5" t="s">
        <v>116</v>
      </c>
      <c r="B55" s="6">
        <v>0</v>
      </c>
      <c r="C55" s="6">
        <v>0</v>
      </c>
      <c r="D55" s="6">
        <v>0</v>
      </c>
      <c r="E55" s="6">
        <v>350.31549999999999</v>
      </c>
      <c r="F55" s="6">
        <v>4187.3635000000004</v>
      </c>
    </row>
    <row r="56" spans="1:6" x14ac:dyDescent="0.2">
      <c r="A56" s="5" t="s">
        <v>117</v>
      </c>
      <c r="B56" s="6">
        <v>38421.0605</v>
      </c>
      <c r="C56" s="6">
        <v>57366.533499999998</v>
      </c>
      <c r="D56" s="6">
        <v>84683.727799999993</v>
      </c>
      <c r="E56" s="6">
        <v>88889.116699999999</v>
      </c>
      <c r="F56" s="6">
        <v>87207.453800000003</v>
      </c>
    </row>
    <row r="57" spans="1:6" x14ac:dyDescent="0.2">
      <c r="A57" s="5" t="s">
        <v>118</v>
      </c>
      <c r="B57" s="6">
        <v>385.42329999999998</v>
      </c>
      <c r="C57" s="6">
        <v>763.31140000000005</v>
      </c>
      <c r="D57" s="6">
        <v>-1795.0831000000001</v>
      </c>
      <c r="E57" s="6">
        <v>-3685.1734999999999</v>
      </c>
      <c r="F57" s="6">
        <v>365.55540000000002</v>
      </c>
    </row>
    <row r="58" spans="1:6" x14ac:dyDescent="0.2">
      <c r="A58" s="3" t="s">
        <v>164</v>
      </c>
      <c r="B58" s="4">
        <v>74354.672900000005</v>
      </c>
      <c r="C58" s="4">
        <v>107945.72380000001</v>
      </c>
      <c r="D58" s="4">
        <v>144385.3866</v>
      </c>
      <c r="E58" s="4">
        <v>151125.2366</v>
      </c>
      <c r="F58" s="4">
        <v>145510.9914</v>
      </c>
    </row>
    <row r="59" spans="1:6" x14ac:dyDescent="0.2">
      <c r="A59" s="5" t="s">
        <v>119</v>
      </c>
      <c r="B59" s="6">
        <v>17330.790700000001</v>
      </c>
      <c r="C59" s="6">
        <v>16258.418900000001</v>
      </c>
      <c r="D59" s="6">
        <v>20981.702799999999</v>
      </c>
      <c r="E59" s="6">
        <v>19567.6656</v>
      </c>
      <c r="F59" s="6">
        <v>17965.6427</v>
      </c>
    </row>
    <row r="60" spans="1:6" x14ac:dyDescent="0.2">
      <c r="A60" s="3"/>
      <c r="B60" s="9"/>
      <c r="C60" s="9"/>
      <c r="D60" s="9"/>
      <c r="E60" s="9"/>
      <c r="F60" s="9"/>
    </row>
    <row r="61" spans="1:6" x14ac:dyDescent="0.2">
      <c r="A61" s="3" t="s">
        <v>1</v>
      </c>
      <c r="B61" s="9"/>
      <c r="C61" s="9"/>
      <c r="D61" s="9"/>
      <c r="E61" s="9"/>
      <c r="F61" s="9"/>
    </row>
    <row r="62" spans="1:6" x14ac:dyDescent="0.2">
      <c r="A62" s="3" t="s">
        <v>120</v>
      </c>
      <c r="B62" s="4">
        <v>2571.9297999999999</v>
      </c>
      <c r="C62" s="4">
        <v>2686.4994000000002</v>
      </c>
      <c r="D62" s="4">
        <v>2718.1792</v>
      </c>
      <c r="E62" s="4">
        <v>2710.9140000000002</v>
      </c>
      <c r="F62" s="4">
        <v>2585.0509999999999</v>
      </c>
    </row>
    <row r="63" spans="1:6" x14ac:dyDescent="0.2">
      <c r="A63" s="3" t="s">
        <v>121</v>
      </c>
      <c r="B63" s="4">
        <v>4619.2696999999998</v>
      </c>
      <c r="C63" s="4">
        <v>4223.7691000000004</v>
      </c>
      <c r="D63" s="4">
        <v>6216.0264999999999</v>
      </c>
      <c r="E63" s="4">
        <v>7220.1893</v>
      </c>
      <c r="F63" s="4">
        <v>6219.9737999999998</v>
      </c>
    </row>
    <row r="64" spans="1:6" x14ac:dyDescent="0.2">
      <c r="A64" s="3" t="s">
        <v>122</v>
      </c>
      <c r="B64" s="4">
        <v>0</v>
      </c>
      <c r="C64" s="4">
        <v>1</v>
      </c>
      <c r="D64" s="4" t="s">
        <v>2</v>
      </c>
      <c r="E64" s="4">
        <v>1.71</v>
      </c>
      <c r="F64" s="4">
        <v>0.16400000000000001</v>
      </c>
    </row>
    <row r="65" spans="1:6" x14ac:dyDescent="0.2">
      <c r="A65" s="3" t="s">
        <v>123</v>
      </c>
      <c r="B65" s="4">
        <v>7.1172000000000004</v>
      </c>
      <c r="C65" s="4">
        <v>6.3933</v>
      </c>
      <c r="D65" s="4">
        <v>5.9768999999999997</v>
      </c>
      <c r="E65" s="4">
        <v>7.3733000000000004</v>
      </c>
      <c r="F65" s="4">
        <v>7.1292999999999997</v>
      </c>
    </row>
    <row r="66" spans="1:6" x14ac:dyDescent="0.2">
      <c r="A66" s="3" t="s">
        <v>124</v>
      </c>
      <c r="B66" s="4">
        <v>-33663.830999999998</v>
      </c>
      <c r="C66" s="4">
        <v>-53267.582600000002</v>
      </c>
      <c r="D66" s="4">
        <v>-82288.299799999993</v>
      </c>
      <c r="E66" s="4">
        <v>-79195.425900000002</v>
      </c>
      <c r="F66" s="4">
        <v>-83656.718599999993</v>
      </c>
    </row>
    <row r="67" spans="1:6" x14ac:dyDescent="0.2">
      <c r="A67" s="3" t="s">
        <v>125</v>
      </c>
      <c r="B67" s="10">
        <v>-36.716700000000003</v>
      </c>
      <c r="C67" s="10">
        <v>-42.887099999999997</v>
      </c>
      <c r="D67" s="10">
        <v>-49.761000000000003</v>
      </c>
      <c r="E67" s="10">
        <v>-46.3964</v>
      </c>
      <c r="F67" s="10">
        <v>-51.173499999999997</v>
      </c>
    </row>
    <row r="68" spans="1:6" x14ac:dyDescent="0.2">
      <c r="A68" s="3" t="s">
        <v>126</v>
      </c>
      <c r="B68" s="10">
        <v>25.1709</v>
      </c>
      <c r="C68" s="10">
        <v>42.826900000000002</v>
      </c>
      <c r="D68" s="10">
        <v>43.257899999999999</v>
      </c>
      <c r="E68" s="10">
        <v>45.338999999999999</v>
      </c>
      <c r="F68" s="10">
        <v>46.9148</v>
      </c>
    </row>
    <row r="69" spans="1:6" x14ac:dyDescent="0.2">
      <c r="A69" s="3" t="s">
        <v>127</v>
      </c>
      <c r="B69" s="10">
        <v>1.3015000000000001</v>
      </c>
      <c r="C69" s="10">
        <v>1.9138999999999999</v>
      </c>
      <c r="D69" s="10">
        <v>1.7049000000000001</v>
      </c>
      <c r="E69" s="10">
        <v>1.6637999999999999</v>
      </c>
      <c r="F69" s="10">
        <v>1.8111999999999999</v>
      </c>
    </row>
    <row r="70" spans="1:6" x14ac:dyDescent="0.2">
      <c r="A70" s="3" t="s">
        <v>128</v>
      </c>
      <c r="B70" s="10">
        <v>101958</v>
      </c>
      <c r="C70" s="10">
        <v>117600</v>
      </c>
      <c r="D70" s="10">
        <v>251462</v>
      </c>
      <c r="E70" s="10">
        <v>254941</v>
      </c>
      <c r="F70" s="10">
        <v>235216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F503-6FC9-4C71-AB82-C60BCFC45577}">
  <dimension ref="A1:F81"/>
  <sheetViews>
    <sheetView workbookViewId="0">
      <selection activeCell="H1" sqref="H1"/>
    </sheetView>
  </sheetViews>
  <sheetFormatPr baseColWidth="10" defaultRowHeight="15" x14ac:dyDescent="0.2"/>
  <cols>
    <col min="1" max="1" width="50" bestFit="1" customWidth="1"/>
  </cols>
  <sheetData>
    <row r="1" spans="1:6" x14ac:dyDescent="0.2">
      <c r="A1" s="1" t="s">
        <v>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</row>
    <row r="2" spans="1:6" x14ac:dyDescent="0.2">
      <c r="A2" s="12" t="s">
        <v>165</v>
      </c>
      <c r="B2" s="13">
        <v>56163.054900000003</v>
      </c>
      <c r="C2" s="13">
        <v>73191.39</v>
      </c>
      <c r="D2" s="13">
        <v>105957.379</v>
      </c>
      <c r="E2" s="13">
        <v>132949.5742</v>
      </c>
      <c r="F2" s="13">
        <v>126788.02310000001</v>
      </c>
    </row>
    <row r="3" spans="1:6" x14ac:dyDescent="0.2">
      <c r="A3" s="3" t="s">
        <v>166</v>
      </c>
      <c r="B3" s="4">
        <v>13098.1155</v>
      </c>
      <c r="C3" s="4">
        <v>21457.6672</v>
      </c>
      <c r="D3" s="4">
        <v>22243.266299999999</v>
      </c>
      <c r="E3" s="4">
        <v>9701.4964999999993</v>
      </c>
      <c r="F3" s="4">
        <v>10622.9432</v>
      </c>
    </row>
    <row r="4" spans="1:6" x14ac:dyDescent="0.2">
      <c r="A4" s="5" t="s">
        <v>3</v>
      </c>
      <c r="B4" s="6">
        <v>30839.723600000001</v>
      </c>
      <c r="C4" s="6">
        <v>40546.178599999999</v>
      </c>
      <c r="D4" s="6">
        <v>62220.078399999999</v>
      </c>
      <c r="E4" s="6">
        <v>84073.194900000002</v>
      </c>
      <c r="F4" s="6">
        <v>80229.982000000004</v>
      </c>
    </row>
    <row r="5" spans="1:6" x14ac:dyDescent="0.2">
      <c r="A5" s="5" t="s">
        <v>4</v>
      </c>
      <c r="B5" s="6">
        <v>1598.7016000000001</v>
      </c>
      <c r="C5" s="6">
        <v>1922.4350999999999</v>
      </c>
      <c r="D5" s="6">
        <v>1835.7068999999999</v>
      </c>
      <c r="E5" s="6">
        <v>1815.1831</v>
      </c>
      <c r="F5" s="6">
        <v>1970.9579000000001</v>
      </c>
    </row>
    <row r="6" spans="1:6" x14ac:dyDescent="0.2">
      <c r="A6" s="5" t="s">
        <v>5</v>
      </c>
      <c r="B6" s="6">
        <v>5579.1360999999997</v>
      </c>
      <c r="C6" s="6">
        <v>6186.0252</v>
      </c>
      <c r="D6" s="6">
        <v>8454.8579000000009</v>
      </c>
      <c r="E6" s="6">
        <v>8644.2111999999997</v>
      </c>
      <c r="F6" s="6">
        <v>8281.9928999999993</v>
      </c>
    </row>
    <row r="7" spans="1:6" x14ac:dyDescent="0.2">
      <c r="A7" s="5" t="s">
        <v>6</v>
      </c>
      <c r="B7" s="6">
        <v>5928.6238000000003</v>
      </c>
      <c r="C7" s="6">
        <v>7276.3337000000001</v>
      </c>
      <c r="D7" s="6">
        <v>12041.9239</v>
      </c>
      <c r="E7" s="6">
        <v>18670.654699999999</v>
      </c>
      <c r="F7" s="6">
        <v>15105.617099999999</v>
      </c>
    </row>
    <row r="8" spans="1:6" x14ac:dyDescent="0.2">
      <c r="A8" s="5" t="s">
        <v>7</v>
      </c>
      <c r="B8" s="6">
        <v>3709.3393000000001</v>
      </c>
      <c r="C8" s="6">
        <v>4048.9171999999999</v>
      </c>
      <c r="D8" s="6">
        <v>8157.6468000000004</v>
      </c>
      <c r="E8" s="6">
        <v>4975.0384999999997</v>
      </c>
      <c r="F8" s="6">
        <v>6156.7620999999999</v>
      </c>
    </row>
    <row r="9" spans="1:6" x14ac:dyDescent="0.2">
      <c r="A9" s="5" t="s">
        <v>8</v>
      </c>
      <c r="B9" s="6">
        <v>8507.5305000000008</v>
      </c>
      <c r="C9" s="6">
        <v>13128.790199999999</v>
      </c>
      <c r="D9" s="6">
        <v>13247.1651</v>
      </c>
      <c r="E9" s="6">
        <v>10853.071</v>
      </c>
      <c r="F9" s="6">
        <v>14646.593000000001</v>
      </c>
    </row>
    <row r="10" spans="1:6" x14ac:dyDescent="0.2">
      <c r="A10" s="5" t="s">
        <v>9</v>
      </c>
      <c r="B10" s="6" t="s">
        <v>2</v>
      </c>
      <c r="C10" s="6">
        <v>82.710099999999997</v>
      </c>
      <c r="D10" s="6">
        <v>0</v>
      </c>
      <c r="E10" s="6">
        <v>3918.2208000000001</v>
      </c>
      <c r="F10" s="6">
        <v>396.1182</v>
      </c>
    </row>
    <row r="11" spans="1:6" x14ac:dyDescent="0.2">
      <c r="A11" s="5" t="s">
        <v>10</v>
      </c>
      <c r="B11" s="6">
        <v>8507.5305000000008</v>
      </c>
      <c r="C11" s="6">
        <v>13128.790199999999</v>
      </c>
      <c r="D11" s="6">
        <v>13247.1651</v>
      </c>
      <c r="E11" s="6">
        <v>10853.071</v>
      </c>
      <c r="F11" s="6">
        <v>14646.593000000001</v>
      </c>
    </row>
    <row r="12" spans="1:6" x14ac:dyDescent="0.2">
      <c r="A12" s="5" t="s">
        <v>11</v>
      </c>
      <c r="B12" s="6">
        <v>773.4932</v>
      </c>
      <c r="C12" s="6">
        <v>743.81640000000004</v>
      </c>
      <c r="D12" s="6">
        <v>661.19129999999996</v>
      </c>
      <c r="E12" s="6">
        <v>765.06690000000003</v>
      </c>
      <c r="F12" s="6">
        <v>863.75360000000001</v>
      </c>
    </row>
    <row r="13" spans="1:6" x14ac:dyDescent="0.2">
      <c r="A13" s="5" t="s">
        <v>12</v>
      </c>
      <c r="B13" s="6">
        <v>2466.9812000000002</v>
      </c>
      <c r="C13" s="6">
        <v>2952.5778</v>
      </c>
      <c r="D13" s="6">
        <v>4324.9236000000001</v>
      </c>
      <c r="E13" s="6">
        <v>4179.1134000000002</v>
      </c>
      <c r="F13" s="6">
        <v>2269.433</v>
      </c>
    </row>
    <row r="14" spans="1:6" x14ac:dyDescent="0.2">
      <c r="A14" s="5" t="s">
        <v>13</v>
      </c>
      <c r="B14" s="6">
        <v>-6573.3504999999996</v>
      </c>
      <c r="C14" s="6">
        <v>-10476.0365</v>
      </c>
      <c r="D14" s="6">
        <v>-10753.0736</v>
      </c>
      <c r="E14" s="6">
        <v>2447.1541999999999</v>
      </c>
      <c r="F14" s="6">
        <v>1615.8526999999999</v>
      </c>
    </row>
    <row r="15" spans="1:6" x14ac:dyDescent="0.2">
      <c r="A15" s="5" t="s">
        <v>14</v>
      </c>
      <c r="B15" s="6">
        <v>14340.324699999999</v>
      </c>
      <c r="C15" s="6">
        <v>23929.205300000001</v>
      </c>
      <c r="D15" s="6">
        <v>24459.054700000001</v>
      </c>
      <c r="E15" s="6">
        <v>9280.8577999999998</v>
      </c>
      <c r="F15" s="6">
        <v>13016.8747</v>
      </c>
    </row>
    <row r="16" spans="1:6" x14ac:dyDescent="0.2">
      <c r="A16" s="5" t="s">
        <v>15</v>
      </c>
      <c r="B16" s="6">
        <v>-32.936799999999998</v>
      </c>
      <c r="C16" s="6">
        <v>-1068.1949999999999</v>
      </c>
      <c r="D16" s="6">
        <v>-1120.0070000000001</v>
      </c>
      <c r="E16" s="6">
        <v>-1640.008</v>
      </c>
      <c r="F16" s="6">
        <v>-849.88800000000003</v>
      </c>
    </row>
    <row r="17" spans="1:6" x14ac:dyDescent="0.2">
      <c r="A17" s="5" t="s">
        <v>16</v>
      </c>
      <c r="B17" s="6">
        <v>-84.353999999999999</v>
      </c>
      <c r="C17" s="6">
        <v>823.22379999999998</v>
      </c>
      <c r="D17" s="6">
        <v>-1031.6711</v>
      </c>
      <c r="E17" s="6">
        <v>-2235.5101</v>
      </c>
      <c r="F17" s="6">
        <v>1176.8241</v>
      </c>
    </row>
    <row r="18" spans="1:6" x14ac:dyDescent="0.2">
      <c r="A18" s="5" t="s">
        <v>17</v>
      </c>
      <c r="B18" s="6">
        <v>-1140.4179999999999</v>
      </c>
      <c r="C18" s="6">
        <v>-1304.2634</v>
      </c>
      <c r="D18" s="6">
        <v>-1077.4640999999999</v>
      </c>
      <c r="E18" s="6">
        <v>-2364.2420000000002</v>
      </c>
      <c r="F18" s="6">
        <v>-1052.3257000000001</v>
      </c>
    </row>
    <row r="19" spans="1:6" x14ac:dyDescent="0.2">
      <c r="A19" s="5" t="s">
        <v>18</v>
      </c>
      <c r="B19" s="6">
        <v>42.624099999999999</v>
      </c>
      <c r="C19" s="6">
        <v>24.411000000000001</v>
      </c>
      <c r="D19" s="6">
        <v>39.8842</v>
      </c>
      <c r="E19" s="6">
        <v>45.1965</v>
      </c>
      <c r="F19" s="6">
        <v>39.991300000000003</v>
      </c>
    </row>
    <row r="20" spans="1:6" x14ac:dyDescent="0.2">
      <c r="A20" s="5" t="s">
        <v>19</v>
      </c>
      <c r="B20" s="11">
        <v>5.0597000000000003</v>
      </c>
      <c r="C20" s="11">
        <v>8.1590000000000007</v>
      </c>
      <c r="D20" s="11">
        <v>8.2175999999999991</v>
      </c>
      <c r="E20" s="11">
        <v>3.5830000000000002</v>
      </c>
      <c r="F20" s="11">
        <v>4.0355999999999996</v>
      </c>
    </row>
    <row r="21" spans="1:6" x14ac:dyDescent="0.2">
      <c r="A21" s="5" t="s">
        <v>20</v>
      </c>
      <c r="B21" s="6">
        <v>2580</v>
      </c>
      <c r="C21" s="6">
        <v>2627</v>
      </c>
      <c r="D21" s="6" t="s">
        <v>2</v>
      </c>
      <c r="E21" s="6" t="s">
        <v>2</v>
      </c>
      <c r="F21" s="6" t="s">
        <v>2</v>
      </c>
    </row>
    <row r="22" spans="1:6" x14ac:dyDescent="0.2">
      <c r="A22" s="5" t="s">
        <v>21</v>
      </c>
      <c r="B22" s="11">
        <v>4.9748000000000001</v>
      </c>
      <c r="C22" s="11">
        <v>8.0312000000000001</v>
      </c>
      <c r="D22" s="11">
        <v>8.0801999999999996</v>
      </c>
      <c r="E22" s="11">
        <v>3.544</v>
      </c>
      <c r="F22" s="11">
        <v>4.0079000000000002</v>
      </c>
    </row>
    <row r="23" spans="1:6" x14ac:dyDescent="0.2">
      <c r="A23" s="5" t="s">
        <v>22</v>
      </c>
      <c r="B23" s="6">
        <v>2623</v>
      </c>
      <c r="C23" s="6">
        <v>2668</v>
      </c>
      <c r="D23" s="6" t="s">
        <v>2</v>
      </c>
      <c r="E23" s="6" t="s">
        <v>2</v>
      </c>
      <c r="F23" s="6" t="s">
        <v>2</v>
      </c>
    </row>
    <row r="24" spans="1:6" x14ac:dyDescent="0.2">
      <c r="A24" s="5" t="s">
        <v>23</v>
      </c>
      <c r="B24" s="6">
        <v>13055.491400000001</v>
      </c>
      <c r="C24" s="6">
        <v>21433.2562</v>
      </c>
      <c r="D24" s="6">
        <v>22203.382099999999</v>
      </c>
      <c r="E24" s="6">
        <v>9656.3001000000004</v>
      </c>
      <c r="F24" s="6">
        <v>10582.9519</v>
      </c>
    </row>
    <row r="25" spans="1:6" x14ac:dyDescent="0.2">
      <c r="A25" s="5" t="s">
        <v>24</v>
      </c>
      <c r="B25" s="6">
        <v>11957.6975</v>
      </c>
      <c r="C25" s="6">
        <v>20153.4038</v>
      </c>
      <c r="D25" s="6">
        <v>21165.802199999998</v>
      </c>
      <c r="E25" s="6">
        <v>7337.2545</v>
      </c>
      <c r="F25" s="6">
        <v>9570.6175000000003</v>
      </c>
    </row>
    <row r="26" spans="1:6" x14ac:dyDescent="0.2">
      <c r="A26" s="5" t="s">
        <v>25</v>
      </c>
      <c r="B26" s="6">
        <v>13098.1155</v>
      </c>
      <c r="C26" s="6">
        <v>21457.6672</v>
      </c>
      <c r="D26" s="6">
        <v>22243.266299999999</v>
      </c>
      <c r="E26" s="6">
        <v>9701.4964999999993</v>
      </c>
      <c r="F26" s="6">
        <v>10622.9432</v>
      </c>
    </row>
    <row r="27" spans="1:6" x14ac:dyDescent="0.2">
      <c r="A27" s="5" t="s">
        <v>26</v>
      </c>
      <c r="B27" s="6">
        <v>159.16970000000001</v>
      </c>
      <c r="C27" s="6">
        <v>439.11009999999999</v>
      </c>
      <c r="D27" s="6">
        <v>-2754.3728000000001</v>
      </c>
      <c r="E27" s="6">
        <v>-2410.9969999999998</v>
      </c>
      <c r="F27" s="6">
        <v>3259.4364999999998</v>
      </c>
    </row>
    <row r="28" spans="1:6" x14ac:dyDescent="0.2">
      <c r="A28" s="5" t="s">
        <v>27</v>
      </c>
      <c r="B28" s="6">
        <v>0</v>
      </c>
      <c r="C28" s="6">
        <v>0</v>
      </c>
      <c r="D28" s="6">
        <v>-214.04519999999999</v>
      </c>
      <c r="E28" s="6">
        <v>-122.1863</v>
      </c>
      <c r="F28" s="6">
        <v>217.90880000000001</v>
      </c>
    </row>
    <row r="29" spans="1:6" x14ac:dyDescent="0.2">
      <c r="A29" s="5" t="s">
        <v>28</v>
      </c>
      <c r="B29" s="6">
        <v>-43.965400000000002</v>
      </c>
      <c r="C29" s="6">
        <v>-78.402299999999997</v>
      </c>
      <c r="D29" s="6" t="s">
        <v>2</v>
      </c>
      <c r="E29" s="6" t="s">
        <v>2</v>
      </c>
      <c r="F29" s="6" t="s">
        <v>2</v>
      </c>
    </row>
    <row r="30" spans="1:6" x14ac:dyDescent="0.2">
      <c r="A30" s="5" t="s">
        <v>29</v>
      </c>
      <c r="B30" s="6">
        <v>86.738500000000002</v>
      </c>
      <c r="C30" s="6">
        <v>-72.802099999999996</v>
      </c>
      <c r="D30" s="6">
        <v>15.3628</v>
      </c>
      <c r="E30" s="6">
        <v>24.468399999999999</v>
      </c>
      <c r="F30" s="6">
        <v>1.4595</v>
      </c>
    </row>
    <row r="31" spans="1:6" x14ac:dyDescent="0.2">
      <c r="A31" s="5" t="s">
        <v>30</v>
      </c>
      <c r="B31" s="6">
        <v>13148.7875</v>
      </c>
      <c r="C31" s="6">
        <v>21678.370999999999</v>
      </c>
      <c r="D31" s="6">
        <v>19542.958699999999</v>
      </c>
      <c r="E31" s="6">
        <v>7534.2487000000001</v>
      </c>
      <c r="F31" s="6">
        <v>13995.2019</v>
      </c>
    </row>
    <row r="32" spans="1:6" x14ac:dyDescent="0.2">
      <c r="A32" s="5" t="s">
        <v>31</v>
      </c>
      <c r="B32" s="6">
        <v>-151.27080000000001</v>
      </c>
      <c r="C32" s="6">
        <v>-67.201899999999995</v>
      </c>
      <c r="D32" s="6">
        <v>252.74760000000001</v>
      </c>
      <c r="E32" s="6">
        <v>341.46699999999998</v>
      </c>
      <c r="F32" s="6">
        <v>-106.5462</v>
      </c>
    </row>
    <row r="33" spans="1:6" x14ac:dyDescent="0.2">
      <c r="A33" s="5" t="s">
        <v>32</v>
      </c>
      <c r="B33" s="6">
        <v>11957.6975</v>
      </c>
      <c r="C33" s="6">
        <v>20153.4038</v>
      </c>
      <c r="D33" s="6">
        <v>21165.802199999998</v>
      </c>
      <c r="E33" s="6">
        <v>7337.2545</v>
      </c>
      <c r="F33" s="6">
        <v>9570.6175000000003</v>
      </c>
    </row>
    <row r="34" spans="1:6" x14ac:dyDescent="0.2">
      <c r="A34" s="5" t="s">
        <v>4</v>
      </c>
      <c r="B34" s="6">
        <v>1598.7016000000001</v>
      </c>
      <c r="C34" s="6">
        <v>1922.4350999999999</v>
      </c>
      <c r="D34" s="6">
        <v>1835.7068999999999</v>
      </c>
      <c r="E34" s="6">
        <v>1815.1831</v>
      </c>
      <c r="F34" s="6">
        <v>1970.9579000000001</v>
      </c>
    </row>
    <row r="35" spans="1:6" x14ac:dyDescent="0.2">
      <c r="A35" s="5" t="s">
        <v>5</v>
      </c>
      <c r="B35" s="6">
        <v>5579.1360999999997</v>
      </c>
      <c r="C35" s="6">
        <v>6186.0252</v>
      </c>
      <c r="D35" s="6">
        <v>8454.8579000000009</v>
      </c>
      <c r="E35" s="6">
        <v>8644.2111999999997</v>
      </c>
      <c r="F35" s="6">
        <v>8281.9928999999993</v>
      </c>
    </row>
    <row r="36" spans="1:6" x14ac:dyDescent="0.2">
      <c r="A36" s="5" t="s">
        <v>6</v>
      </c>
      <c r="B36" s="6">
        <v>5928.6238000000003</v>
      </c>
      <c r="C36" s="6">
        <v>7276.3337000000001</v>
      </c>
      <c r="D36" s="6">
        <v>12041.9239</v>
      </c>
      <c r="E36" s="6">
        <v>18670.654699999999</v>
      </c>
      <c r="F36" s="6">
        <v>15105.617099999999</v>
      </c>
    </row>
    <row r="37" spans="1:6" x14ac:dyDescent="0.2">
      <c r="A37" s="5" t="s">
        <v>33</v>
      </c>
      <c r="B37" s="6">
        <v>2208.4049</v>
      </c>
      <c r="C37" s="6">
        <v>2918.5459999999998</v>
      </c>
      <c r="D37" s="6">
        <v>3774.2262999999998</v>
      </c>
      <c r="E37" s="6">
        <v>3969.4953999999998</v>
      </c>
      <c r="F37" s="6">
        <v>4057.3649999999998</v>
      </c>
    </row>
    <row r="38" spans="1:6" x14ac:dyDescent="0.2">
      <c r="A38" s="5" t="s">
        <v>34</v>
      </c>
      <c r="B38" s="6">
        <v>2229.866</v>
      </c>
      <c r="C38" s="6">
        <v>1262.0468000000001</v>
      </c>
      <c r="D38" s="6">
        <v>1835.7068999999999</v>
      </c>
      <c r="E38" s="6">
        <v>6149.0553</v>
      </c>
      <c r="F38" s="6">
        <v>5569.2987000000003</v>
      </c>
    </row>
    <row r="39" spans="1:6" x14ac:dyDescent="0.2">
      <c r="A39" s="5" t="s">
        <v>35</v>
      </c>
      <c r="B39" s="6">
        <v>773.4932</v>
      </c>
      <c r="C39" s="6">
        <v>743.81640000000004</v>
      </c>
      <c r="D39" s="6" t="s">
        <v>2</v>
      </c>
      <c r="E39" s="6" t="s">
        <v>2</v>
      </c>
      <c r="F39" s="6" t="s">
        <v>2</v>
      </c>
    </row>
    <row r="40" spans="1:6" x14ac:dyDescent="0.2">
      <c r="A40" s="5" t="s">
        <v>36</v>
      </c>
      <c r="B40" s="6" t="s">
        <v>2</v>
      </c>
      <c r="C40" s="6" t="s">
        <v>2</v>
      </c>
      <c r="D40" s="6">
        <v>-7617.5852999999997</v>
      </c>
      <c r="E40" s="6">
        <v>3377.4218000000001</v>
      </c>
      <c r="F40" s="6">
        <v>2022.4794999999999</v>
      </c>
    </row>
    <row r="41" spans="1:6" x14ac:dyDescent="0.2">
      <c r="A41" s="5" t="s">
        <v>12</v>
      </c>
      <c r="B41" s="6">
        <v>2466.9812000000002</v>
      </c>
      <c r="C41" s="6">
        <v>2613.2654000000002</v>
      </c>
      <c r="D41" s="6">
        <v>4324.9236000000001</v>
      </c>
      <c r="E41" s="6">
        <v>4179.1134000000002</v>
      </c>
      <c r="F41" s="6">
        <v>2269.433</v>
      </c>
    </row>
    <row r="42" spans="1:6" x14ac:dyDescent="0.2">
      <c r="A42" s="5" t="s">
        <v>7</v>
      </c>
      <c r="B42" s="6">
        <v>3709.3393000000001</v>
      </c>
      <c r="C42" s="6">
        <v>4048.9171999999999</v>
      </c>
      <c r="D42" s="6">
        <v>8157.6468000000004</v>
      </c>
      <c r="E42" s="6">
        <v>4975.0384999999997</v>
      </c>
      <c r="F42" s="6">
        <v>6156.7620999999999</v>
      </c>
    </row>
    <row r="43" spans="1:6" x14ac:dyDescent="0.2">
      <c r="A43" s="5" t="s">
        <v>19</v>
      </c>
      <c r="B43" s="11">
        <v>5.0597000000000003</v>
      </c>
      <c r="C43" s="11">
        <v>8.1590000000000007</v>
      </c>
      <c r="D43" s="11" t="s">
        <v>2</v>
      </c>
      <c r="E43" s="11" t="s">
        <v>2</v>
      </c>
      <c r="F43" s="11" t="s">
        <v>2</v>
      </c>
    </row>
    <row r="44" spans="1:6" x14ac:dyDescent="0.2">
      <c r="A44" s="5" t="s">
        <v>37</v>
      </c>
      <c r="B44" s="6">
        <v>2580</v>
      </c>
      <c r="C44" s="6">
        <v>2627</v>
      </c>
      <c r="D44" s="6" t="s">
        <v>2</v>
      </c>
      <c r="E44" s="6" t="s">
        <v>2</v>
      </c>
      <c r="F44" s="6" t="s">
        <v>2</v>
      </c>
    </row>
    <row r="45" spans="1:6" x14ac:dyDescent="0.2">
      <c r="A45" s="5" t="s">
        <v>21</v>
      </c>
      <c r="B45" s="11">
        <v>4.9748000000000001</v>
      </c>
      <c r="C45" s="11">
        <v>8.0312000000000001</v>
      </c>
      <c r="D45" s="11" t="s">
        <v>2</v>
      </c>
      <c r="E45" s="11" t="s">
        <v>2</v>
      </c>
      <c r="F45" s="11" t="s">
        <v>2</v>
      </c>
    </row>
    <row r="46" spans="1:6" x14ac:dyDescent="0.2">
      <c r="A46" s="5" t="s">
        <v>38</v>
      </c>
      <c r="B46" s="6">
        <v>2623</v>
      </c>
      <c r="C46" s="6">
        <v>2668</v>
      </c>
      <c r="D46" s="6" t="s">
        <v>2</v>
      </c>
      <c r="E46" s="6" t="s">
        <v>2</v>
      </c>
      <c r="F46" s="6" t="s">
        <v>2</v>
      </c>
    </row>
    <row r="47" spans="1:6" x14ac:dyDescent="0.2">
      <c r="A47" s="5" t="s">
        <v>39</v>
      </c>
      <c r="B47" s="6">
        <v>700.07899999999995</v>
      </c>
      <c r="C47" s="6">
        <v>801.85820000000001</v>
      </c>
      <c r="D47" s="6">
        <v>1046.7121</v>
      </c>
      <c r="E47" s="6">
        <v>1864.1956</v>
      </c>
      <c r="F47" s="6">
        <v>1670.4032999999999</v>
      </c>
    </row>
    <row r="48" spans="1:6" x14ac:dyDescent="0.2">
      <c r="A48" s="5" t="s">
        <v>40</v>
      </c>
      <c r="B48" s="6">
        <v>5587.4821000000002</v>
      </c>
      <c r="C48" s="6">
        <v>4557.9575999999997</v>
      </c>
      <c r="D48" s="6">
        <v>7403.6877999999997</v>
      </c>
      <c r="E48" s="6">
        <v>3735.8764999999999</v>
      </c>
      <c r="F48" s="6">
        <v>4499.8963999999996</v>
      </c>
    </row>
    <row r="49" spans="1:6" x14ac:dyDescent="0.2">
      <c r="A49" s="5" t="s">
        <v>41</v>
      </c>
      <c r="B49" s="6">
        <v>250.2303</v>
      </c>
      <c r="C49" s="6" t="s">
        <v>2</v>
      </c>
      <c r="D49" s="6">
        <v>2692.6261</v>
      </c>
      <c r="E49" s="6">
        <v>0</v>
      </c>
      <c r="F49" s="6" t="s">
        <v>2</v>
      </c>
    </row>
    <row r="50" spans="1:6" x14ac:dyDescent="0.2">
      <c r="A50" s="5" t="s">
        <v>42</v>
      </c>
      <c r="B50" s="6" t="s">
        <v>2</v>
      </c>
      <c r="C50" s="6" t="s">
        <v>2</v>
      </c>
      <c r="D50" s="6" t="s">
        <v>2</v>
      </c>
      <c r="E50" s="6">
        <v>1815.1831</v>
      </c>
      <c r="F50" s="6">
        <v>1970.9579000000001</v>
      </c>
    </row>
    <row r="51" spans="1:6" x14ac:dyDescent="0.2">
      <c r="A51" s="5" t="s">
        <v>43</v>
      </c>
      <c r="B51" s="6">
        <v>56163.054900000003</v>
      </c>
      <c r="C51" s="6">
        <v>73191.39</v>
      </c>
      <c r="D51" s="6" t="s">
        <v>2</v>
      </c>
      <c r="E51" s="6" t="s">
        <v>2</v>
      </c>
      <c r="F51" s="6" t="s">
        <v>2</v>
      </c>
    </row>
    <row r="52" spans="1:6" x14ac:dyDescent="0.2">
      <c r="A52" s="5" t="s">
        <v>9</v>
      </c>
      <c r="B52" s="6" t="s">
        <v>2</v>
      </c>
      <c r="C52" s="6">
        <v>82.710099999999997</v>
      </c>
      <c r="D52" s="6" t="s">
        <v>2</v>
      </c>
      <c r="E52" s="6">
        <v>3918.2208000000001</v>
      </c>
      <c r="F52" s="6">
        <v>396.1182</v>
      </c>
    </row>
    <row r="53" spans="1:6" x14ac:dyDescent="0.2">
      <c r="A53" s="5" t="s">
        <v>44</v>
      </c>
      <c r="B53" s="6">
        <v>2794.4117000000001</v>
      </c>
      <c r="C53" s="6">
        <v>3446.9715999999999</v>
      </c>
      <c r="D53" s="6">
        <v>3846.9041999999999</v>
      </c>
      <c r="E53" s="6">
        <v>4392.4718000000003</v>
      </c>
      <c r="F53" s="6">
        <v>2520.0354000000002</v>
      </c>
    </row>
    <row r="54" spans="1:6" x14ac:dyDescent="0.2">
      <c r="A54" s="5" t="s">
        <v>45</v>
      </c>
      <c r="B54" s="6">
        <v>-327.43049999999999</v>
      </c>
      <c r="C54" s="6">
        <v>-494.3938</v>
      </c>
      <c r="D54" s="6">
        <v>478.01940000000002</v>
      </c>
      <c r="E54" s="6">
        <v>-213.35839999999999</v>
      </c>
      <c r="F54" s="6">
        <v>-250.60239999999999</v>
      </c>
    </row>
    <row r="55" spans="1:6" x14ac:dyDescent="0.2">
      <c r="A55" s="5" t="s">
        <v>46</v>
      </c>
      <c r="B55" s="6">
        <v>13055.491400000001</v>
      </c>
      <c r="C55" s="6">
        <v>21433.2562</v>
      </c>
      <c r="D55" s="6">
        <v>22203.382099999999</v>
      </c>
      <c r="E55" s="6">
        <v>9656.3001000000004</v>
      </c>
      <c r="F55" s="6">
        <v>10582.9519</v>
      </c>
    </row>
    <row r="56" spans="1:6" x14ac:dyDescent="0.2">
      <c r="A56" s="5" t="s">
        <v>47</v>
      </c>
      <c r="B56" s="6">
        <v>13920.9393</v>
      </c>
      <c r="C56" s="6">
        <v>19023.176200000002</v>
      </c>
      <c r="D56" s="6">
        <v>25405.4918</v>
      </c>
      <c r="E56" s="6">
        <v>21256.047699999999</v>
      </c>
      <c r="F56" s="6">
        <v>20634.778600000001</v>
      </c>
    </row>
    <row r="57" spans="1:6" x14ac:dyDescent="0.2">
      <c r="A57" s="5" t="s">
        <v>48</v>
      </c>
      <c r="B57" s="11">
        <v>17</v>
      </c>
      <c r="C57" s="11">
        <v>12</v>
      </c>
      <c r="D57" s="11">
        <v>18</v>
      </c>
      <c r="E57" s="11" t="s">
        <v>2</v>
      </c>
      <c r="F57" s="11">
        <v>17</v>
      </c>
    </row>
    <row r="58" spans="1:6" x14ac:dyDescent="0.2">
      <c r="A58" s="5" t="s">
        <v>49</v>
      </c>
      <c r="B58" s="11">
        <v>5.7229999999999999</v>
      </c>
      <c r="C58" s="11">
        <v>7.6075999999999997</v>
      </c>
      <c r="D58" s="11">
        <v>9.6239000000000008</v>
      </c>
      <c r="E58" s="11">
        <v>8.2117000000000004</v>
      </c>
      <c r="F58" s="11">
        <v>7.9631999999999996</v>
      </c>
    </row>
    <row r="59" spans="1:6" x14ac:dyDescent="0.2">
      <c r="A59" s="5" t="s">
        <v>50</v>
      </c>
      <c r="B59" s="6">
        <v>16.056899999999999</v>
      </c>
      <c r="C59" s="6">
        <v>23.335699999999999</v>
      </c>
      <c r="D59" s="6">
        <v>19.555099999999999</v>
      </c>
      <c r="E59" s="6">
        <v>23.706600000000002</v>
      </c>
      <c r="F59" s="6">
        <v>19.0486</v>
      </c>
    </row>
    <row r="60" spans="1:6" x14ac:dyDescent="0.2">
      <c r="A60" s="5" t="s">
        <v>51</v>
      </c>
      <c r="B60" s="6">
        <v>1693.0409</v>
      </c>
      <c r="C60" s="6">
        <v>3601.335</v>
      </c>
      <c r="D60" s="6">
        <v>2176.9382999999998</v>
      </c>
      <c r="E60" s="6">
        <v>2356.9171000000001</v>
      </c>
      <c r="F60" s="6">
        <v>3157.9987000000001</v>
      </c>
    </row>
    <row r="61" spans="1:6" x14ac:dyDescent="0.2">
      <c r="A61" s="5" t="s">
        <v>52</v>
      </c>
      <c r="B61" s="6">
        <v>13.0473</v>
      </c>
      <c r="C61" s="6">
        <v>21.438300000000002</v>
      </c>
      <c r="D61" s="6">
        <v>15.4368</v>
      </c>
      <c r="E61" s="6">
        <v>19.533000000000001</v>
      </c>
      <c r="F61" s="6">
        <v>15.9268</v>
      </c>
    </row>
    <row r="62" spans="1:6" x14ac:dyDescent="0.2">
      <c r="A62" s="5" t="s">
        <v>53</v>
      </c>
      <c r="B62" s="6">
        <v>3.0095999999999998</v>
      </c>
      <c r="C62" s="6">
        <v>1.8974</v>
      </c>
      <c r="D62" s="6">
        <v>4.1182999999999996</v>
      </c>
      <c r="E62" s="6">
        <v>4.1737000000000002</v>
      </c>
      <c r="F62" s="6">
        <v>3.1217999999999999</v>
      </c>
    </row>
    <row r="63" spans="1:6" x14ac:dyDescent="0.2">
      <c r="A63" s="5" t="s">
        <v>54</v>
      </c>
      <c r="B63" s="6">
        <v>13049.231900000001</v>
      </c>
      <c r="C63" s="6">
        <v>21426.363700000002</v>
      </c>
      <c r="D63" s="6">
        <v>22195.2575</v>
      </c>
      <c r="E63" s="6">
        <v>9650.5336000000007</v>
      </c>
      <c r="F63" s="6">
        <v>10577.405699999999</v>
      </c>
    </row>
    <row r="64" spans="1:6" x14ac:dyDescent="0.2">
      <c r="A64" s="5" t="s">
        <v>55</v>
      </c>
      <c r="B64" s="6">
        <v>3280.7138</v>
      </c>
      <c r="C64" s="6">
        <v>4444.0875999999998</v>
      </c>
      <c r="D64" s="6">
        <v>8430.7795999999998</v>
      </c>
      <c r="E64" s="6" t="s">
        <v>2</v>
      </c>
      <c r="F64" s="6" t="s">
        <v>2</v>
      </c>
    </row>
    <row r="65" spans="1:6" x14ac:dyDescent="0.2">
      <c r="A65" s="5" t="s">
        <v>56</v>
      </c>
      <c r="B65" s="6" t="s">
        <v>2</v>
      </c>
      <c r="C65" s="6">
        <v>82.710099999999997</v>
      </c>
      <c r="D65" s="6" t="s">
        <v>2</v>
      </c>
      <c r="E65" s="6">
        <v>3918.2208000000001</v>
      </c>
      <c r="F65" s="6">
        <v>396.1182</v>
      </c>
    </row>
    <row r="66" spans="1:6" x14ac:dyDescent="0.2">
      <c r="A66" s="5" t="s">
        <v>57</v>
      </c>
      <c r="B66" s="6">
        <v>15378</v>
      </c>
      <c r="C66" s="6">
        <v>13654</v>
      </c>
      <c r="D66" s="6">
        <v>21474</v>
      </c>
      <c r="E66" s="6">
        <v>11035</v>
      </c>
      <c r="F66" s="6">
        <v>13514</v>
      </c>
    </row>
    <row r="67" spans="1:6" x14ac:dyDescent="0.2">
      <c r="A67" s="5" t="s">
        <v>58</v>
      </c>
      <c r="B67" s="6">
        <v>8915</v>
      </c>
      <c r="C67" s="6">
        <v>7322</v>
      </c>
      <c r="D67" s="6">
        <v>11224</v>
      </c>
      <c r="E67" s="6">
        <v>5725</v>
      </c>
      <c r="F67" s="6">
        <v>5710</v>
      </c>
    </row>
    <row r="68" spans="1:6" x14ac:dyDescent="0.2">
      <c r="A68" s="5" t="s">
        <v>59</v>
      </c>
      <c r="B68" s="6" t="s">
        <v>2</v>
      </c>
      <c r="C68" s="6" t="s">
        <v>2</v>
      </c>
      <c r="D68" s="6" t="s">
        <v>2</v>
      </c>
      <c r="E68" s="6" t="s">
        <v>2</v>
      </c>
      <c r="F68" s="6">
        <v>79396.5867</v>
      </c>
    </row>
    <row r="69" spans="1:6" x14ac:dyDescent="0.2">
      <c r="A69" s="5" t="s">
        <v>60</v>
      </c>
      <c r="B69" s="6">
        <v>5271.2291999999998</v>
      </c>
      <c r="C69" s="6">
        <v>6726.3689999999997</v>
      </c>
      <c r="D69" s="6">
        <v>11255.6145</v>
      </c>
      <c r="E69" s="6">
        <v>18195.312699999999</v>
      </c>
      <c r="F69" s="6">
        <v>14564.129199999999</v>
      </c>
    </row>
    <row r="70" spans="1:6" x14ac:dyDescent="0.2">
      <c r="A70" s="5" t="s">
        <v>61</v>
      </c>
      <c r="B70" s="6" t="s">
        <v>2</v>
      </c>
      <c r="C70" s="6" t="s">
        <v>2</v>
      </c>
      <c r="D70" s="6" t="s">
        <v>2</v>
      </c>
      <c r="E70" s="6" t="s">
        <v>2</v>
      </c>
      <c r="F70" s="6">
        <v>5004.1661999999997</v>
      </c>
    </row>
    <row r="71" spans="1:6" x14ac:dyDescent="0.2">
      <c r="A71" s="5" t="s">
        <v>62</v>
      </c>
      <c r="B71" s="6">
        <v>3287.2714000000001</v>
      </c>
      <c r="C71" s="6">
        <v>4225.3941000000004</v>
      </c>
      <c r="D71" s="6">
        <v>5282.7350999999999</v>
      </c>
      <c r="E71" s="6">
        <v>6924.4083000000001</v>
      </c>
      <c r="F71" s="6">
        <v>6309.5754999999999</v>
      </c>
    </row>
    <row r="72" spans="1:6" x14ac:dyDescent="0.2">
      <c r="A72" s="5" t="s">
        <v>63</v>
      </c>
      <c r="B72" s="6">
        <v>-122.65600000000001</v>
      </c>
      <c r="C72" s="6">
        <v>348.78960000000001</v>
      </c>
      <c r="D72" s="6">
        <v>74.745900000000006</v>
      </c>
      <c r="E72" s="6">
        <v>-1284.8261</v>
      </c>
      <c r="F72" s="6">
        <v>-1057.8719000000001</v>
      </c>
    </row>
    <row r="73" spans="1:6" x14ac:dyDescent="0.2">
      <c r="A73" s="5" t="s">
        <v>64</v>
      </c>
      <c r="B73" s="6">
        <v>2623</v>
      </c>
      <c r="C73" s="6">
        <v>2668</v>
      </c>
      <c r="D73" s="6">
        <v>21982</v>
      </c>
      <c r="E73" s="6">
        <v>21787</v>
      </c>
      <c r="F73" s="6">
        <v>21114</v>
      </c>
    </row>
    <row r="74" spans="1:6" x14ac:dyDescent="0.2">
      <c r="A74" s="5" t="s">
        <v>65</v>
      </c>
      <c r="B74" s="11">
        <v>32</v>
      </c>
      <c r="C74" s="11">
        <v>31</v>
      </c>
      <c r="D74" s="11">
        <v>27</v>
      </c>
      <c r="E74" s="11">
        <v>19</v>
      </c>
      <c r="F74" s="11">
        <v>20</v>
      </c>
    </row>
    <row r="75" spans="1:6" x14ac:dyDescent="0.2">
      <c r="A75" s="5" t="s">
        <v>66</v>
      </c>
      <c r="B75" s="11">
        <v>15</v>
      </c>
      <c r="C75" s="11">
        <v>18</v>
      </c>
      <c r="D75" s="11">
        <v>13</v>
      </c>
      <c r="E75" s="11">
        <v>8</v>
      </c>
      <c r="F75" s="11">
        <v>12</v>
      </c>
    </row>
    <row r="76" spans="1:6" x14ac:dyDescent="0.2">
      <c r="A76" s="5" t="s">
        <v>67</v>
      </c>
      <c r="B76" s="11">
        <v>51</v>
      </c>
      <c r="C76" s="11">
        <v>35</v>
      </c>
      <c r="D76" s="11">
        <v>41</v>
      </c>
      <c r="E76" s="11">
        <v>19</v>
      </c>
      <c r="F76" s="11">
        <v>2</v>
      </c>
    </row>
    <row r="77" spans="1:6" x14ac:dyDescent="0.2">
      <c r="A77" s="5" t="s">
        <v>68</v>
      </c>
      <c r="B77" s="6" t="s">
        <v>2</v>
      </c>
      <c r="C77" s="6" t="s">
        <v>2</v>
      </c>
      <c r="D77" s="6" t="s">
        <v>2</v>
      </c>
      <c r="E77" s="6">
        <v>6552.3946999999998</v>
      </c>
      <c r="F77" s="6">
        <v>4436.2606999999998</v>
      </c>
    </row>
    <row r="78" spans="1:6" x14ac:dyDescent="0.2">
      <c r="A78" s="5" t="s">
        <v>69</v>
      </c>
      <c r="B78" s="6">
        <v>8787</v>
      </c>
      <c r="C78" s="6">
        <v>6936</v>
      </c>
      <c r="D78" s="6">
        <v>12099</v>
      </c>
      <c r="E78" s="6">
        <v>4161</v>
      </c>
      <c r="F78" s="6">
        <v>7897</v>
      </c>
    </row>
    <row r="79" spans="1:6" x14ac:dyDescent="0.2">
      <c r="A79" s="5" t="s">
        <v>70</v>
      </c>
      <c r="B79" s="6">
        <v>4411</v>
      </c>
      <c r="C79" s="6">
        <v>3830</v>
      </c>
      <c r="D79" s="6">
        <v>5323</v>
      </c>
      <c r="E79" s="6">
        <v>3050</v>
      </c>
      <c r="F79" s="6">
        <v>3710</v>
      </c>
    </row>
    <row r="80" spans="1:6" x14ac:dyDescent="0.2">
      <c r="A80" s="5" t="s">
        <v>71</v>
      </c>
      <c r="B80" s="6">
        <v>5587.4821000000002</v>
      </c>
      <c r="C80" s="6">
        <v>4557.9575999999997</v>
      </c>
      <c r="D80" s="6">
        <v>7403.6877999999997</v>
      </c>
      <c r="E80" s="6" t="s">
        <v>2</v>
      </c>
      <c r="F80" s="6">
        <v>4499.8963999999996</v>
      </c>
    </row>
    <row r="81" spans="1:6" x14ac:dyDescent="0.2">
      <c r="A81" s="5" t="s">
        <v>72</v>
      </c>
      <c r="B81" s="6">
        <v>18173.810399999998</v>
      </c>
      <c r="C81" s="6">
        <v>22638.870599999998</v>
      </c>
      <c r="D81" s="6">
        <v>29077.348699999999</v>
      </c>
      <c r="E81" s="6">
        <v>24656.223600000001</v>
      </c>
      <c r="F81" s="6">
        <v>25645.5128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0747-B5CD-41CE-B0ED-2E9D629B709B}">
  <dimension ref="A1:F46"/>
  <sheetViews>
    <sheetView topLeftCell="A10" workbookViewId="0">
      <selection activeCell="A10" sqref="A10"/>
    </sheetView>
  </sheetViews>
  <sheetFormatPr baseColWidth="10" defaultRowHeight="15" x14ac:dyDescent="0.2"/>
  <cols>
    <col min="1" max="1" width="43" bestFit="1" customWidth="1"/>
  </cols>
  <sheetData>
    <row r="1" spans="1:6" x14ac:dyDescent="0.2">
      <c r="A1" s="1" t="s">
        <v>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</row>
    <row r="2" spans="1:6" x14ac:dyDescent="0.2">
      <c r="A2" s="3" t="s">
        <v>167</v>
      </c>
      <c r="B2" s="4">
        <v>22500.602900000002</v>
      </c>
      <c r="C2" s="4">
        <v>25934.063399999999</v>
      </c>
      <c r="D2" s="4">
        <v>34239.249499999998</v>
      </c>
      <c r="E2" s="4">
        <v>22248.967000000001</v>
      </c>
      <c r="F2" s="4">
        <v>29154.53</v>
      </c>
    </row>
    <row r="3" spans="1:6" x14ac:dyDescent="0.2">
      <c r="A3" s="5" t="s">
        <v>129</v>
      </c>
      <c r="B3" s="6">
        <v>13098.1155</v>
      </c>
      <c r="C3" s="6">
        <v>21457.6672</v>
      </c>
      <c r="D3" s="6">
        <v>22243.266299999999</v>
      </c>
      <c r="E3" s="6">
        <v>9701.4964999999993</v>
      </c>
      <c r="F3" s="6">
        <v>10622.9432</v>
      </c>
    </row>
    <row r="4" spans="1:6" x14ac:dyDescent="0.2">
      <c r="A4" s="5" t="s">
        <v>130</v>
      </c>
      <c r="B4" s="6">
        <v>5526.2286000000004</v>
      </c>
      <c r="C4" s="6">
        <v>6092.2583999999997</v>
      </c>
      <c r="D4" s="6">
        <v>7077.0806000000002</v>
      </c>
      <c r="E4" s="6">
        <v>7490.9224000000004</v>
      </c>
      <c r="F4" s="6">
        <v>6850.7716</v>
      </c>
    </row>
    <row r="5" spans="1:6" x14ac:dyDescent="0.2">
      <c r="A5" s="5" t="s">
        <v>131</v>
      </c>
      <c r="B5" s="6">
        <v>-930.12919999999997</v>
      </c>
      <c r="C5" s="6">
        <v>-4691.3563000000004</v>
      </c>
      <c r="D5" s="6">
        <v>-2542.1001999999999</v>
      </c>
      <c r="E5" s="6">
        <v>7885.2224999999999</v>
      </c>
      <c r="F5" s="6">
        <v>9713.0683000000008</v>
      </c>
    </row>
    <row r="6" spans="1:6" x14ac:dyDescent="0.2">
      <c r="A6" s="5" t="s">
        <v>132</v>
      </c>
      <c r="B6" s="6">
        <v>5587.4821000000002</v>
      </c>
      <c r="C6" s="6">
        <v>4557.9575999999997</v>
      </c>
      <c r="D6" s="6">
        <v>7403.6877999999997</v>
      </c>
      <c r="E6" s="6">
        <v>3735.8764999999999</v>
      </c>
      <c r="F6" s="6">
        <v>4499.8963999999996</v>
      </c>
    </row>
    <row r="7" spans="1:6" x14ac:dyDescent="0.2">
      <c r="A7" s="5" t="s">
        <v>133</v>
      </c>
      <c r="B7" s="6">
        <v>-327.43049999999999</v>
      </c>
      <c r="C7" s="6">
        <v>-494.3938</v>
      </c>
      <c r="D7" s="6">
        <v>478.01940000000002</v>
      </c>
      <c r="E7" s="6">
        <v>-213.35839999999999</v>
      </c>
      <c r="F7" s="6">
        <v>-250.60239999999999</v>
      </c>
    </row>
    <row r="8" spans="1:6" x14ac:dyDescent="0.2">
      <c r="A8" s="5" t="s">
        <v>134</v>
      </c>
      <c r="B8" s="6">
        <v>-6190.1808000000001</v>
      </c>
      <c r="C8" s="6">
        <v>-8754.92</v>
      </c>
      <c r="D8" s="6">
        <v>-10423.807500000001</v>
      </c>
      <c r="E8" s="6">
        <v>4362.7044999999998</v>
      </c>
      <c r="F8" s="6">
        <v>5463.7741999999998</v>
      </c>
    </row>
    <row r="9" spans="1:6" x14ac:dyDescent="0.2">
      <c r="A9" s="5" t="s">
        <v>135</v>
      </c>
      <c r="B9" s="6">
        <v>4806.3881000000001</v>
      </c>
      <c r="C9" s="6">
        <v>3075.4940999999999</v>
      </c>
      <c r="D9" s="6">
        <v>7461.0029000000004</v>
      </c>
      <c r="E9" s="6">
        <v>-2828.6745999999998</v>
      </c>
      <c r="F9" s="6">
        <v>1967.7469000000001</v>
      </c>
    </row>
    <row r="10" spans="1:6" x14ac:dyDescent="0.2">
      <c r="A10" s="5" t="s">
        <v>136</v>
      </c>
      <c r="B10" s="6">
        <v>4806.3881000000001</v>
      </c>
      <c r="C10" s="6">
        <v>3075.4940999999999</v>
      </c>
      <c r="D10" s="6">
        <v>7461.0029000000004</v>
      </c>
      <c r="E10" s="6">
        <v>-2828.6745999999998</v>
      </c>
      <c r="F10" s="6">
        <v>1967.7469000000001</v>
      </c>
    </row>
    <row r="11" spans="1:6" x14ac:dyDescent="0.2">
      <c r="A11" s="3"/>
      <c r="B11" s="9"/>
      <c r="C11" s="9"/>
      <c r="D11" s="9"/>
      <c r="E11" s="9"/>
      <c r="F11" s="9"/>
    </row>
    <row r="12" spans="1:6" x14ac:dyDescent="0.2">
      <c r="A12" s="3" t="s">
        <v>168</v>
      </c>
      <c r="B12" s="4">
        <v>-22513.2709</v>
      </c>
      <c r="C12" s="4">
        <v>-15518.4799</v>
      </c>
      <c r="D12" s="4">
        <v>-36072.149700000002</v>
      </c>
      <c r="E12" s="4">
        <v>-30950.530999999999</v>
      </c>
      <c r="F12" s="4">
        <v>-19777.5929</v>
      </c>
    </row>
    <row r="13" spans="1:6" x14ac:dyDescent="0.2">
      <c r="A13" s="5" t="s">
        <v>137</v>
      </c>
      <c r="B13" s="6">
        <v>-7398.5589</v>
      </c>
      <c r="C13" s="6">
        <v>-6517.1526999999996</v>
      </c>
      <c r="D13" s="6">
        <v>-6379.2550000000001</v>
      </c>
      <c r="E13" s="6">
        <v>-8310.5367000000006</v>
      </c>
      <c r="F13" s="6">
        <v>-4919.8050000000003</v>
      </c>
    </row>
    <row r="14" spans="1:6" x14ac:dyDescent="0.2">
      <c r="A14" s="5" t="s">
        <v>138</v>
      </c>
      <c r="B14" s="6">
        <v>0</v>
      </c>
      <c r="C14" s="6">
        <v>0</v>
      </c>
      <c r="D14" s="6">
        <v>0</v>
      </c>
      <c r="E14" s="6">
        <v>0</v>
      </c>
      <c r="F14" s="6">
        <v>93.994100000000003</v>
      </c>
    </row>
    <row r="15" spans="1:6" x14ac:dyDescent="0.2">
      <c r="A15" s="7" t="s">
        <v>139</v>
      </c>
      <c r="B15" s="8">
        <v>0</v>
      </c>
      <c r="C15" s="8">
        <v>0</v>
      </c>
      <c r="D15" s="8">
        <v>0</v>
      </c>
      <c r="E15" s="8">
        <v>0</v>
      </c>
      <c r="F15" s="8">
        <v>93.994100000000003</v>
      </c>
    </row>
    <row r="16" spans="1:6" x14ac:dyDescent="0.2">
      <c r="A16" s="5" t="s">
        <v>140</v>
      </c>
      <c r="B16" s="6">
        <v>-7398.5589</v>
      </c>
      <c r="C16" s="6">
        <v>-6517.1526999999996</v>
      </c>
      <c r="D16" s="6">
        <v>-6379.2550000000001</v>
      </c>
      <c r="E16" s="6">
        <v>-8310.5367000000006</v>
      </c>
      <c r="F16" s="6">
        <v>-5013.7992000000004</v>
      </c>
    </row>
    <row r="17" spans="1:6" x14ac:dyDescent="0.2">
      <c r="A17" s="7" t="s">
        <v>141</v>
      </c>
      <c r="B17" s="8" t="s">
        <v>2</v>
      </c>
      <c r="C17" s="8" t="s">
        <v>2</v>
      </c>
      <c r="D17" s="8">
        <v>-6379.2550000000001</v>
      </c>
      <c r="E17" s="8">
        <v>-8310.5367000000006</v>
      </c>
      <c r="F17" s="8">
        <v>-5013.7992000000004</v>
      </c>
    </row>
    <row r="18" spans="1:6" x14ac:dyDescent="0.2">
      <c r="A18" s="5" t="s">
        <v>142</v>
      </c>
      <c r="B18" s="6">
        <v>-7007.9373999999998</v>
      </c>
      <c r="C18" s="6">
        <v>-5607.7725</v>
      </c>
      <c r="D18" s="6">
        <v>-5227.1926999999996</v>
      </c>
      <c r="E18" s="6">
        <v>-1955.1361999999999</v>
      </c>
      <c r="F18" s="6">
        <v>-694.73929999999996</v>
      </c>
    </row>
    <row r="19" spans="1:6" x14ac:dyDescent="0.2">
      <c r="A19" s="5" t="s">
        <v>143</v>
      </c>
      <c r="B19" s="6">
        <v>-1.4903999999999999</v>
      </c>
      <c r="C19" s="6">
        <v>-15.3645</v>
      </c>
      <c r="D19" s="6">
        <v>-18.6126</v>
      </c>
      <c r="E19" s="6">
        <v>-1.7142999999999999</v>
      </c>
      <c r="F19" s="6">
        <v>-0.7298</v>
      </c>
    </row>
    <row r="20" spans="1:6" x14ac:dyDescent="0.2">
      <c r="A20" s="5" t="s">
        <v>144</v>
      </c>
      <c r="B20" s="6">
        <v>-5280.9165000000003</v>
      </c>
      <c r="C20" s="6">
        <v>-2087.2809000000002</v>
      </c>
      <c r="D20" s="6">
        <v>-2826.9029</v>
      </c>
      <c r="E20" s="6">
        <v>-636.95830000000001</v>
      </c>
      <c r="F20" s="6">
        <v>-175.72819999999999</v>
      </c>
    </row>
    <row r="21" spans="1:6" x14ac:dyDescent="0.2">
      <c r="A21" s="5" t="s">
        <v>145</v>
      </c>
      <c r="B21" s="6">
        <v>-1725.5306</v>
      </c>
      <c r="C21" s="6">
        <v>-3505.1271000000002</v>
      </c>
      <c r="D21" s="6">
        <v>-2381.6770999999999</v>
      </c>
      <c r="E21" s="6">
        <v>-1316.4636</v>
      </c>
      <c r="F21" s="6">
        <v>-518.28129999999999</v>
      </c>
    </row>
    <row r="22" spans="1:6" x14ac:dyDescent="0.2">
      <c r="A22" s="5" t="s">
        <v>146</v>
      </c>
      <c r="B22" s="6">
        <v>-8106.7745999999997</v>
      </c>
      <c r="C22" s="6">
        <v>-3393.5545999999999</v>
      </c>
      <c r="D22" s="6">
        <v>-24465.702099999999</v>
      </c>
      <c r="E22" s="6">
        <v>-20684.858</v>
      </c>
      <c r="F22" s="6">
        <v>-14163.0486</v>
      </c>
    </row>
    <row r="23" spans="1:6" x14ac:dyDescent="0.2">
      <c r="A23" s="3"/>
      <c r="B23" s="9"/>
      <c r="C23" s="9"/>
      <c r="D23" s="9"/>
      <c r="E23" s="9"/>
      <c r="F23" s="9"/>
    </row>
    <row r="24" spans="1:6" x14ac:dyDescent="0.2">
      <c r="A24" s="3" t="s">
        <v>169</v>
      </c>
      <c r="B24" s="4">
        <v>-1101.6688999999999</v>
      </c>
      <c r="C24" s="4">
        <v>10174.058499999999</v>
      </c>
      <c r="D24" s="4">
        <v>4443.6899000000003</v>
      </c>
      <c r="E24" s="4">
        <v>-10044.3662</v>
      </c>
      <c r="F24" s="4">
        <v>-9577.3313999999991</v>
      </c>
    </row>
    <row r="25" spans="1:6" x14ac:dyDescent="0.2">
      <c r="A25" s="5" t="s">
        <v>147</v>
      </c>
      <c r="B25" s="6">
        <v>-630.56830000000002</v>
      </c>
      <c r="C25" s="6">
        <v>-2300.6615000000002</v>
      </c>
      <c r="D25" s="6">
        <v>4630.8500999999997</v>
      </c>
      <c r="E25" s="6">
        <v>-1135.5219</v>
      </c>
      <c r="F25" s="6">
        <v>1655.4060999999999</v>
      </c>
    </row>
    <row r="26" spans="1:6" x14ac:dyDescent="0.2">
      <c r="A26" s="5" t="s">
        <v>148</v>
      </c>
      <c r="B26" s="6">
        <v>-630.56830000000002</v>
      </c>
      <c r="C26" s="6">
        <v>-32.164999999999999</v>
      </c>
      <c r="D26" s="6">
        <v>-97.346999999999994</v>
      </c>
      <c r="E26" s="6">
        <v>358.29880000000003</v>
      </c>
      <c r="F26" s="6">
        <v>1655.4060999999999</v>
      </c>
    </row>
    <row r="27" spans="1:6" x14ac:dyDescent="0.2">
      <c r="A27" s="5" t="s">
        <v>149</v>
      </c>
      <c r="B27" s="6">
        <v>0</v>
      </c>
      <c r="C27" s="6">
        <v>0</v>
      </c>
      <c r="D27" s="6">
        <v>4728.1971000000003</v>
      </c>
      <c r="E27" s="6">
        <v>0</v>
      </c>
      <c r="F27" s="6">
        <v>0</v>
      </c>
    </row>
    <row r="28" spans="1:6" x14ac:dyDescent="0.2">
      <c r="A28" s="5" t="s">
        <v>150</v>
      </c>
      <c r="B28" s="6">
        <v>0</v>
      </c>
      <c r="C28" s="6">
        <v>-2268.4964</v>
      </c>
      <c r="D28" s="6">
        <v>0</v>
      </c>
      <c r="E28" s="6">
        <v>-1493.8207</v>
      </c>
      <c r="F28" s="6">
        <v>0</v>
      </c>
    </row>
    <row r="29" spans="1:6" x14ac:dyDescent="0.2">
      <c r="A29" s="5" t="s">
        <v>151</v>
      </c>
      <c r="B29" s="6">
        <v>-1567.5532000000001</v>
      </c>
      <c r="C29" s="6">
        <v>13139.703299999999</v>
      </c>
      <c r="D29" s="6">
        <v>-88.336100000000002</v>
      </c>
      <c r="E29" s="6">
        <v>-9524.9187000000002</v>
      </c>
      <c r="F29" s="6">
        <v>-10907.8447</v>
      </c>
    </row>
    <row r="30" spans="1:6" x14ac:dyDescent="0.2">
      <c r="A30" s="5" t="s">
        <v>152</v>
      </c>
      <c r="B30" s="6">
        <v>52.758499999999998</v>
      </c>
      <c r="C30" s="6">
        <v>13139.703299999999</v>
      </c>
      <c r="D30" s="6">
        <v>25.850899999999999</v>
      </c>
      <c r="E30" s="6">
        <v>16.9876</v>
      </c>
      <c r="F30" s="6">
        <v>1.6054999999999999</v>
      </c>
    </row>
    <row r="31" spans="1:6" x14ac:dyDescent="0.2">
      <c r="A31" s="5" t="s">
        <v>153</v>
      </c>
      <c r="B31" s="6">
        <v>-1620.3117</v>
      </c>
      <c r="C31" s="6">
        <v>0</v>
      </c>
      <c r="D31" s="6">
        <v>-114.187</v>
      </c>
      <c r="E31" s="6">
        <v>-9541.9063000000006</v>
      </c>
      <c r="F31" s="6">
        <v>-10909.450199999999</v>
      </c>
    </row>
    <row r="32" spans="1:6" x14ac:dyDescent="0.2">
      <c r="A32" s="5" t="s">
        <v>154</v>
      </c>
      <c r="B32" s="6">
        <v>1096.4526000000001</v>
      </c>
      <c r="C32" s="6">
        <v>-664.98329999999999</v>
      </c>
      <c r="D32" s="6">
        <v>-98.824200000000005</v>
      </c>
      <c r="E32" s="6">
        <v>616.07439999999997</v>
      </c>
      <c r="F32" s="6">
        <v>-324.89280000000002</v>
      </c>
    </row>
    <row r="33" spans="1:6" x14ac:dyDescent="0.2">
      <c r="A33" s="3"/>
      <c r="B33" s="9"/>
      <c r="C33" s="9"/>
      <c r="D33" s="9"/>
      <c r="E33" s="9"/>
      <c r="F33" s="9"/>
    </row>
    <row r="34" spans="1:6" x14ac:dyDescent="0.2">
      <c r="A34" s="5" t="s">
        <v>155</v>
      </c>
      <c r="B34" s="6">
        <v>483.61950000000002</v>
      </c>
      <c r="C34" s="6">
        <v>588.73500000000001</v>
      </c>
      <c r="D34" s="6">
        <v>-1061.6581000000001</v>
      </c>
      <c r="E34" s="6">
        <v>-1376.7774999999999</v>
      </c>
      <c r="F34" s="6">
        <v>515.21630000000005</v>
      </c>
    </row>
    <row r="35" spans="1:6" x14ac:dyDescent="0.2">
      <c r="A35" s="3" t="s">
        <v>170</v>
      </c>
      <c r="B35" s="4">
        <v>-630.71730000000002</v>
      </c>
      <c r="C35" s="4">
        <v>21178.377</v>
      </c>
      <c r="D35" s="4">
        <v>1549.1315999999999</v>
      </c>
      <c r="E35" s="4">
        <v>-20122.707600000002</v>
      </c>
      <c r="F35" s="4">
        <v>314.822</v>
      </c>
    </row>
    <row r="36" spans="1:6" x14ac:dyDescent="0.2">
      <c r="A36" s="3" t="s">
        <v>171</v>
      </c>
      <c r="B36" s="4">
        <v>2341.7914999999998</v>
      </c>
      <c r="C36" s="4">
        <v>3083.5354000000002</v>
      </c>
      <c r="D36" s="4">
        <v>3087.0365000000002</v>
      </c>
      <c r="E36" s="4">
        <v>4945.5829000000003</v>
      </c>
      <c r="F36" s="4">
        <v>3864.2683999999999</v>
      </c>
    </row>
    <row r="37" spans="1:6" x14ac:dyDescent="0.2">
      <c r="A37" s="3" t="s">
        <v>172</v>
      </c>
      <c r="B37" s="4">
        <v>741.00350000000003</v>
      </c>
      <c r="C37" s="4">
        <v>727.44669999999996</v>
      </c>
      <c r="D37" s="4">
        <v>605.79660000000001</v>
      </c>
      <c r="E37" s="4">
        <v>761.48230000000001</v>
      </c>
      <c r="F37" s="4">
        <v>822.74059999999997</v>
      </c>
    </row>
    <row r="38" spans="1:6" x14ac:dyDescent="0.2">
      <c r="A38" s="3" t="s">
        <v>173</v>
      </c>
      <c r="B38" s="4">
        <v>14033.759099999999</v>
      </c>
      <c r="C38" s="4">
        <v>20025.1744</v>
      </c>
      <c r="D38" s="4">
        <v>21330.509099999999</v>
      </c>
      <c r="E38" s="4">
        <v>20055.536400000001</v>
      </c>
      <c r="F38" s="4">
        <v>23073.955699999999</v>
      </c>
    </row>
    <row r="39" spans="1:6" x14ac:dyDescent="0.2">
      <c r="A39" s="3" t="s">
        <v>174</v>
      </c>
      <c r="B39" s="10">
        <v>24.987500000000001</v>
      </c>
      <c r="C39" s="10">
        <v>27.36</v>
      </c>
      <c r="D39" s="10">
        <v>20.1312</v>
      </c>
      <c r="E39" s="10">
        <v>15.085100000000001</v>
      </c>
      <c r="F39" s="10">
        <v>18.198799999999999</v>
      </c>
    </row>
    <row r="40" spans="1:6" x14ac:dyDescent="0.2">
      <c r="A40" s="3" t="s">
        <v>175</v>
      </c>
      <c r="B40" s="4">
        <v>5280.9165000000003</v>
      </c>
      <c r="C40" s="4">
        <v>2087.2809000000002</v>
      </c>
      <c r="D40" s="4">
        <v>2826.9029</v>
      </c>
      <c r="E40" s="4">
        <v>636.95830000000001</v>
      </c>
      <c r="F40" s="4">
        <v>175.72819999999999</v>
      </c>
    </row>
    <row r="41" spans="1:6" x14ac:dyDescent="0.2">
      <c r="A41" s="3" t="s">
        <v>176</v>
      </c>
      <c r="B41" s="4">
        <v>15102.044</v>
      </c>
      <c r="C41" s="4">
        <v>19416.9107</v>
      </c>
      <c r="D41" s="4">
        <v>27859.994500000001</v>
      </c>
      <c r="E41" s="4">
        <v>13938.430200000001</v>
      </c>
      <c r="F41" s="4">
        <v>24140.730800000001</v>
      </c>
    </row>
    <row r="42" spans="1:6" x14ac:dyDescent="0.2">
      <c r="A42" s="3" t="s">
        <v>177</v>
      </c>
      <c r="B42" s="4">
        <v>15742.472299999999</v>
      </c>
      <c r="C42" s="4">
        <v>20068.949000000001</v>
      </c>
      <c r="D42" s="4">
        <v>28404.272000000001</v>
      </c>
      <c r="E42" s="4">
        <v>14358.992200000001</v>
      </c>
      <c r="F42" s="4">
        <v>24853.892899999999</v>
      </c>
    </row>
    <row r="43" spans="1:6" x14ac:dyDescent="0.2">
      <c r="A43" s="3" t="s">
        <v>178</v>
      </c>
      <c r="B43" s="4">
        <v>15040.492399999999</v>
      </c>
      <c r="C43" s="4">
        <v>17444.217700000001</v>
      </c>
      <c r="D43" s="4">
        <v>32427.325400000002</v>
      </c>
      <c r="E43" s="4">
        <v>12955.9529</v>
      </c>
      <c r="F43" s="4">
        <v>25919.759600000001</v>
      </c>
    </row>
    <row r="44" spans="1:6" x14ac:dyDescent="0.2">
      <c r="A44" s="3" t="s">
        <v>179</v>
      </c>
      <c r="B44" s="10">
        <v>5.8535000000000004</v>
      </c>
      <c r="C44" s="10">
        <v>7.3913000000000002</v>
      </c>
      <c r="D44" s="10">
        <v>10.311199999999999</v>
      </c>
      <c r="E44" s="10">
        <v>5.1416000000000004</v>
      </c>
      <c r="F44" s="10">
        <v>9.2056000000000004</v>
      </c>
    </row>
    <row r="45" spans="1:6" x14ac:dyDescent="0.2">
      <c r="A45" s="3" t="s">
        <v>180</v>
      </c>
      <c r="B45" s="10">
        <v>31.18</v>
      </c>
      <c r="C45" s="10">
        <v>26.758700000000001</v>
      </c>
      <c r="D45" s="10">
        <v>21.2849</v>
      </c>
      <c r="E45" s="10">
        <v>20.9087</v>
      </c>
      <c r="F45" s="10">
        <v>11.1281</v>
      </c>
    </row>
    <row r="46" spans="1:6" x14ac:dyDescent="0.2">
      <c r="A46" s="3" t="s">
        <v>181</v>
      </c>
      <c r="B46" s="10">
        <v>1.7179</v>
      </c>
      <c r="C46" s="10">
        <v>1.2085999999999999</v>
      </c>
      <c r="D46" s="10">
        <v>1.5392999999999999</v>
      </c>
      <c r="E46" s="10">
        <v>2.2934000000000001</v>
      </c>
      <c r="F46" s="10">
        <v>2.7444999999999999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E7F2-8325-44C5-A86B-88771584767B}">
  <dimension ref="A1:O72"/>
  <sheetViews>
    <sheetView tabSelected="1" workbookViewId="0"/>
  </sheetViews>
  <sheetFormatPr baseColWidth="10" defaultRowHeight="15" x14ac:dyDescent="0.2"/>
  <cols>
    <col min="1" max="1" width="72.5" bestFit="1" customWidth="1"/>
    <col min="4" max="8" width="11.5" style="14"/>
    <col min="9" max="9" width="11.5"/>
  </cols>
  <sheetData>
    <row r="1" spans="1:15" x14ac:dyDescent="0.2">
      <c r="A1" s="1" t="s">
        <v>0</v>
      </c>
      <c r="B1" s="2">
        <v>2022</v>
      </c>
      <c r="C1" s="2">
        <v>2023</v>
      </c>
      <c r="D1" s="2" t="s">
        <v>182</v>
      </c>
      <c r="E1" s="2" t="s">
        <v>183</v>
      </c>
      <c r="F1" s="2" t="s">
        <v>186</v>
      </c>
      <c r="G1" s="22" t="s">
        <v>193</v>
      </c>
      <c r="H1"/>
    </row>
    <row r="2" spans="1:15" x14ac:dyDescent="0.2">
      <c r="A2" s="3" t="s">
        <v>156</v>
      </c>
      <c r="B2" s="4">
        <v>267437.38170000003</v>
      </c>
      <c r="C2" s="4">
        <v>255210.94769999999</v>
      </c>
      <c r="D2" s="23"/>
      <c r="E2" s="25"/>
      <c r="F2" s="25"/>
      <c r="G2" s="23"/>
      <c r="H2"/>
    </row>
    <row r="3" spans="1:15" x14ac:dyDescent="0.2">
      <c r="A3" s="3" t="s">
        <v>157</v>
      </c>
      <c r="B3" s="4">
        <v>100715.2997</v>
      </c>
      <c r="C3" s="4">
        <v>101611.00599999999</v>
      </c>
      <c r="D3" s="23"/>
      <c r="E3" s="25"/>
      <c r="F3" s="25"/>
      <c r="G3" s="23"/>
      <c r="H3"/>
      <c r="I3" s="20" t="s">
        <v>184</v>
      </c>
      <c r="J3" s="15">
        <f>+SUMIF(E3:E60,I3,F3:F60)</f>
        <v>32413.90400000001</v>
      </c>
    </row>
    <row r="4" spans="1:15" x14ac:dyDescent="0.2">
      <c r="A4" s="5" t="s">
        <v>73</v>
      </c>
      <c r="B4" s="6">
        <v>71779.968500000003</v>
      </c>
      <c r="C4" s="6">
        <v>76353.180999999997</v>
      </c>
      <c r="D4" s="23"/>
      <c r="E4" s="25"/>
      <c r="F4" s="25"/>
      <c r="G4" s="23"/>
      <c r="H4"/>
      <c r="I4" s="20" t="s">
        <v>185</v>
      </c>
      <c r="J4" s="15">
        <f>+SUMIF(E3:E82,I4,F3:F82)</f>
        <v>21645.123900000002</v>
      </c>
    </row>
    <row r="5" spans="1:15" x14ac:dyDescent="0.2">
      <c r="A5" s="5" t="s">
        <v>74</v>
      </c>
      <c r="B5" s="6">
        <v>29952.365900000001</v>
      </c>
      <c r="C5" s="6">
        <v>28109.768499999998</v>
      </c>
      <c r="D5" s="24">
        <f>C5-B5</f>
        <v>-1842.5974000000024</v>
      </c>
      <c r="E5" s="25" t="s">
        <v>184</v>
      </c>
      <c r="F5" s="25">
        <f>ABS(D5)</f>
        <v>1842.5974000000024</v>
      </c>
      <c r="G5" s="23" t="s">
        <v>187</v>
      </c>
      <c r="H5"/>
    </row>
    <row r="6" spans="1:15" x14ac:dyDescent="0.2">
      <c r="A6" s="5" t="s">
        <v>75</v>
      </c>
      <c r="B6" s="6">
        <v>41827.602500000001</v>
      </c>
      <c r="C6" s="6">
        <v>48243.412400000001</v>
      </c>
      <c r="D6" s="24">
        <f>C6-B6</f>
        <v>6415.8099000000002</v>
      </c>
      <c r="E6" s="25" t="s">
        <v>185</v>
      </c>
      <c r="F6" s="25">
        <f>ABS(D6)</f>
        <v>6415.8099000000002</v>
      </c>
      <c r="G6" s="23" t="s">
        <v>188</v>
      </c>
      <c r="H6"/>
      <c r="I6" s="20" t="s">
        <v>189</v>
      </c>
      <c r="J6" s="15">
        <f>+SUMIF(G3:G82,I6,F3:F82)</f>
        <v>18545.320100000008</v>
      </c>
      <c r="L6" s="21" t="s">
        <v>190</v>
      </c>
      <c r="M6" s="15">
        <f>+SUMIF(G3:G28,L6,F3:F28)</f>
        <v>2395.8915000000034</v>
      </c>
      <c r="O6" s="16">
        <f>+J6-M6</f>
        <v>16149.428600000005</v>
      </c>
    </row>
    <row r="7" spans="1:15" x14ac:dyDescent="0.2">
      <c r="A7" s="5" t="s">
        <v>76</v>
      </c>
      <c r="B7" s="6">
        <v>5175.5520999999999</v>
      </c>
      <c r="C7" s="6">
        <v>4678.1190999999999</v>
      </c>
      <c r="D7" s="23"/>
      <c r="E7" s="25"/>
      <c r="F7" s="25"/>
      <c r="G7" s="23"/>
      <c r="H7"/>
      <c r="I7" s="20" t="s">
        <v>187</v>
      </c>
      <c r="J7" s="15">
        <f>+SUMIF(G3:G82,I7,F3:F82)</f>
        <v>5980.8070000000016</v>
      </c>
      <c r="L7" s="21" t="s">
        <v>188</v>
      </c>
      <c r="M7" s="15">
        <f>+SUMIF(G3:G28,L7,F3:F28)</f>
        <v>6415.8099000000002</v>
      </c>
      <c r="O7" s="16">
        <f>+J7-M7</f>
        <v>-435.00289999999859</v>
      </c>
    </row>
    <row r="8" spans="1:15" x14ac:dyDescent="0.2">
      <c r="A8" s="5" t="s">
        <v>77</v>
      </c>
      <c r="B8" s="6">
        <v>5175.5520999999999</v>
      </c>
      <c r="C8" s="6">
        <v>4678.1190999999999</v>
      </c>
      <c r="D8" s="24">
        <f>C8-B8</f>
        <v>-497.43299999999999</v>
      </c>
      <c r="E8" s="25" t="s">
        <v>184</v>
      </c>
      <c r="F8" s="25">
        <f>ABS(D8)</f>
        <v>497.43299999999999</v>
      </c>
      <c r="G8" s="23" t="s">
        <v>187</v>
      </c>
      <c r="H8"/>
      <c r="I8" s="20" t="s">
        <v>191</v>
      </c>
      <c r="J8" s="15">
        <f>+SUMIF(G3:G82,I8,F3:F82)</f>
        <v>13627.963399999997</v>
      </c>
      <c r="L8" s="21" t="s">
        <v>192</v>
      </c>
      <c r="M8" s="17">
        <v>0</v>
      </c>
      <c r="O8" s="16">
        <f>+J8-M8</f>
        <v>13627.963399999997</v>
      </c>
    </row>
    <row r="9" spans="1:15" x14ac:dyDescent="0.2">
      <c r="A9" s="5" t="s">
        <v>78</v>
      </c>
      <c r="B9" s="6">
        <v>4394.0063</v>
      </c>
      <c r="C9" s="6">
        <v>4155.9179000000004</v>
      </c>
      <c r="D9" s="23"/>
      <c r="E9" s="25"/>
      <c r="F9" s="25"/>
      <c r="G9" s="23"/>
      <c r="H9"/>
    </row>
    <row r="10" spans="1:15" x14ac:dyDescent="0.2">
      <c r="A10" s="5" t="s">
        <v>79</v>
      </c>
      <c r="B10" s="6">
        <v>19365.7729</v>
      </c>
      <c r="C10" s="6">
        <v>16423.788</v>
      </c>
      <c r="D10" s="23"/>
      <c r="E10" s="25"/>
      <c r="F10" s="25"/>
      <c r="G10" s="23"/>
      <c r="H10"/>
    </row>
    <row r="11" spans="1:15" x14ac:dyDescent="0.2">
      <c r="A11" s="5" t="s">
        <v>81</v>
      </c>
      <c r="B11" s="6">
        <v>19365.7729</v>
      </c>
      <c r="C11" s="6">
        <v>16423.788</v>
      </c>
      <c r="D11" s="24">
        <f>C11-B11</f>
        <v>-2941.9848999999995</v>
      </c>
      <c r="E11" s="25" t="s">
        <v>184</v>
      </c>
      <c r="F11" s="25">
        <f>ABS(D11)</f>
        <v>2941.9848999999995</v>
      </c>
      <c r="G11" s="23" t="s">
        <v>187</v>
      </c>
      <c r="H11"/>
      <c r="J11" s="18"/>
      <c r="K11" s="19"/>
    </row>
    <row r="12" spans="1:15" x14ac:dyDescent="0.2">
      <c r="A12" s="3" t="s">
        <v>158</v>
      </c>
      <c r="B12" s="4">
        <v>166722.08199999999</v>
      </c>
      <c r="C12" s="4">
        <v>153599.9418</v>
      </c>
      <c r="D12" s="23"/>
      <c r="E12" s="25"/>
      <c r="F12" s="25"/>
      <c r="G12" s="23"/>
      <c r="H12"/>
    </row>
    <row r="13" spans="1:15" x14ac:dyDescent="0.2">
      <c r="A13" s="5" t="s">
        <v>82</v>
      </c>
      <c r="B13" s="6">
        <v>39409.936900000001</v>
      </c>
      <c r="C13" s="6">
        <v>36898.966399999998</v>
      </c>
      <c r="D13" s="23"/>
      <c r="E13" s="25"/>
      <c r="F13" s="25"/>
      <c r="G13" s="23"/>
      <c r="H13"/>
    </row>
    <row r="14" spans="1:15" x14ac:dyDescent="0.2">
      <c r="A14" s="5" t="s">
        <v>83</v>
      </c>
      <c r="B14" s="6">
        <v>54197.949500000002</v>
      </c>
      <c r="C14" s="6">
        <v>53577.958899999998</v>
      </c>
      <c r="D14" s="24">
        <f>C14-B14</f>
        <v>-619.99060000000463</v>
      </c>
      <c r="E14" s="25" t="s">
        <v>184</v>
      </c>
      <c r="F14" s="25">
        <f>ABS(D14)</f>
        <v>619.99060000000463</v>
      </c>
      <c r="G14" s="23" t="s">
        <v>189</v>
      </c>
      <c r="H14"/>
    </row>
    <row r="15" spans="1:15" x14ac:dyDescent="0.2">
      <c r="A15" s="5" t="s">
        <v>84</v>
      </c>
      <c r="B15" s="6">
        <v>14788.0126</v>
      </c>
      <c r="C15" s="6">
        <v>16678.992600000001</v>
      </c>
      <c r="D15" s="24">
        <f>C15-B15</f>
        <v>1890.9800000000014</v>
      </c>
      <c r="E15" s="25" t="s">
        <v>185</v>
      </c>
      <c r="F15" s="25">
        <f>ABS(D15)</f>
        <v>1890.9800000000014</v>
      </c>
      <c r="G15" s="23" t="s">
        <v>190</v>
      </c>
      <c r="H15"/>
    </row>
    <row r="16" spans="1:15" x14ac:dyDescent="0.2">
      <c r="A16" s="5" t="s">
        <v>85</v>
      </c>
      <c r="B16" s="6">
        <v>35269.873800000001</v>
      </c>
      <c r="C16" s="6">
        <v>35774.785300000003</v>
      </c>
      <c r="D16" s="23"/>
      <c r="E16" s="25"/>
      <c r="F16" s="25"/>
      <c r="G16" s="23"/>
      <c r="H16"/>
    </row>
    <row r="17" spans="1:7" customFormat="1" x14ac:dyDescent="0.2">
      <c r="A17" s="5" t="s">
        <v>86</v>
      </c>
      <c r="B17" s="6">
        <v>35269.873800000001</v>
      </c>
      <c r="C17" s="6">
        <v>35774.785300000003</v>
      </c>
      <c r="D17" s="24">
        <f>C17-B17</f>
        <v>504.91150000000198</v>
      </c>
      <c r="E17" s="25" t="s">
        <v>185</v>
      </c>
      <c r="F17" s="25">
        <f>ABS(D17)</f>
        <v>504.91150000000198</v>
      </c>
      <c r="G17" s="23" t="s">
        <v>190</v>
      </c>
    </row>
    <row r="18" spans="1:7" customFormat="1" x14ac:dyDescent="0.2">
      <c r="A18" s="5" t="s">
        <v>87</v>
      </c>
      <c r="B18" s="6">
        <v>92042.271299999993</v>
      </c>
      <c r="C18" s="6">
        <v>80926.190100000007</v>
      </c>
      <c r="D18" s="23"/>
      <c r="E18" s="25"/>
      <c r="F18" s="25"/>
      <c r="G18" s="23"/>
    </row>
    <row r="19" spans="1:7" customFormat="1" x14ac:dyDescent="0.2">
      <c r="A19" s="5" t="s">
        <v>88</v>
      </c>
      <c r="B19" s="6">
        <v>51863.091500000002</v>
      </c>
      <c r="C19" s="6">
        <v>45858.785799999998</v>
      </c>
      <c r="D19" s="24">
        <f>C19-B19</f>
        <v>-6004.3057000000044</v>
      </c>
      <c r="E19" s="25" t="s">
        <v>184</v>
      </c>
      <c r="F19" s="25">
        <f>ABS(D19)</f>
        <v>6004.3057000000044</v>
      </c>
      <c r="G19" s="23" t="s">
        <v>189</v>
      </c>
    </row>
    <row r="20" spans="1:7" customFormat="1" x14ac:dyDescent="0.2">
      <c r="A20" s="7" t="s">
        <v>89</v>
      </c>
      <c r="B20" s="8">
        <v>42520.662499999999</v>
      </c>
      <c r="C20" s="8">
        <v>39029.116300000002</v>
      </c>
      <c r="D20" s="24">
        <f t="shared" ref="D20:D25" si="0">C20-B20</f>
        <v>-3491.546199999997</v>
      </c>
      <c r="E20" s="25" t="s">
        <v>184</v>
      </c>
      <c r="F20" s="25">
        <f>ABS(D20)</f>
        <v>3491.546199999997</v>
      </c>
      <c r="G20" s="23" t="s">
        <v>189</v>
      </c>
    </row>
    <row r="21" spans="1:7" customFormat="1" x14ac:dyDescent="0.2">
      <c r="A21" s="7" t="s">
        <v>90</v>
      </c>
      <c r="B21" s="8">
        <v>9342.4290000000001</v>
      </c>
      <c r="C21" s="8">
        <v>6829.6695</v>
      </c>
      <c r="D21" s="24">
        <f t="shared" si="0"/>
        <v>-2512.7595000000001</v>
      </c>
      <c r="E21" s="25" t="s">
        <v>184</v>
      </c>
      <c r="F21" s="25">
        <f>ABS(D21)</f>
        <v>2512.7595000000001</v>
      </c>
      <c r="G21" s="23" t="s">
        <v>189</v>
      </c>
    </row>
    <row r="22" spans="1:7" customFormat="1" x14ac:dyDescent="0.2">
      <c r="A22" s="5" t="s">
        <v>80</v>
      </c>
      <c r="B22" s="6">
        <v>2283.123</v>
      </c>
      <c r="C22" s="6">
        <v>2255.6412999999998</v>
      </c>
      <c r="D22" s="24">
        <f t="shared" si="0"/>
        <v>-27.481700000000274</v>
      </c>
      <c r="E22" s="25" t="s">
        <v>184</v>
      </c>
      <c r="F22" s="25">
        <f>ABS(D22)</f>
        <v>27.481700000000274</v>
      </c>
      <c r="G22" s="23" t="s">
        <v>189</v>
      </c>
    </row>
    <row r="23" spans="1:7" customFormat="1" x14ac:dyDescent="0.2">
      <c r="A23" s="5" t="s">
        <v>91</v>
      </c>
      <c r="B23" s="6">
        <v>0</v>
      </c>
      <c r="C23" s="6">
        <v>0</v>
      </c>
      <c r="D23" s="24">
        <f t="shared" si="0"/>
        <v>0</v>
      </c>
      <c r="E23" s="25"/>
      <c r="F23" s="25"/>
      <c r="G23" s="23"/>
    </row>
    <row r="24" spans="1:7" customFormat="1" x14ac:dyDescent="0.2">
      <c r="A24" s="5" t="s">
        <v>92</v>
      </c>
      <c r="B24" s="6">
        <v>34643.848599999998</v>
      </c>
      <c r="C24" s="6">
        <v>30190.711899999998</v>
      </c>
      <c r="D24" s="24">
        <f t="shared" si="0"/>
        <v>-4453.1366999999991</v>
      </c>
      <c r="E24" s="25" t="s">
        <v>184</v>
      </c>
      <c r="F24" s="25">
        <f>ABS(D24)</f>
        <v>4453.1366999999991</v>
      </c>
      <c r="G24" s="23" t="s">
        <v>189</v>
      </c>
    </row>
    <row r="25" spans="1:7" customFormat="1" x14ac:dyDescent="0.2">
      <c r="A25" s="5" t="s">
        <v>93</v>
      </c>
      <c r="B25" s="6">
        <v>3252.2082</v>
      </c>
      <c r="C25" s="6">
        <v>2621.0511000000001</v>
      </c>
      <c r="D25" s="24">
        <f t="shared" si="0"/>
        <v>-631.1570999999999</v>
      </c>
      <c r="E25" s="25" t="s">
        <v>184</v>
      </c>
      <c r="F25" s="25">
        <f>ABS(D25)</f>
        <v>631.1570999999999</v>
      </c>
      <c r="G25" s="23" t="s">
        <v>189</v>
      </c>
    </row>
    <row r="26" spans="1:7" customFormat="1" x14ac:dyDescent="0.2">
      <c r="A26" s="3"/>
      <c r="B26" s="9"/>
      <c r="C26" s="9"/>
      <c r="D26" s="23"/>
      <c r="E26" s="25"/>
      <c r="F26" s="25"/>
      <c r="G26" s="23"/>
    </row>
    <row r="27" spans="1:7" customFormat="1" x14ac:dyDescent="0.2">
      <c r="A27" s="3" t="s">
        <v>159</v>
      </c>
      <c r="B27" s="4">
        <v>267437.38170000003</v>
      </c>
      <c r="C27" s="4">
        <v>255210.94769999999</v>
      </c>
      <c r="D27" s="23"/>
      <c r="E27" s="25"/>
      <c r="F27" s="25"/>
      <c r="G27" s="23"/>
    </row>
    <row r="28" spans="1:7" customFormat="1" x14ac:dyDescent="0.2">
      <c r="A28" s="3" t="s">
        <v>160</v>
      </c>
      <c r="B28" s="4">
        <v>96744.479500000001</v>
      </c>
      <c r="C28" s="4">
        <v>91734.313599999994</v>
      </c>
      <c r="D28" s="23"/>
      <c r="E28" s="25"/>
      <c r="F28" s="25"/>
      <c r="G28" s="23"/>
    </row>
    <row r="29" spans="1:7" customFormat="1" x14ac:dyDescent="0.2">
      <c r="A29" s="3" t="s">
        <v>161</v>
      </c>
      <c r="B29" s="4">
        <v>60533.753900000003</v>
      </c>
      <c r="C29" s="4">
        <v>56100.014600000002</v>
      </c>
      <c r="D29" s="23"/>
      <c r="E29" s="25"/>
      <c r="F29" s="25"/>
      <c r="G29" s="23"/>
    </row>
    <row r="30" spans="1:7" customFormat="1" x14ac:dyDescent="0.2">
      <c r="A30" s="5" t="s">
        <v>94</v>
      </c>
      <c r="B30" s="6">
        <v>45188.643499999998</v>
      </c>
      <c r="C30" s="6">
        <v>40990.245999999999</v>
      </c>
      <c r="D30" s="23"/>
      <c r="E30" s="25"/>
      <c r="F30" s="25"/>
      <c r="G30" s="23"/>
    </row>
    <row r="31" spans="1:7" customFormat="1" x14ac:dyDescent="0.2">
      <c r="A31" s="5" t="s">
        <v>95</v>
      </c>
      <c r="B31" s="6">
        <v>3431.0726</v>
      </c>
      <c r="C31" s="6">
        <v>1826.03</v>
      </c>
      <c r="D31" s="24">
        <f>C31-B31</f>
        <v>-1605.0426</v>
      </c>
      <c r="E31" s="25" t="s">
        <v>185</v>
      </c>
      <c r="F31" s="25">
        <f>ABS(D31)</f>
        <v>1605.0426</v>
      </c>
      <c r="G31" s="23" t="s">
        <v>188</v>
      </c>
    </row>
    <row r="32" spans="1:7" customFormat="1" x14ac:dyDescent="0.2">
      <c r="A32" s="5" t="s">
        <v>96</v>
      </c>
      <c r="B32" s="6">
        <v>41757.571000000004</v>
      </c>
      <c r="C32" s="6">
        <v>39164.216</v>
      </c>
      <c r="D32" s="24">
        <f>C32-B32</f>
        <v>-2593.3550000000032</v>
      </c>
      <c r="E32" s="25" t="s">
        <v>185</v>
      </c>
      <c r="F32" s="25">
        <f>ABS(D32)</f>
        <v>2593.3550000000032</v>
      </c>
      <c r="G32" s="23" t="s">
        <v>188</v>
      </c>
    </row>
    <row r="33" spans="1:7" customFormat="1" x14ac:dyDescent="0.2">
      <c r="A33" s="5" t="s">
        <v>97</v>
      </c>
      <c r="B33" s="6">
        <v>2453.9432000000002</v>
      </c>
      <c r="C33" s="6">
        <v>2794.7298999999998</v>
      </c>
      <c r="D33" s="23"/>
      <c r="E33" s="25"/>
      <c r="F33" s="25"/>
      <c r="G33" s="23"/>
    </row>
    <row r="34" spans="1:7" customFormat="1" x14ac:dyDescent="0.2">
      <c r="A34" s="5" t="s">
        <v>98</v>
      </c>
      <c r="B34" s="6">
        <v>1394.4794999999999</v>
      </c>
      <c r="C34" s="6">
        <v>1086.9122</v>
      </c>
      <c r="D34" s="24">
        <f>C34-B34</f>
        <v>-307.56729999999993</v>
      </c>
      <c r="E34" s="25" t="s">
        <v>185</v>
      </c>
      <c r="F34" s="25">
        <f>ABS(D34)</f>
        <v>307.56729999999993</v>
      </c>
      <c r="G34" s="23" t="s">
        <v>188</v>
      </c>
    </row>
    <row r="35" spans="1:7" customFormat="1" x14ac:dyDescent="0.2">
      <c r="A35" s="5" t="s">
        <v>99</v>
      </c>
      <c r="B35" s="6">
        <v>1059.4637</v>
      </c>
      <c r="C35" s="6">
        <v>1009.0261</v>
      </c>
      <c r="D35" s="24">
        <f>C35-B35</f>
        <v>-50.437599999999975</v>
      </c>
      <c r="E35" s="25" t="s">
        <v>185</v>
      </c>
      <c r="F35" s="25">
        <f>ABS(D35)</f>
        <v>50.437599999999975</v>
      </c>
      <c r="G35" s="23" t="s">
        <v>188</v>
      </c>
    </row>
    <row r="36" spans="1:7" customFormat="1" x14ac:dyDescent="0.2">
      <c r="A36" s="7" t="s">
        <v>100</v>
      </c>
      <c r="B36" s="8">
        <v>1059.4637</v>
      </c>
      <c r="C36" s="8">
        <v>1009.0261</v>
      </c>
      <c r="D36" s="24">
        <f t="shared" ref="D36:D37" si="1">C36-B36</f>
        <v>-50.437599999999975</v>
      </c>
      <c r="E36" s="25" t="s">
        <v>185</v>
      </c>
      <c r="F36" s="25">
        <f>ABS(D36)</f>
        <v>50.437599999999975</v>
      </c>
      <c r="G36" s="23" t="s">
        <v>188</v>
      </c>
    </row>
    <row r="37" spans="1:7" customFormat="1" x14ac:dyDescent="0.2">
      <c r="A37" s="5" t="s">
        <v>101</v>
      </c>
      <c r="B37" s="6">
        <v>0</v>
      </c>
      <c r="C37" s="6">
        <v>698.79169999999999</v>
      </c>
      <c r="D37" s="24">
        <f t="shared" si="1"/>
        <v>698.79169999999999</v>
      </c>
      <c r="E37" s="25" t="s">
        <v>184</v>
      </c>
      <c r="F37" s="25">
        <f>ABS(D37)</f>
        <v>698.79169999999999</v>
      </c>
      <c r="G37" s="23" t="s">
        <v>187</v>
      </c>
    </row>
    <row r="38" spans="1:7" customFormat="1" x14ac:dyDescent="0.2">
      <c r="A38" s="5" t="s">
        <v>102</v>
      </c>
      <c r="B38" s="6">
        <v>12891.1672</v>
      </c>
      <c r="C38" s="6">
        <v>12315.0386</v>
      </c>
      <c r="D38" s="23"/>
      <c r="E38" s="25"/>
      <c r="F38" s="25"/>
      <c r="G38" s="23"/>
    </row>
    <row r="39" spans="1:7" customFormat="1" x14ac:dyDescent="0.2">
      <c r="A39" s="5" t="s">
        <v>103</v>
      </c>
      <c r="B39" s="6">
        <v>10565.142</v>
      </c>
      <c r="C39" s="6">
        <v>10379.240100000001</v>
      </c>
      <c r="D39" s="24">
        <f>C39-B39</f>
        <v>-185.90189999999893</v>
      </c>
      <c r="E39" s="25" t="s">
        <v>185</v>
      </c>
      <c r="F39" s="25">
        <f>ABS(D39)</f>
        <v>185.90189999999893</v>
      </c>
      <c r="G39" s="23" t="s">
        <v>188</v>
      </c>
    </row>
    <row r="40" spans="1:7" customFormat="1" x14ac:dyDescent="0.2">
      <c r="A40" s="5" t="s">
        <v>104</v>
      </c>
      <c r="B40" s="6">
        <v>2326.0252</v>
      </c>
      <c r="C40" s="6">
        <v>1935.7985000000001</v>
      </c>
      <c r="D40" s="24">
        <f>C40-B40</f>
        <v>-390.22669999999994</v>
      </c>
      <c r="E40" s="25" t="s">
        <v>185</v>
      </c>
      <c r="F40" s="25">
        <f>ABS(D40)</f>
        <v>390.22669999999994</v>
      </c>
      <c r="G40" s="23" t="s">
        <v>188</v>
      </c>
    </row>
    <row r="41" spans="1:7" customFormat="1" x14ac:dyDescent="0.2">
      <c r="A41" s="3" t="s">
        <v>162</v>
      </c>
      <c r="B41" s="4">
        <v>36210.725599999998</v>
      </c>
      <c r="C41" s="4">
        <v>35634.298999999999</v>
      </c>
      <c r="D41" s="23"/>
      <c r="E41" s="25"/>
      <c r="F41" s="25"/>
      <c r="G41" s="23"/>
    </row>
    <row r="42" spans="1:7" customFormat="1" x14ac:dyDescent="0.2">
      <c r="A42" s="5" t="s">
        <v>105</v>
      </c>
      <c r="B42" s="6">
        <v>25400.4732</v>
      </c>
      <c r="C42" s="6">
        <v>25676.5177</v>
      </c>
      <c r="D42" s="23"/>
      <c r="E42" s="25"/>
      <c r="F42" s="25"/>
      <c r="G42" s="23"/>
    </row>
    <row r="43" spans="1:7" customFormat="1" x14ac:dyDescent="0.2">
      <c r="A43" s="5" t="s">
        <v>106</v>
      </c>
      <c r="B43" s="6">
        <v>20899.5268</v>
      </c>
      <c r="C43" s="6">
        <v>21704.469400000002</v>
      </c>
      <c r="D43" s="24">
        <f>C43-B43</f>
        <v>804.94260000000213</v>
      </c>
      <c r="E43" s="25" t="s">
        <v>184</v>
      </c>
      <c r="F43" s="25">
        <f>ABS(D43)</f>
        <v>804.94260000000213</v>
      </c>
      <c r="G43" s="23" t="s">
        <v>189</v>
      </c>
    </row>
    <row r="44" spans="1:7" customFormat="1" x14ac:dyDescent="0.2">
      <c r="A44" s="5" t="s">
        <v>107</v>
      </c>
      <c r="B44" s="6">
        <v>4500.9463999999998</v>
      </c>
      <c r="C44" s="6">
        <v>3972.0482999999999</v>
      </c>
      <c r="D44" s="24">
        <f t="shared" ref="D44:D45" si="2">C44-B44</f>
        <v>-528.89809999999989</v>
      </c>
      <c r="E44" s="25" t="s">
        <v>185</v>
      </c>
      <c r="F44" s="25">
        <f>ABS(D44)</f>
        <v>528.89809999999989</v>
      </c>
      <c r="G44" s="23" t="s">
        <v>190</v>
      </c>
    </row>
    <row r="45" spans="1:7" customFormat="1" x14ac:dyDescent="0.2">
      <c r="A45" s="7" t="s">
        <v>108</v>
      </c>
      <c r="B45" s="8">
        <v>4500.9463999999998</v>
      </c>
      <c r="C45" s="8">
        <v>3972.0482999999999</v>
      </c>
      <c r="D45" s="24">
        <f t="shared" si="2"/>
        <v>-528.89809999999989</v>
      </c>
      <c r="E45" s="25" t="s">
        <v>185</v>
      </c>
      <c r="F45" s="25">
        <f>ABS(D45)</f>
        <v>528.89809999999989</v>
      </c>
      <c r="G45" s="23" t="s">
        <v>190</v>
      </c>
    </row>
    <row r="46" spans="1:7" customFormat="1" x14ac:dyDescent="0.2">
      <c r="A46" s="5" t="s">
        <v>109</v>
      </c>
      <c r="B46" s="6">
        <v>10810.252399999999</v>
      </c>
      <c r="C46" s="6">
        <v>9957.7813000000006</v>
      </c>
      <c r="D46" s="23"/>
      <c r="E46" s="25"/>
      <c r="F46" s="25"/>
      <c r="G46" s="23"/>
    </row>
    <row r="47" spans="1:7" customFormat="1" x14ac:dyDescent="0.2">
      <c r="A47" s="5" t="s">
        <v>103</v>
      </c>
      <c r="B47" s="6">
        <v>550.47320000000002</v>
      </c>
      <c r="C47" s="6">
        <v>518.27049999999997</v>
      </c>
      <c r="D47" s="24">
        <f>C47-B47</f>
        <v>-32.20270000000005</v>
      </c>
      <c r="E47" s="25" t="s">
        <v>185</v>
      </c>
      <c r="F47" s="25">
        <f>ABS(D47)</f>
        <v>32.20270000000005</v>
      </c>
      <c r="G47" s="23" t="s">
        <v>190</v>
      </c>
    </row>
    <row r="48" spans="1:7" customFormat="1" x14ac:dyDescent="0.2">
      <c r="A48" s="5" t="s">
        <v>110</v>
      </c>
      <c r="B48" s="6">
        <v>9732.8076000000001</v>
      </c>
      <c r="C48" s="6">
        <v>8988.9357999999993</v>
      </c>
      <c r="D48" s="24">
        <f t="shared" ref="D48:D49" si="3">C48-B48</f>
        <v>-743.8718000000008</v>
      </c>
      <c r="E48" s="25" t="s">
        <v>185</v>
      </c>
      <c r="F48" s="25">
        <f>ABS(D48)</f>
        <v>743.8718000000008</v>
      </c>
      <c r="G48" s="23" t="s">
        <v>190</v>
      </c>
    </row>
    <row r="49" spans="1:8" x14ac:dyDescent="0.2">
      <c r="A49" s="5" t="s">
        <v>111</v>
      </c>
      <c r="B49" s="6">
        <v>526.97159999999997</v>
      </c>
      <c r="C49" s="6">
        <v>450.57499999999999</v>
      </c>
      <c r="D49" s="24">
        <f t="shared" si="3"/>
        <v>-76.396599999999978</v>
      </c>
      <c r="E49" s="25" t="s">
        <v>185</v>
      </c>
      <c r="F49" s="25">
        <f>ABS(D49)</f>
        <v>76.396599999999978</v>
      </c>
      <c r="G49" s="23" t="s">
        <v>190</v>
      </c>
      <c r="H49"/>
    </row>
    <row r="50" spans="1:8" x14ac:dyDescent="0.2">
      <c r="A50" s="3" t="s">
        <v>163</v>
      </c>
      <c r="B50" s="4">
        <v>170692.90220000001</v>
      </c>
      <c r="C50" s="4">
        <v>163476.6342</v>
      </c>
      <c r="D50" s="23"/>
      <c r="E50" s="25"/>
      <c r="F50" s="25"/>
      <c r="G50" s="23"/>
      <c r="H50"/>
    </row>
    <row r="51" spans="1:8" x14ac:dyDescent="0.2">
      <c r="A51" s="5" t="s">
        <v>112</v>
      </c>
      <c r="B51" s="6">
        <v>1522.8706999999999</v>
      </c>
      <c r="C51" s="6">
        <v>1435.1433999999999</v>
      </c>
      <c r="D51" s="23"/>
      <c r="E51" s="25"/>
      <c r="F51" s="25"/>
      <c r="G51" s="23"/>
      <c r="H51"/>
    </row>
    <row r="52" spans="1:8" x14ac:dyDescent="0.2">
      <c r="A52" s="5" t="s">
        <v>113</v>
      </c>
      <c r="B52" s="6">
        <v>64748.7382</v>
      </c>
      <c r="C52" s="6">
        <v>60690.202400000002</v>
      </c>
      <c r="D52" s="23"/>
      <c r="E52" s="25"/>
      <c r="F52" s="25"/>
      <c r="G52" s="23"/>
      <c r="H52"/>
    </row>
    <row r="53" spans="1:8" x14ac:dyDescent="0.2">
      <c r="A53" s="5" t="s">
        <v>114</v>
      </c>
      <c r="B53" s="6">
        <v>0.15770000000000001</v>
      </c>
      <c r="C53" s="6">
        <v>0.14560000000000001</v>
      </c>
      <c r="D53" s="24">
        <f>C53-B53</f>
        <v>-1.21E-2</v>
      </c>
      <c r="E53" s="25"/>
      <c r="F53" s="25"/>
      <c r="G53" s="23"/>
      <c r="H53"/>
    </row>
    <row r="54" spans="1:8" x14ac:dyDescent="0.2">
      <c r="A54" s="5" t="s">
        <v>115</v>
      </c>
      <c r="B54" s="6">
        <v>64748.580399999999</v>
      </c>
      <c r="C54" s="6">
        <v>60690.056799999998</v>
      </c>
      <c r="D54" s="24">
        <f>C54-B54</f>
        <v>-4058.5236000000004</v>
      </c>
      <c r="E54" s="25" t="s">
        <v>185</v>
      </c>
      <c r="F54" s="25">
        <f>ABS(D54)</f>
        <v>4058.5236000000004</v>
      </c>
      <c r="G54" s="23" t="s">
        <v>191</v>
      </c>
      <c r="H54"/>
    </row>
    <row r="55" spans="1:8" x14ac:dyDescent="0.2">
      <c r="A55" s="5" t="s">
        <v>116</v>
      </c>
      <c r="B55" s="6">
        <v>350.31549999999999</v>
      </c>
      <c r="C55" s="6">
        <v>4187.3635000000004</v>
      </c>
      <c r="D55" s="24">
        <f>C55-B55</f>
        <v>3837.0480000000002</v>
      </c>
      <c r="E55" s="25" t="s">
        <v>184</v>
      </c>
      <c r="F55" s="25">
        <f>ABS(D55)</f>
        <v>3837.0480000000002</v>
      </c>
      <c r="G55" s="23" t="s">
        <v>191</v>
      </c>
      <c r="H55"/>
    </row>
    <row r="56" spans="1:8" x14ac:dyDescent="0.2">
      <c r="A56" s="5" t="s">
        <v>117</v>
      </c>
      <c r="B56" s="6">
        <v>88889.116699999999</v>
      </c>
      <c r="C56" s="6">
        <v>87207.453800000003</v>
      </c>
      <c r="D56" s="24">
        <f>C56-B56</f>
        <v>-1681.6628999999957</v>
      </c>
      <c r="E56" s="25" t="s">
        <v>185</v>
      </c>
      <c r="F56" s="25">
        <f>ABS(D56)</f>
        <v>1681.6628999999957</v>
      </c>
      <c r="G56" s="23" t="s">
        <v>191</v>
      </c>
      <c r="H56"/>
    </row>
    <row r="57" spans="1:8" x14ac:dyDescent="0.2">
      <c r="A57" s="5" t="s">
        <v>118</v>
      </c>
      <c r="B57" s="6">
        <v>-3685.1734999999999</v>
      </c>
      <c r="C57" s="6">
        <v>365.55540000000002</v>
      </c>
      <c r="D57" s="24">
        <f>C57-B57</f>
        <v>4050.7289000000001</v>
      </c>
      <c r="E57" s="25" t="s">
        <v>184</v>
      </c>
      <c r="F57" s="25">
        <f>ABS(D57)</f>
        <v>4050.7289000000001</v>
      </c>
      <c r="G57" s="23" t="s">
        <v>191</v>
      </c>
      <c r="H57"/>
    </row>
    <row r="58" spans="1:8" x14ac:dyDescent="0.2">
      <c r="A58" s="3" t="s">
        <v>164</v>
      </c>
      <c r="B58" s="4">
        <v>151125.2366</v>
      </c>
      <c r="C58" s="4">
        <v>145510.9914</v>
      </c>
      <c r="D58" s="23"/>
      <c r="E58" s="25"/>
      <c r="F58" s="25"/>
      <c r="G58" s="23"/>
      <c r="H58"/>
    </row>
    <row r="59" spans="1:8" x14ac:dyDescent="0.2">
      <c r="A59" s="5" t="s">
        <v>119</v>
      </c>
      <c r="B59" s="6">
        <v>19567.6656</v>
      </c>
      <c r="C59" s="6">
        <v>17965.6427</v>
      </c>
      <c r="D59" s="23"/>
      <c r="E59" s="25"/>
      <c r="F59" s="25"/>
      <c r="G59" s="23"/>
      <c r="H59"/>
    </row>
    <row r="60" spans="1:8" x14ac:dyDescent="0.2">
      <c r="A60" s="14"/>
      <c r="B60" s="14"/>
      <c r="C60" s="14"/>
      <c r="H60"/>
    </row>
    <row r="61" spans="1:8" x14ac:dyDescent="0.2">
      <c r="A61" s="14"/>
      <c r="B61" s="14"/>
      <c r="C61" s="14"/>
      <c r="H61"/>
    </row>
    <row r="62" spans="1:8" x14ac:dyDescent="0.2">
      <c r="A62" s="14"/>
      <c r="B62" s="14"/>
      <c r="C62" s="14"/>
      <c r="H62"/>
    </row>
    <row r="63" spans="1:8" x14ac:dyDescent="0.2">
      <c r="A63" s="14"/>
      <c r="B63" s="14"/>
      <c r="C63" s="14"/>
      <c r="H63"/>
    </row>
    <row r="64" spans="1:8" x14ac:dyDescent="0.2">
      <c r="A64" s="14"/>
      <c r="B64" s="14"/>
      <c r="C64" s="14"/>
      <c r="H64"/>
    </row>
    <row r="65" spans="1:8" x14ac:dyDescent="0.2">
      <c r="A65" s="14"/>
      <c r="B65" s="14"/>
      <c r="C65" s="14"/>
      <c r="H65"/>
    </row>
    <row r="66" spans="1:8" x14ac:dyDescent="0.2">
      <c r="A66" s="14"/>
      <c r="B66" s="14"/>
      <c r="C66" s="14"/>
      <c r="H66"/>
    </row>
    <row r="67" spans="1:8" x14ac:dyDescent="0.2">
      <c r="A67" s="14"/>
      <c r="B67" s="14"/>
      <c r="C67" s="14"/>
      <c r="H67"/>
    </row>
    <row r="68" spans="1:8" x14ac:dyDescent="0.2">
      <c r="A68" s="14"/>
      <c r="B68" s="14"/>
      <c r="C68" s="14"/>
      <c r="H68"/>
    </row>
    <row r="69" spans="1:8" x14ac:dyDescent="0.2">
      <c r="A69" s="14"/>
      <c r="B69" s="14"/>
      <c r="C69" s="14"/>
      <c r="H69"/>
    </row>
    <row r="70" spans="1:8" x14ac:dyDescent="0.2">
      <c r="A70" s="14"/>
      <c r="B70" s="14"/>
      <c r="C70" s="14"/>
      <c r="H70"/>
    </row>
    <row r="71" spans="1:8" x14ac:dyDescent="0.2">
      <c r="A71" s="14"/>
      <c r="B71" s="14"/>
      <c r="C71" s="14"/>
    </row>
    <row r="72" spans="1:8" x14ac:dyDescent="0.2">
      <c r="A72" s="14"/>
      <c r="B72" s="14"/>
      <c r="C7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E1F7-810F-FD4C-94B4-F161C1E6D2A4}">
  <dimension ref="A1:P45"/>
  <sheetViews>
    <sheetView workbookViewId="0">
      <selection activeCell="I4" sqref="I4"/>
    </sheetView>
  </sheetViews>
  <sheetFormatPr baseColWidth="10" defaultRowHeight="15" x14ac:dyDescent="0.2"/>
  <cols>
    <col min="1" max="1" width="72.5" bestFit="1" customWidth="1"/>
    <col min="4" max="8" width="10.83203125" style="14"/>
  </cols>
  <sheetData>
    <row r="1" spans="1:16" x14ac:dyDescent="0.2">
      <c r="A1" s="1" t="s">
        <v>0</v>
      </c>
      <c r="B1" s="2">
        <v>2022</v>
      </c>
      <c r="C1" s="2">
        <v>2023</v>
      </c>
      <c r="D1" s="2" t="s">
        <v>182</v>
      </c>
      <c r="E1" s="2" t="s">
        <v>183</v>
      </c>
      <c r="F1" s="2" t="s">
        <v>186</v>
      </c>
      <c r="G1" s="22" t="s">
        <v>193</v>
      </c>
    </row>
    <row r="2" spans="1:16" x14ac:dyDescent="0.2">
      <c r="A2" s="5" t="s">
        <v>74</v>
      </c>
      <c r="B2" s="6">
        <v>29952.365900000001</v>
      </c>
      <c r="C2" s="6">
        <v>28109.768499999998</v>
      </c>
      <c r="D2" s="24">
        <f t="shared" ref="D2:D9" si="0">C2-B2</f>
        <v>-1842.5974000000024</v>
      </c>
      <c r="E2" s="25" t="s">
        <v>184</v>
      </c>
      <c r="F2" s="25">
        <f t="shared" ref="F2:F32" si="1">ABS(D2)</f>
        <v>1842.5974000000024</v>
      </c>
      <c r="G2" s="23" t="s">
        <v>187</v>
      </c>
    </row>
    <row r="3" spans="1:16" x14ac:dyDescent="0.2">
      <c r="A3" s="5" t="s">
        <v>75</v>
      </c>
      <c r="B3" s="6">
        <v>41827.602500000001</v>
      </c>
      <c r="C3" s="6">
        <v>48243.412400000001</v>
      </c>
      <c r="D3" s="24">
        <f t="shared" si="0"/>
        <v>6415.8099000000002</v>
      </c>
      <c r="E3" s="25" t="s">
        <v>185</v>
      </c>
      <c r="F3" s="25">
        <f t="shared" si="1"/>
        <v>6415.8099000000002</v>
      </c>
      <c r="G3" s="23" t="s">
        <v>188</v>
      </c>
      <c r="I3" s="26"/>
      <c r="J3" s="26"/>
      <c r="K3" s="26"/>
      <c r="L3" s="26"/>
      <c r="M3" s="26"/>
      <c r="N3" s="26"/>
      <c r="O3" s="26"/>
      <c r="P3" s="26"/>
    </row>
    <row r="4" spans="1:16" x14ac:dyDescent="0.2">
      <c r="A4" s="5" t="s">
        <v>77</v>
      </c>
      <c r="B4" s="6">
        <v>5175.5520999999999</v>
      </c>
      <c r="C4" s="6">
        <v>4678.1190999999999</v>
      </c>
      <c r="D4" s="24">
        <f t="shared" si="0"/>
        <v>-497.43299999999999</v>
      </c>
      <c r="E4" s="25" t="s">
        <v>184</v>
      </c>
      <c r="F4" s="25">
        <f t="shared" si="1"/>
        <v>497.43299999999999</v>
      </c>
      <c r="G4" s="23" t="s">
        <v>187</v>
      </c>
      <c r="H4"/>
      <c r="I4" s="26"/>
      <c r="J4" s="26"/>
      <c r="K4" s="26"/>
      <c r="L4" s="26"/>
      <c r="M4" s="26"/>
      <c r="N4" s="26"/>
      <c r="O4" s="26"/>
      <c r="P4" s="26"/>
    </row>
    <row r="5" spans="1:16" x14ac:dyDescent="0.2">
      <c r="A5" s="5" t="s">
        <v>81</v>
      </c>
      <c r="B5" s="6">
        <v>19365.7729</v>
      </c>
      <c r="C5" s="6">
        <v>16423.788</v>
      </c>
      <c r="D5" s="24">
        <f t="shared" si="0"/>
        <v>-2941.9848999999995</v>
      </c>
      <c r="E5" s="25" t="s">
        <v>184</v>
      </c>
      <c r="F5" s="25">
        <f t="shared" si="1"/>
        <v>2941.9848999999995</v>
      </c>
      <c r="G5" s="23" t="s">
        <v>187</v>
      </c>
      <c r="H5"/>
      <c r="I5" s="26"/>
      <c r="J5" s="26"/>
      <c r="K5" s="26"/>
      <c r="L5" s="26"/>
      <c r="M5" s="26"/>
      <c r="N5" s="26"/>
      <c r="O5" s="26"/>
      <c r="P5" s="26"/>
    </row>
    <row r="6" spans="1:16" x14ac:dyDescent="0.2">
      <c r="A6" s="5" t="s">
        <v>83</v>
      </c>
      <c r="B6" s="6">
        <v>54197.949500000002</v>
      </c>
      <c r="C6" s="6">
        <v>53577.958899999998</v>
      </c>
      <c r="D6" s="24">
        <f t="shared" si="0"/>
        <v>-619.99060000000463</v>
      </c>
      <c r="E6" s="25" t="s">
        <v>184</v>
      </c>
      <c r="F6" s="25">
        <f t="shared" si="1"/>
        <v>619.99060000000463</v>
      </c>
      <c r="G6" s="23" t="s">
        <v>189</v>
      </c>
      <c r="H6"/>
      <c r="I6" s="26"/>
      <c r="J6" s="26"/>
      <c r="K6" s="26"/>
      <c r="L6" s="26"/>
      <c r="M6" s="26"/>
      <c r="N6" s="26"/>
      <c r="O6" s="26"/>
      <c r="P6" s="26"/>
    </row>
    <row r="7" spans="1:16" x14ac:dyDescent="0.2">
      <c r="A7" s="5" t="s">
        <v>84</v>
      </c>
      <c r="B7" s="6">
        <v>14788.0126</v>
      </c>
      <c r="C7" s="6">
        <v>16678.992600000001</v>
      </c>
      <c r="D7" s="24">
        <f t="shared" si="0"/>
        <v>1890.9800000000014</v>
      </c>
      <c r="E7" s="25" t="s">
        <v>185</v>
      </c>
      <c r="F7" s="25">
        <f t="shared" si="1"/>
        <v>1890.9800000000014</v>
      </c>
      <c r="G7" s="23" t="s">
        <v>190</v>
      </c>
      <c r="H7"/>
      <c r="I7" s="26"/>
      <c r="J7" s="26"/>
      <c r="K7" s="26"/>
      <c r="L7" s="26"/>
      <c r="M7" s="26"/>
      <c r="N7" s="26"/>
      <c r="O7" s="26"/>
      <c r="P7" s="26"/>
    </row>
    <row r="8" spans="1:16" x14ac:dyDescent="0.2">
      <c r="A8" s="5" t="s">
        <v>86</v>
      </c>
      <c r="B8" s="6">
        <v>35269.873800000001</v>
      </c>
      <c r="C8" s="6">
        <v>35774.785300000003</v>
      </c>
      <c r="D8" s="24">
        <f t="shared" si="0"/>
        <v>504.91150000000198</v>
      </c>
      <c r="E8" s="25" t="s">
        <v>185</v>
      </c>
      <c r="F8" s="25">
        <f t="shared" si="1"/>
        <v>504.91150000000198</v>
      </c>
      <c r="G8" s="23" t="s">
        <v>190</v>
      </c>
      <c r="H8"/>
      <c r="I8" s="26"/>
      <c r="J8" s="26"/>
      <c r="K8" s="26"/>
      <c r="L8" s="26"/>
      <c r="M8" s="26"/>
      <c r="N8" s="26"/>
      <c r="O8" s="26"/>
      <c r="P8" s="26"/>
    </row>
    <row r="9" spans="1:16" x14ac:dyDescent="0.2">
      <c r="A9" s="5" t="s">
        <v>88</v>
      </c>
      <c r="B9" s="6">
        <v>51863.091500000002</v>
      </c>
      <c r="C9" s="6">
        <v>45858.785799999998</v>
      </c>
      <c r="D9" s="24">
        <f t="shared" si="0"/>
        <v>-6004.3057000000044</v>
      </c>
      <c r="E9" s="25" t="s">
        <v>184</v>
      </c>
      <c r="F9" s="25">
        <f t="shared" si="1"/>
        <v>6004.3057000000044</v>
      </c>
      <c r="G9" s="23" t="s">
        <v>189</v>
      </c>
      <c r="H9"/>
      <c r="I9" s="26"/>
      <c r="J9" s="26"/>
      <c r="K9" s="26"/>
      <c r="L9" s="26"/>
      <c r="M9" s="26"/>
      <c r="N9" s="26"/>
      <c r="O9" s="26"/>
      <c r="P9" s="26"/>
    </row>
    <row r="10" spans="1:16" x14ac:dyDescent="0.2">
      <c r="A10" s="7" t="s">
        <v>89</v>
      </c>
      <c r="B10" s="8">
        <v>42520.662499999999</v>
      </c>
      <c r="C10" s="8">
        <v>39029.116300000002</v>
      </c>
      <c r="D10" s="24">
        <f t="shared" ref="D10:D14" si="2">C10-B10</f>
        <v>-3491.546199999997</v>
      </c>
      <c r="E10" s="25" t="s">
        <v>184</v>
      </c>
      <c r="F10" s="25">
        <f t="shared" si="1"/>
        <v>3491.546199999997</v>
      </c>
      <c r="G10" s="23" t="s">
        <v>189</v>
      </c>
      <c r="H10"/>
      <c r="I10" s="26"/>
      <c r="J10" s="26"/>
      <c r="K10" s="26"/>
      <c r="L10" s="26"/>
      <c r="M10" s="26"/>
      <c r="N10" s="26"/>
      <c r="O10" s="26"/>
      <c r="P10" s="26"/>
    </row>
    <row r="11" spans="1:16" x14ac:dyDescent="0.2">
      <c r="A11" s="7" t="s">
        <v>90</v>
      </c>
      <c r="B11" s="8">
        <v>9342.4290000000001</v>
      </c>
      <c r="C11" s="8">
        <v>6829.6695</v>
      </c>
      <c r="D11" s="24">
        <f t="shared" si="2"/>
        <v>-2512.7595000000001</v>
      </c>
      <c r="E11" s="25" t="s">
        <v>184</v>
      </c>
      <c r="F11" s="25">
        <f t="shared" si="1"/>
        <v>2512.7595000000001</v>
      </c>
      <c r="G11" s="23" t="s">
        <v>189</v>
      </c>
      <c r="H11"/>
      <c r="I11" s="26"/>
      <c r="J11" s="26"/>
      <c r="K11" s="26"/>
      <c r="L11" s="26"/>
      <c r="M11" s="26"/>
      <c r="N11" s="26"/>
      <c r="O11" s="26"/>
      <c r="P11" s="26"/>
    </row>
    <row r="12" spans="1:16" x14ac:dyDescent="0.2">
      <c r="A12" s="5" t="s">
        <v>80</v>
      </c>
      <c r="B12" s="6">
        <v>2283.123</v>
      </c>
      <c r="C12" s="6">
        <v>2255.6412999999998</v>
      </c>
      <c r="D12" s="24">
        <f t="shared" si="2"/>
        <v>-27.481700000000274</v>
      </c>
      <c r="E12" s="25" t="s">
        <v>184</v>
      </c>
      <c r="F12" s="25">
        <f t="shared" si="1"/>
        <v>27.481700000000274</v>
      </c>
      <c r="G12" s="23" t="s">
        <v>189</v>
      </c>
      <c r="H12"/>
      <c r="I12" s="26"/>
      <c r="J12" s="26"/>
      <c r="K12" s="26"/>
      <c r="L12" s="26"/>
      <c r="M12" s="26"/>
      <c r="N12" s="26"/>
      <c r="O12" s="26"/>
      <c r="P12" s="26"/>
    </row>
    <row r="13" spans="1:16" x14ac:dyDescent="0.2">
      <c r="A13" s="5" t="s">
        <v>92</v>
      </c>
      <c r="B13" s="6">
        <v>34643.848599999998</v>
      </c>
      <c r="C13" s="6">
        <v>30190.711899999998</v>
      </c>
      <c r="D13" s="24">
        <f t="shared" si="2"/>
        <v>-4453.1366999999991</v>
      </c>
      <c r="E13" s="25" t="s">
        <v>184</v>
      </c>
      <c r="F13" s="25">
        <f t="shared" si="1"/>
        <v>4453.1366999999991</v>
      </c>
      <c r="G13" s="23" t="s">
        <v>189</v>
      </c>
      <c r="I13" s="26"/>
      <c r="J13" s="26"/>
      <c r="K13" s="26"/>
      <c r="L13" s="26"/>
      <c r="M13" s="26"/>
      <c r="N13" s="26"/>
      <c r="O13" s="26"/>
      <c r="P13" s="26"/>
    </row>
    <row r="14" spans="1:16" x14ac:dyDescent="0.2">
      <c r="A14" s="5" t="s">
        <v>93</v>
      </c>
      <c r="B14" s="6">
        <v>3252.2082</v>
      </c>
      <c r="C14" s="6">
        <v>2621.0511000000001</v>
      </c>
      <c r="D14" s="24">
        <f t="shared" si="2"/>
        <v>-631.1570999999999</v>
      </c>
      <c r="E14" s="25" t="s">
        <v>184</v>
      </c>
      <c r="F14" s="25">
        <f t="shared" si="1"/>
        <v>631.1570999999999</v>
      </c>
      <c r="G14" s="23" t="s">
        <v>189</v>
      </c>
      <c r="I14" s="26"/>
      <c r="J14" s="26"/>
      <c r="K14" s="26"/>
      <c r="L14" s="26"/>
      <c r="M14" s="26"/>
      <c r="N14" s="26"/>
      <c r="O14" s="26"/>
      <c r="P14" s="26"/>
    </row>
    <row r="15" spans="1:16" x14ac:dyDescent="0.2">
      <c r="A15" s="5" t="s">
        <v>95</v>
      </c>
      <c r="B15" s="6">
        <v>3431.0726</v>
      </c>
      <c r="C15" s="6">
        <v>1826.03</v>
      </c>
      <c r="D15" s="24">
        <f>C15-B15</f>
        <v>-1605.0426</v>
      </c>
      <c r="E15" s="25" t="s">
        <v>185</v>
      </c>
      <c r="F15" s="25">
        <f t="shared" si="1"/>
        <v>1605.0426</v>
      </c>
      <c r="G15" s="23" t="s">
        <v>188</v>
      </c>
      <c r="I15" s="26"/>
      <c r="J15" s="26"/>
      <c r="K15" s="26"/>
      <c r="L15" s="26"/>
      <c r="M15" s="26"/>
      <c r="N15" s="26"/>
      <c r="O15" s="26"/>
      <c r="P15" s="26"/>
    </row>
    <row r="16" spans="1:16" x14ac:dyDescent="0.2">
      <c r="A16" s="5" t="s">
        <v>96</v>
      </c>
      <c r="B16" s="6">
        <v>41757.571000000004</v>
      </c>
      <c r="C16" s="6">
        <v>39164.216</v>
      </c>
      <c r="D16" s="24">
        <f>C16-B16</f>
        <v>-2593.3550000000032</v>
      </c>
      <c r="E16" s="25" t="s">
        <v>185</v>
      </c>
      <c r="F16" s="25">
        <f t="shared" si="1"/>
        <v>2593.3550000000032</v>
      </c>
      <c r="G16" s="23" t="s">
        <v>188</v>
      </c>
      <c r="I16" s="26"/>
      <c r="J16" s="26"/>
      <c r="K16" s="26"/>
      <c r="L16" s="26"/>
      <c r="M16" s="26"/>
      <c r="N16" s="26"/>
      <c r="O16" s="26"/>
      <c r="P16" s="26"/>
    </row>
    <row r="17" spans="1:8" x14ac:dyDescent="0.2">
      <c r="A17" s="5" t="s">
        <v>98</v>
      </c>
      <c r="B17" s="6">
        <v>1394.4794999999999</v>
      </c>
      <c r="C17" s="6">
        <v>1086.9122</v>
      </c>
      <c r="D17" s="24">
        <f>C17-B17</f>
        <v>-307.56729999999993</v>
      </c>
      <c r="E17" s="25" t="s">
        <v>185</v>
      </c>
      <c r="F17" s="25">
        <f t="shared" si="1"/>
        <v>307.56729999999993</v>
      </c>
      <c r="G17" s="23" t="s">
        <v>188</v>
      </c>
    </row>
    <row r="18" spans="1:8" x14ac:dyDescent="0.2">
      <c r="A18" s="5" t="s">
        <v>99</v>
      </c>
      <c r="B18" s="6">
        <v>1059.4637</v>
      </c>
      <c r="C18" s="6">
        <v>1009.0261</v>
      </c>
      <c r="D18" s="24">
        <f>C18-B18</f>
        <v>-50.437599999999975</v>
      </c>
      <c r="E18" s="25" t="s">
        <v>185</v>
      </c>
      <c r="F18" s="25">
        <f t="shared" si="1"/>
        <v>50.437599999999975</v>
      </c>
      <c r="G18" s="23" t="s">
        <v>188</v>
      </c>
    </row>
    <row r="19" spans="1:8" x14ac:dyDescent="0.2">
      <c r="A19" s="7" t="s">
        <v>100</v>
      </c>
      <c r="B19" s="8">
        <v>1059.4637</v>
      </c>
      <c r="C19" s="8">
        <v>1009.0261</v>
      </c>
      <c r="D19" s="24">
        <f t="shared" ref="D19:D20" si="3">C19-B19</f>
        <v>-50.437599999999975</v>
      </c>
      <c r="E19" s="25" t="s">
        <v>185</v>
      </c>
      <c r="F19" s="25">
        <f t="shared" si="1"/>
        <v>50.437599999999975</v>
      </c>
      <c r="G19" s="23" t="s">
        <v>188</v>
      </c>
    </row>
    <row r="20" spans="1:8" x14ac:dyDescent="0.2">
      <c r="A20" s="5" t="s">
        <v>101</v>
      </c>
      <c r="B20" s="6">
        <v>0</v>
      </c>
      <c r="C20" s="6">
        <v>698.79169999999999</v>
      </c>
      <c r="D20" s="24">
        <f t="shared" si="3"/>
        <v>698.79169999999999</v>
      </c>
      <c r="E20" s="25" t="s">
        <v>184</v>
      </c>
      <c r="F20" s="25">
        <f t="shared" si="1"/>
        <v>698.79169999999999</v>
      </c>
      <c r="G20" s="23" t="s">
        <v>187</v>
      </c>
    </row>
    <row r="21" spans="1:8" x14ac:dyDescent="0.2">
      <c r="A21" s="5" t="s">
        <v>103</v>
      </c>
      <c r="B21" s="6">
        <v>10565.142</v>
      </c>
      <c r="C21" s="6">
        <v>10379.240100000001</v>
      </c>
      <c r="D21" s="24">
        <f>C21-B21</f>
        <v>-185.90189999999893</v>
      </c>
      <c r="E21" s="25" t="s">
        <v>185</v>
      </c>
      <c r="F21" s="25">
        <f t="shared" si="1"/>
        <v>185.90189999999893</v>
      </c>
      <c r="G21" s="23" t="s">
        <v>188</v>
      </c>
      <c r="H21"/>
    </row>
    <row r="22" spans="1:8" x14ac:dyDescent="0.2">
      <c r="A22" s="5" t="s">
        <v>104</v>
      </c>
      <c r="B22" s="6">
        <v>2326.0252</v>
      </c>
      <c r="C22" s="6">
        <v>1935.7985000000001</v>
      </c>
      <c r="D22" s="24">
        <f>C22-B22</f>
        <v>-390.22669999999994</v>
      </c>
      <c r="E22" s="25" t="s">
        <v>185</v>
      </c>
      <c r="F22" s="25">
        <f t="shared" si="1"/>
        <v>390.22669999999994</v>
      </c>
      <c r="G22" s="23" t="s">
        <v>188</v>
      </c>
      <c r="H22"/>
    </row>
    <row r="23" spans="1:8" x14ac:dyDescent="0.2">
      <c r="A23" s="5" t="s">
        <v>106</v>
      </c>
      <c r="B23" s="6">
        <v>20899.5268</v>
      </c>
      <c r="C23" s="6">
        <v>21704.469400000002</v>
      </c>
      <c r="D23" s="24">
        <f>C23-B23</f>
        <v>804.94260000000213</v>
      </c>
      <c r="E23" s="25" t="s">
        <v>184</v>
      </c>
      <c r="F23" s="25">
        <f t="shared" si="1"/>
        <v>804.94260000000213</v>
      </c>
      <c r="G23" s="23" t="s">
        <v>189</v>
      </c>
      <c r="H23"/>
    </row>
    <row r="24" spans="1:8" x14ac:dyDescent="0.2">
      <c r="A24" s="5" t="s">
        <v>107</v>
      </c>
      <c r="B24" s="6">
        <v>4500.9463999999998</v>
      </c>
      <c r="C24" s="6">
        <v>3972.0482999999999</v>
      </c>
      <c r="D24" s="24">
        <f t="shared" ref="D24:D25" si="4">C24-B24</f>
        <v>-528.89809999999989</v>
      </c>
      <c r="E24" s="25" t="s">
        <v>185</v>
      </c>
      <c r="F24" s="25">
        <f t="shared" si="1"/>
        <v>528.89809999999989</v>
      </c>
      <c r="G24" s="23" t="s">
        <v>190</v>
      </c>
      <c r="H24"/>
    </row>
    <row r="25" spans="1:8" x14ac:dyDescent="0.2">
      <c r="A25" s="7" t="s">
        <v>108</v>
      </c>
      <c r="B25" s="8">
        <v>4500.9463999999998</v>
      </c>
      <c r="C25" s="8">
        <v>3972.0482999999999</v>
      </c>
      <c r="D25" s="24">
        <f t="shared" si="4"/>
        <v>-528.89809999999989</v>
      </c>
      <c r="E25" s="25" t="s">
        <v>185</v>
      </c>
      <c r="F25" s="25">
        <f t="shared" si="1"/>
        <v>528.89809999999989</v>
      </c>
      <c r="G25" s="23" t="s">
        <v>190</v>
      </c>
      <c r="H25"/>
    </row>
    <row r="26" spans="1:8" x14ac:dyDescent="0.2">
      <c r="A26" s="5" t="s">
        <v>103</v>
      </c>
      <c r="B26" s="6">
        <v>550.47320000000002</v>
      </c>
      <c r="C26" s="6">
        <v>518.27049999999997</v>
      </c>
      <c r="D26" s="24">
        <f>C26-B26</f>
        <v>-32.20270000000005</v>
      </c>
      <c r="E26" s="25" t="s">
        <v>185</v>
      </c>
      <c r="F26" s="25">
        <f t="shared" si="1"/>
        <v>32.20270000000005</v>
      </c>
      <c r="G26" s="23" t="s">
        <v>190</v>
      </c>
      <c r="H26"/>
    </row>
    <row r="27" spans="1:8" x14ac:dyDescent="0.2">
      <c r="A27" s="5" t="s">
        <v>110</v>
      </c>
      <c r="B27" s="6">
        <v>9732.8076000000001</v>
      </c>
      <c r="C27" s="6">
        <v>8988.9357999999993</v>
      </c>
      <c r="D27" s="24">
        <f t="shared" ref="D27:D28" si="5">C27-B27</f>
        <v>-743.8718000000008</v>
      </c>
      <c r="E27" s="25" t="s">
        <v>185</v>
      </c>
      <c r="F27" s="25">
        <f t="shared" si="1"/>
        <v>743.8718000000008</v>
      </c>
      <c r="G27" s="23" t="s">
        <v>190</v>
      </c>
      <c r="H27"/>
    </row>
    <row r="28" spans="1:8" x14ac:dyDescent="0.2">
      <c r="A28" s="5" t="s">
        <v>111</v>
      </c>
      <c r="B28" s="6">
        <v>526.97159999999997</v>
      </c>
      <c r="C28" s="6">
        <v>450.57499999999999</v>
      </c>
      <c r="D28" s="24">
        <f t="shared" si="5"/>
        <v>-76.396599999999978</v>
      </c>
      <c r="E28" s="25" t="s">
        <v>185</v>
      </c>
      <c r="F28" s="25">
        <f t="shared" si="1"/>
        <v>76.396599999999978</v>
      </c>
      <c r="G28" s="23" t="s">
        <v>190</v>
      </c>
      <c r="H28"/>
    </row>
    <row r="29" spans="1:8" x14ac:dyDescent="0.2">
      <c r="A29" s="5" t="s">
        <v>115</v>
      </c>
      <c r="B29" s="6">
        <v>64748.580399999999</v>
      </c>
      <c r="C29" s="6">
        <v>60690.056799999998</v>
      </c>
      <c r="D29" s="24">
        <f>C29-B29</f>
        <v>-4058.5236000000004</v>
      </c>
      <c r="E29" s="25" t="s">
        <v>185</v>
      </c>
      <c r="F29" s="25">
        <f t="shared" si="1"/>
        <v>4058.5236000000004</v>
      </c>
      <c r="G29" s="23" t="s">
        <v>191</v>
      </c>
      <c r="H29"/>
    </row>
    <row r="30" spans="1:8" x14ac:dyDescent="0.2">
      <c r="A30" s="5" t="s">
        <v>116</v>
      </c>
      <c r="B30" s="6">
        <v>350.31549999999999</v>
      </c>
      <c r="C30" s="6">
        <v>4187.3635000000004</v>
      </c>
      <c r="D30" s="24">
        <f>C30-B30</f>
        <v>3837.0480000000002</v>
      </c>
      <c r="E30" s="25" t="s">
        <v>184</v>
      </c>
      <c r="F30" s="25">
        <f t="shared" si="1"/>
        <v>3837.0480000000002</v>
      </c>
      <c r="G30" s="23" t="s">
        <v>191</v>
      </c>
      <c r="H30"/>
    </row>
    <row r="31" spans="1:8" x14ac:dyDescent="0.2">
      <c r="A31" s="5" t="s">
        <v>117</v>
      </c>
      <c r="B31" s="6">
        <v>88889.116699999999</v>
      </c>
      <c r="C31" s="6">
        <v>87207.453800000003</v>
      </c>
      <c r="D31" s="24">
        <f>C31-B31</f>
        <v>-1681.6628999999957</v>
      </c>
      <c r="E31" s="25" t="s">
        <v>185</v>
      </c>
      <c r="F31" s="25">
        <f t="shared" si="1"/>
        <v>1681.6628999999957</v>
      </c>
      <c r="G31" s="23" t="s">
        <v>191</v>
      </c>
      <c r="H31"/>
    </row>
    <row r="32" spans="1:8" x14ac:dyDescent="0.2">
      <c r="A32" s="5" t="s">
        <v>118</v>
      </c>
      <c r="B32" s="6">
        <v>-3685.1734999999999</v>
      </c>
      <c r="C32" s="6">
        <v>365.55540000000002</v>
      </c>
      <c r="D32" s="24">
        <f>C32-B32</f>
        <v>4050.7289000000001</v>
      </c>
      <c r="E32" s="25" t="s">
        <v>184</v>
      </c>
      <c r="F32" s="25">
        <f t="shared" si="1"/>
        <v>4050.7289000000001</v>
      </c>
      <c r="G32" s="23" t="s">
        <v>191</v>
      </c>
      <c r="H32"/>
    </row>
    <row r="33" spans="1:8" x14ac:dyDescent="0.2">
      <c r="A33" s="14"/>
      <c r="B33" s="14"/>
      <c r="C33" s="14"/>
      <c r="H33"/>
    </row>
    <row r="34" spans="1:8" x14ac:dyDescent="0.2">
      <c r="A34" s="14"/>
      <c r="B34" s="14"/>
      <c r="C34" s="14"/>
      <c r="H34"/>
    </row>
    <row r="35" spans="1:8" x14ac:dyDescent="0.2">
      <c r="A35" s="14"/>
      <c r="B35" s="14"/>
      <c r="C35" s="14"/>
      <c r="H35"/>
    </row>
    <row r="36" spans="1:8" x14ac:dyDescent="0.2">
      <c r="A36" s="14"/>
      <c r="B36" s="14"/>
      <c r="C36" s="14"/>
      <c r="H36"/>
    </row>
    <row r="37" spans="1:8" x14ac:dyDescent="0.2">
      <c r="A37" s="14"/>
      <c r="B37" s="14"/>
      <c r="C37" s="14"/>
      <c r="H37"/>
    </row>
    <row r="38" spans="1:8" x14ac:dyDescent="0.2">
      <c r="A38" s="14"/>
      <c r="B38" s="14"/>
      <c r="C38" s="14"/>
      <c r="H38"/>
    </row>
    <row r="39" spans="1:8" x14ac:dyDescent="0.2">
      <c r="A39" s="14"/>
      <c r="B39" s="14"/>
      <c r="C39" s="14"/>
      <c r="H39"/>
    </row>
    <row r="40" spans="1:8" x14ac:dyDescent="0.2">
      <c r="A40" s="14"/>
      <c r="B40" s="14"/>
      <c r="C40" s="14"/>
      <c r="H40"/>
    </row>
    <row r="41" spans="1:8" x14ac:dyDescent="0.2">
      <c r="A41" s="14"/>
      <c r="B41" s="14"/>
      <c r="C41" s="14"/>
      <c r="H41"/>
    </row>
    <row r="42" spans="1:8" x14ac:dyDescent="0.2">
      <c r="A42" s="14"/>
      <c r="B42" s="14"/>
      <c r="C42" s="14"/>
      <c r="H42"/>
    </row>
    <row r="43" spans="1:8" x14ac:dyDescent="0.2">
      <c r="A43" s="14"/>
      <c r="B43" s="14"/>
      <c r="C43" s="14"/>
      <c r="H43"/>
    </row>
    <row r="44" spans="1:8" x14ac:dyDescent="0.2">
      <c r="A44" s="14"/>
      <c r="B44" s="14"/>
      <c r="C44" s="14"/>
    </row>
    <row r="45" spans="1:8" x14ac:dyDescent="0.2">
      <c r="A45" s="14"/>
      <c r="B45" s="14"/>
      <c r="C45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07BC-2F50-8743-A51E-2F435C5181AB}">
  <dimension ref="A1:H157"/>
  <sheetViews>
    <sheetView zoomScale="75" zoomScaleNormal="114" workbookViewId="0">
      <selection activeCell="G6" sqref="G6"/>
    </sheetView>
  </sheetViews>
  <sheetFormatPr baseColWidth="10" defaultRowHeight="15" x14ac:dyDescent="0.2"/>
  <cols>
    <col min="1" max="1" width="50" bestFit="1" customWidth="1"/>
    <col min="6" max="6" width="10.83203125" customWidth="1"/>
    <col min="9" max="10" width="25.83203125" bestFit="1" customWidth="1"/>
  </cols>
  <sheetData>
    <row r="1" spans="1:8" x14ac:dyDescent="0.2">
      <c r="A1" s="1" t="s">
        <v>195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</row>
    <row r="2" spans="1:8" x14ac:dyDescent="0.2">
      <c r="A2" t="s">
        <v>196</v>
      </c>
      <c r="B2" s="31">
        <f>'BALANCE GENERAL'!B7</f>
        <v>2051.6678999999999</v>
      </c>
      <c r="C2" s="31">
        <f>'BALANCE GENERAL'!C7</f>
        <v>2793.7251999999999</v>
      </c>
      <c r="D2" s="31">
        <f>'BALANCE GENERAL'!D7</f>
        <v>4131.9111000000003</v>
      </c>
      <c r="E2" s="31">
        <f>'BALANCE GENERAL'!E7</f>
        <v>5175.5520999999999</v>
      </c>
      <c r="F2" s="31">
        <f>'BALANCE GENERAL'!F7</f>
        <v>4678.1190999999999</v>
      </c>
    </row>
    <row r="3" spans="1:8" x14ac:dyDescent="0.2">
      <c r="A3" t="s">
        <v>194</v>
      </c>
      <c r="B3" s="31">
        <f>'BALANCE GENERAL'!B9</f>
        <v>0</v>
      </c>
      <c r="C3" s="31">
        <f>'BALANCE GENERAL'!C9</f>
        <v>0</v>
      </c>
      <c r="D3" s="31">
        <f>'BALANCE GENERAL'!D9</f>
        <v>4591.4022999999997</v>
      </c>
      <c r="E3" s="31">
        <f>'BALANCE GENERAL'!E9</f>
        <v>4394.0063</v>
      </c>
      <c r="F3" s="31">
        <f>'BALANCE GENERAL'!F9</f>
        <v>4155.9179000000004</v>
      </c>
    </row>
    <row r="4" spans="1:8" x14ac:dyDescent="0.2">
      <c r="A4" s="28" t="s">
        <v>197</v>
      </c>
      <c r="B4" s="39">
        <f>'BALANCE GENERAL'!B30</f>
        <v>20171.9283</v>
      </c>
      <c r="C4" s="31">
        <f>'BALANCE GENERAL'!C30</f>
        <v>25111.7575</v>
      </c>
      <c r="D4" s="31">
        <f>'BALANCE GENERAL'!D30</f>
        <v>42794.030100000004</v>
      </c>
      <c r="E4" s="31">
        <f>'BALANCE GENERAL'!E30</f>
        <v>45188.643499999998</v>
      </c>
      <c r="F4" s="31">
        <f>'BALANCE GENERAL'!F30</f>
        <v>40990.245999999999</v>
      </c>
    </row>
    <row r="5" spans="1:8" x14ac:dyDescent="0.2">
      <c r="A5" s="29" t="s">
        <v>195</v>
      </c>
      <c r="B5" s="40">
        <f>B2+B3-B4</f>
        <v>-18120.260399999999</v>
      </c>
      <c r="C5" s="32">
        <f t="shared" ref="C5:F5" si="0">C2+C3-C4</f>
        <v>-22318.032299999999</v>
      </c>
      <c r="D5" s="32">
        <f t="shared" si="0"/>
        <v>-34070.716700000004</v>
      </c>
      <c r="E5" s="32">
        <f t="shared" si="0"/>
        <v>-35619.085099999997</v>
      </c>
      <c r="F5" s="32">
        <f t="shared" si="0"/>
        <v>-32156.208999999999</v>
      </c>
    </row>
    <row r="6" spans="1:8" x14ac:dyDescent="0.2">
      <c r="A6" s="34"/>
      <c r="B6" s="35"/>
      <c r="C6" s="35"/>
      <c r="D6" s="35"/>
      <c r="E6" s="35"/>
      <c r="F6" s="35"/>
      <c r="G6" s="28"/>
    </row>
    <row r="7" spans="1:8" x14ac:dyDescent="0.2">
      <c r="A7" s="1" t="s">
        <v>195</v>
      </c>
      <c r="B7" s="2">
        <v>2019</v>
      </c>
      <c r="C7" s="2">
        <v>2020</v>
      </c>
      <c r="D7" s="2">
        <v>2021</v>
      </c>
      <c r="E7" s="2">
        <v>2022</v>
      </c>
      <c r="F7" s="2">
        <v>2023</v>
      </c>
      <c r="G7" s="28"/>
    </row>
    <row r="8" spans="1:8" x14ac:dyDescent="0.2">
      <c r="A8" t="s">
        <v>198</v>
      </c>
      <c r="B8" s="31">
        <f>'ESTADO DE RESULTADOS'!B9</f>
        <v>8507.5305000000008</v>
      </c>
      <c r="C8" s="31">
        <f>'ESTADO DE RESULTADOS'!C9</f>
        <v>13128.790199999999</v>
      </c>
      <c r="D8" s="31">
        <f>'ESTADO DE RESULTADOS'!D9</f>
        <v>13247.1651</v>
      </c>
      <c r="E8" s="31">
        <f>'ESTADO DE RESULTADOS'!E9</f>
        <v>10853.071</v>
      </c>
      <c r="F8" s="31">
        <f>'ESTADO DE RESULTADOS'!F9</f>
        <v>14646.593000000001</v>
      </c>
      <c r="G8" s="28"/>
    </row>
    <row r="9" spans="1:8" x14ac:dyDescent="0.2">
      <c r="A9" t="s">
        <v>199</v>
      </c>
      <c r="B9" s="31">
        <f>'ESTADO DE RESULTADOS'!B38</f>
        <v>2229.866</v>
      </c>
      <c r="C9" s="31">
        <f>'ESTADO DE RESULTADOS'!C38</f>
        <v>1262.0468000000001</v>
      </c>
      <c r="D9" s="31">
        <f>'ESTADO DE RESULTADOS'!D38</f>
        <v>1835.7068999999999</v>
      </c>
      <c r="E9" s="31">
        <f>'ESTADO DE RESULTADOS'!E38</f>
        <v>6149.0553</v>
      </c>
      <c r="F9" s="31">
        <f>'ESTADO DE RESULTADOS'!F38</f>
        <v>5569.2987000000003</v>
      </c>
      <c r="G9" s="28"/>
      <c r="H9" s="27"/>
    </row>
    <row r="10" spans="1:8" x14ac:dyDescent="0.2">
      <c r="A10" s="28" t="s">
        <v>200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28"/>
    </row>
    <row r="11" spans="1:8" x14ac:dyDescent="0.2">
      <c r="A11" s="30" t="s">
        <v>201</v>
      </c>
      <c r="B11" s="31">
        <f>'ESTADO DE RESULTADOS'!B53</f>
        <v>2794.4117000000001</v>
      </c>
      <c r="C11" s="31">
        <f>'ESTADO DE RESULTADOS'!C53</f>
        <v>3446.9715999999999</v>
      </c>
      <c r="D11" s="31">
        <f>'ESTADO DE RESULTADOS'!D53</f>
        <v>3846.9041999999999</v>
      </c>
      <c r="E11" s="31">
        <f>'ESTADO DE RESULTADOS'!E53</f>
        <v>4392.4718000000003</v>
      </c>
      <c r="F11" s="31">
        <f>'ESTADO DE RESULTADOS'!F53</f>
        <v>2520.0354000000002</v>
      </c>
      <c r="G11" s="28"/>
    </row>
    <row r="12" spans="1:8" x14ac:dyDescent="0.2">
      <c r="A12" s="33" t="s">
        <v>205</v>
      </c>
      <c r="B12" s="32">
        <f>B8+B9+B10-B11</f>
        <v>7942.9848000000002</v>
      </c>
      <c r="C12" s="32">
        <f t="shared" ref="C12:F12" si="1">C8+C9+C10-C11</f>
        <v>10943.865399999999</v>
      </c>
      <c r="D12" s="32">
        <f t="shared" si="1"/>
        <v>11235.967799999999</v>
      </c>
      <c r="E12" s="32">
        <f t="shared" si="1"/>
        <v>12609.654500000001</v>
      </c>
      <c r="F12" s="32">
        <f t="shared" si="1"/>
        <v>17695.856299999999</v>
      </c>
      <c r="G12" s="28"/>
    </row>
    <row r="13" spans="1:8" x14ac:dyDescent="0.2">
      <c r="A13" t="s">
        <v>202</v>
      </c>
      <c r="B13" s="31">
        <v>0</v>
      </c>
      <c r="C13" s="31">
        <f>C5-B5</f>
        <v>-4197.7718999999997</v>
      </c>
      <c r="D13" s="31">
        <f>D5-C5</f>
        <v>-11752.684400000006</v>
      </c>
      <c r="E13" s="31">
        <f>E5-D5</f>
        <v>-1548.3683999999921</v>
      </c>
      <c r="F13" s="31">
        <f>F5-E5</f>
        <v>3462.8760999999977</v>
      </c>
      <c r="G13" s="28"/>
    </row>
    <row r="14" spans="1:8" x14ac:dyDescent="0.2">
      <c r="A14" t="s">
        <v>203</v>
      </c>
      <c r="B14" s="31">
        <v>0</v>
      </c>
      <c r="C14" s="31">
        <f>'BALANCE GENERAL'!C13-'BALANCE GENERAL'!B13</f>
        <v>5780.7725999999984</v>
      </c>
      <c r="D14" s="31">
        <f>'BALANCE GENERAL'!D13-'BALANCE GENERAL'!C13</f>
        <v>13997.463100000004</v>
      </c>
      <c r="E14" s="31">
        <f>'BALANCE GENERAL'!E13-'BALANCE GENERAL'!D13</f>
        <v>5920.6420999999973</v>
      </c>
      <c r="F14" s="31">
        <f>'BALANCE GENERAL'!F13-'BALANCE GENERAL'!E13</f>
        <v>-2510.9705000000031</v>
      </c>
      <c r="G14" s="28"/>
    </row>
    <row r="15" spans="1:8" x14ac:dyDescent="0.2">
      <c r="A15" s="37" t="s">
        <v>204</v>
      </c>
      <c r="B15" s="38">
        <f>B12</f>
        <v>7942.9848000000002</v>
      </c>
      <c r="C15" s="38">
        <f>C12-C13-C14</f>
        <v>9360.8647000000001</v>
      </c>
      <c r="D15" s="38">
        <f t="shared" ref="D15:F15" si="2">D12-D13-D14</f>
        <v>8991.1890999999996</v>
      </c>
      <c r="E15" s="38">
        <f t="shared" si="2"/>
        <v>8237.3807999999954</v>
      </c>
      <c r="F15" s="38">
        <f t="shared" si="2"/>
        <v>16743.950700000005</v>
      </c>
      <c r="G15" s="28"/>
    </row>
    <row r="16" spans="1:8" x14ac:dyDescent="0.2">
      <c r="A16" s="34"/>
      <c r="B16" s="35"/>
      <c r="C16" s="35"/>
      <c r="D16" s="35"/>
      <c r="E16" s="35"/>
      <c r="F16" s="35"/>
      <c r="G16" s="28"/>
    </row>
    <row r="17" spans="1:7" x14ac:dyDescent="0.2">
      <c r="A17" s="34"/>
      <c r="B17" s="35"/>
      <c r="C17" s="35"/>
      <c r="D17" s="35"/>
      <c r="E17" s="35"/>
      <c r="F17" s="35"/>
      <c r="G17" s="28"/>
    </row>
    <row r="18" spans="1:7" x14ac:dyDescent="0.2">
      <c r="A18" s="34"/>
      <c r="B18" s="35"/>
      <c r="C18" s="35"/>
      <c r="D18" s="35"/>
      <c r="E18" s="35"/>
      <c r="F18" s="35"/>
      <c r="G18" s="28"/>
    </row>
    <row r="19" spans="1:7" x14ac:dyDescent="0.2">
      <c r="G19" s="28"/>
    </row>
    <row r="20" spans="1:7" x14ac:dyDescent="0.2">
      <c r="G20" s="28"/>
    </row>
    <row r="21" spans="1:7" x14ac:dyDescent="0.2">
      <c r="G21" s="28"/>
    </row>
    <row r="22" spans="1:7" x14ac:dyDescent="0.2">
      <c r="G22" s="28"/>
    </row>
    <row r="23" spans="1:7" x14ac:dyDescent="0.2">
      <c r="G23" s="28"/>
    </row>
    <row r="24" spans="1:7" x14ac:dyDescent="0.2">
      <c r="G24" s="28"/>
    </row>
    <row r="25" spans="1:7" x14ac:dyDescent="0.2">
      <c r="G25" s="28"/>
    </row>
    <row r="26" spans="1:7" x14ac:dyDescent="0.2">
      <c r="G26" s="28"/>
    </row>
    <row r="27" spans="1:7" x14ac:dyDescent="0.2">
      <c r="G27" s="28"/>
    </row>
    <row r="28" spans="1:7" x14ac:dyDescent="0.2">
      <c r="A28" s="34"/>
      <c r="B28" s="35"/>
      <c r="C28" s="35"/>
      <c r="D28" s="35"/>
      <c r="E28" s="35"/>
      <c r="F28" s="35"/>
      <c r="G28" s="28"/>
    </row>
    <row r="29" spans="1:7" x14ac:dyDescent="0.2">
      <c r="A29" s="34"/>
      <c r="B29" s="35"/>
      <c r="C29" s="35"/>
      <c r="D29" s="35"/>
      <c r="E29" s="35"/>
      <c r="F29" s="35"/>
      <c r="G29" s="28"/>
    </row>
    <row r="30" spans="1:7" x14ac:dyDescent="0.2">
      <c r="A30" s="34"/>
      <c r="B30" s="35"/>
      <c r="C30" s="35"/>
      <c r="D30" s="35"/>
      <c r="E30" s="35"/>
      <c r="F30" s="35"/>
      <c r="G30" s="28"/>
    </row>
    <row r="31" spans="1:7" x14ac:dyDescent="0.2">
      <c r="A31" s="34"/>
      <c r="B31" s="35"/>
      <c r="C31" s="35"/>
      <c r="D31" s="35"/>
      <c r="E31" s="35"/>
      <c r="F31" s="35"/>
      <c r="G31" s="28"/>
    </row>
    <row r="32" spans="1:7" x14ac:dyDescent="0.2">
      <c r="A32" s="34"/>
      <c r="B32" s="35"/>
      <c r="C32" s="35"/>
      <c r="D32" s="35"/>
      <c r="E32" s="35"/>
      <c r="F32" s="35"/>
      <c r="G32" s="28"/>
    </row>
    <row r="33" spans="1:7" x14ac:dyDescent="0.2">
      <c r="A33" s="34"/>
      <c r="B33" s="35"/>
      <c r="C33" s="35"/>
      <c r="D33" s="35"/>
      <c r="E33" s="35"/>
      <c r="F33" s="35"/>
      <c r="G33" s="28"/>
    </row>
    <row r="34" spans="1:7" x14ac:dyDescent="0.2">
      <c r="A34" s="34"/>
      <c r="B34" s="35"/>
      <c r="C34" s="35"/>
      <c r="D34" s="35"/>
      <c r="E34" s="35"/>
      <c r="F34" s="35"/>
      <c r="G34" s="28"/>
    </row>
    <row r="35" spans="1:7" x14ac:dyDescent="0.2">
      <c r="A35" s="34"/>
      <c r="B35" s="35"/>
      <c r="C35" s="35"/>
      <c r="D35" s="35"/>
      <c r="E35" s="35"/>
      <c r="F35" s="35"/>
      <c r="G35" s="28"/>
    </row>
    <row r="36" spans="1:7" x14ac:dyDescent="0.2">
      <c r="A36" s="34"/>
      <c r="B36" s="35"/>
      <c r="C36" s="35"/>
      <c r="D36" s="35"/>
      <c r="E36" s="35"/>
      <c r="F36" s="35"/>
      <c r="G36" s="28"/>
    </row>
    <row r="37" spans="1:7" x14ac:dyDescent="0.2">
      <c r="A37" s="34"/>
      <c r="B37" s="35"/>
      <c r="C37" s="35"/>
      <c r="D37" s="35"/>
      <c r="E37" s="35"/>
      <c r="F37" s="35"/>
      <c r="G37" s="36"/>
    </row>
    <row r="38" spans="1:7" x14ac:dyDescent="0.2">
      <c r="A38" s="34"/>
      <c r="B38" s="35"/>
      <c r="C38" s="35"/>
      <c r="D38" s="35"/>
      <c r="E38" s="35"/>
      <c r="F38" s="35"/>
      <c r="G38" s="28"/>
    </row>
    <row r="39" spans="1:7" x14ac:dyDescent="0.2">
      <c r="A39" s="34"/>
      <c r="B39" s="35"/>
      <c r="C39" s="35"/>
      <c r="D39" s="35"/>
      <c r="E39" s="35"/>
      <c r="F39" s="35"/>
      <c r="G39" s="28"/>
    </row>
    <row r="40" spans="1:7" x14ac:dyDescent="0.2">
      <c r="A40" s="34"/>
      <c r="B40" s="35"/>
      <c r="C40" s="35"/>
      <c r="D40" s="35"/>
      <c r="E40" s="35"/>
      <c r="F40" s="35"/>
      <c r="G40" s="28"/>
    </row>
    <row r="41" spans="1:7" x14ac:dyDescent="0.2">
      <c r="A41" s="34"/>
      <c r="B41" s="35"/>
      <c r="C41" s="35"/>
      <c r="D41" s="35"/>
      <c r="E41" s="35"/>
      <c r="F41" s="35"/>
      <c r="G41" s="28"/>
    </row>
    <row r="42" spans="1:7" x14ac:dyDescent="0.2">
      <c r="A42" s="34"/>
      <c r="B42" s="35"/>
      <c r="C42" s="35"/>
      <c r="D42" s="35"/>
      <c r="E42" s="35"/>
      <c r="F42" s="35"/>
      <c r="G42" s="28"/>
    </row>
    <row r="43" spans="1:7" x14ac:dyDescent="0.2">
      <c r="A43" s="34"/>
      <c r="B43" s="35"/>
      <c r="C43" s="35"/>
      <c r="D43" s="35"/>
      <c r="E43" s="35"/>
      <c r="F43" s="35"/>
      <c r="G43" s="28"/>
    </row>
    <row r="44" spans="1:7" x14ac:dyDescent="0.2">
      <c r="A44" s="34"/>
      <c r="B44" s="35"/>
      <c r="C44" s="35"/>
      <c r="D44" s="35"/>
      <c r="E44" s="35"/>
      <c r="F44" s="35"/>
      <c r="G44" s="28"/>
    </row>
    <row r="45" spans="1:7" x14ac:dyDescent="0.2">
      <c r="A45" s="34"/>
      <c r="B45" s="35"/>
      <c r="C45" s="35"/>
      <c r="D45" s="35"/>
      <c r="E45" s="35"/>
      <c r="F45" s="35"/>
      <c r="G45" s="28"/>
    </row>
    <row r="46" spans="1:7" x14ac:dyDescent="0.2">
      <c r="A46" s="34"/>
      <c r="B46" s="35"/>
      <c r="C46" s="35"/>
      <c r="D46" s="35"/>
      <c r="E46" s="35"/>
      <c r="F46" s="35"/>
      <c r="G46" s="28"/>
    </row>
    <row r="47" spans="1:7" x14ac:dyDescent="0.2">
      <c r="A47" s="34"/>
      <c r="B47" s="35"/>
      <c r="C47" s="35"/>
      <c r="D47" s="35"/>
      <c r="E47" s="35"/>
      <c r="F47" s="35"/>
      <c r="G47" s="28"/>
    </row>
    <row r="48" spans="1:7" x14ac:dyDescent="0.2">
      <c r="A48" s="34"/>
      <c r="B48" s="35"/>
      <c r="C48" s="35"/>
      <c r="D48" s="35"/>
      <c r="E48" s="35"/>
      <c r="F48" s="35"/>
      <c r="G48" s="28"/>
    </row>
    <row r="49" spans="1:7" x14ac:dyDescent="0.2">
      <c r="A49" s="34"/>
      <c r="B49" s="35"/>
      <c r="C49" s="35"/>
      <c r="D49" s="35"/>
      <c r="E49" s="35"/>
      <c r="F49" s="35"/>
      <c r="G49" s="28"/>
    </row>
    <row r="50" spans="1:7" x14ac:dyDescent="0.2">
      <c r="A50" s="34"/>
      <c r="B50" s="35"/>
      <c r="C50" s="35"/>
      <c r="D50" s="35"/>
      <c r="E50" s="35"/>
      <c r="F50" s="35"/>
      <c r="G50" s="28"/>
    </row>
    <row r="51" spans="1:7" x14ac:dyDescent="0.2">
      <c r="A51" s="34"/>
      <c r="B51" s="35"/>
      <c r="C51" s="35"/>
      <c r="D51" s="35"/>
      <c r="E51" s="35"/>
      <c r="F51" s="35"/>
      <c r="G51" s="28"/>
    </row>
    <row r="52" spans="1:7" x14ac:dyDescent="0.2">
      <c r="A52" s="34"/>
      <c r="B52" s="35"/>
      <c r="C52" s="35"/>
      <c r="D52" s="35"/>
      <c r="E52" s="35"/>
      <c r="F52" s="35"/>
      <c r="G52" s="28"/>
    </row>
    <row r="53" spans="1:7" x14ac:dyDescent="0.2">
      <c r="A53" s="34"/>
      <c r="B53" s="35"/>
      <c r="C53" s="35"/>
      <c r="D53" s="35"/>
      <c r="E53" s="35"/>
      <c r="F53" s="35"/>
      <c r="G53" s="28"/>
    </row>
    <row r="54" spans="1:7" x14ac:dyDescent="0.2">
      <c r="A54" s="34"/>
      <c r="B54" s="35"/>
      <c r="C54" s="35"/>
      <c r="D54" s="35"/>
      <c r="E54" s="35"/>
      <c r="F54" s="35"/>
      <c r="G54" s="28"/>
    </row>
    <row r="55" spans="1:7" x14ac:dyDescent="0.2">
      <c r="A55" s="34"/>
      <c r="B55" s="35"/>
      <c r="C55" s="35"/>
      <c r="D55" s="35"/>
      <c r="E55" s="35"/>
      <c r="F55" s="35"/>
      <c r="G55" s="28"/>
    </row>
    <row r="56" spans="1:7" x14ac:dyDescent="0.2">
      <c r="A56" s="34"/>
      <c r="B56" s="35"/>
      <c r="C56" s="35"/>
      <c r="D56" s="35"/>
      <c r="E56" s="35"/>
      <c r="F56" s="35"/>
      <c r="G56" s="28"/>
    </row>
    <row r="57" spans="1:7" x14ac:dyDescent="0.2">
      <c r="A57" s="34"/>
      <c r="B57" s="35"/>
      <c r="C57" s="35"/>
      <c r="D57" s="35"/>
      <c r="E57" s="35"/>
      <c r="F57" s="35"/>
      <c r="G57" s="28"/>
    </row>
    <row r="58" spans="1:7" x14ac:dyDescent="0.2">
      <c r="A58" s="34"/>
      <c r="B58" s="35"/>
      <c r="C58" s="35"/>
      <c r="D58" s="35"/>
      <c r="E58" s="35"/>
      <c r="F58" s="35"/>
      <c r="G58" s="28"/>
    </row>
    <row r="59" spans="1:7" x14ac:dyDescent="0.2">
      <c r="A59" s="34"/>
      <c r="B59" s="35"/>
      <c r="C59" s="35"/>
      <c r="D59" s="35"/>
      <c r="E59" s="35"/>
      <c r="F59" s="35"/>
      <c r="G59" s="28"/>
    </row>
    <row r="60" spans="1:7" x14ac:dyDescent="0.2">
      <c r="A60" s="34"/>
      <c r="B60" s="35"/>
      <c r="C60" s="35"/>
      <c r="D60" s="35"/>
      <c r="E60" s="35"/>
      <c r="F60" s="35"/>
      <c r="G60" s="28"/>
    </row>
    <row r="61" spans="1:7" x14ac:dyDescent="0.2">
      <c r="A61" s="34"/>
      <c r="B61" s="35"/>
      <c r="C61" s="35"/>
      <c r="D61" s="35"/>
      <c r="E61" s="35"/>
      <c r="F61" s="35"/>
      <c r="G61" s="28"/>
    </row>
    <row r="62" spans="1:7" x14ac:dyDescent="0.2">
      <c r="A62" s="34"/>
      <c r="B62" s="35"/>
      <c r="C62" s="35"/>
      <c r="D62" s="35"/>
      <c r="E62" s="35"/>
      <c r="F62" s="35"/>
      <c r="G62" s="28"/>
    </row>
    <row r="63" spans="1:7" x14ac:dyDescent="0.2">
      <c r="A63" s="34"/>
      <c r="B63" s="35"/>
      <c r="C63" s="35"/>
      <c r="D63" s="35"/>
      <c r="E63" s="35"/>
      <c r="F63" s="35"/>
      <c r="G63" s="28"/>
    </row>
    <row r="64" spans="1:7" x14ac:dyDescent="0.2">
      <c r="A64" s="34"/>
      <c r="B64" s="35"/>
      <c r="C64" s="35"/>
      <c r="D64" s="35"/>
      <c r="E64" s="35"/>
      <c r="F64" s="35"/>
      <c r="G64" s="28"/>
    </row>
    <row r="65" spans="1:7" x14ac:dyDescent="0.2">
      <c r="A65" s="34"/>
      <c r="B65" s="35"/>
      <c r="C65" s="35"/>
      <c r="D65" s="35"/>
      <c r="E65" s="35"/>
      <c r="F65" s="35"/>
      <c r="G65" s="28"/>
    </row>
    <row r="66" spans="1:7" x14ac:dyDescent="0.2">
      <c r="A66" s="34"/>
      <c r="B66" s="35"/>
      <c r="C66" s="35"/>
      <c r="D66" s="35"/>
      <c r="E66" s="35"/>
      <c r="F66" s="35"/>
      <c r="G66" s="28"/>
    </row>
    <row r="67" spans="1:7" x14ac:dyDescent="0.2">
      <c r="A67" s="34"/>
      <c r="B67" s="35"/>
      <c r="C67" s="35"/>
      <c r="D67" s="35"/>
      <c r="E67" s="35"/>
      <c r="F67" s="35"/>
      <c r="G67" s="28"/>
    </row>
    <row r="68" spans="1:7" x14ac:dyDescent="0.2">
      <c r="A68" s="34"/>
      <c r="B68" s="35"/>
      <c r="C68" s="35"/>
      <c r="D68" s="35"/>
      <c r="E68" s="35"/>
      <c r="F68" s="35"/>
      <c r="G68" s="28"/>
    </row>
    <row r="69" spans="1:7" x14ac:dyDescent="0.2">
      <c r="A69" s="34"/>
      <c r="B69" s="35"/>
      <c r="C69" s="35"/>
      <c r="D69" s="35"/>
      <c r="E69" s="35"/>
      <c r="F69" s="35"/>
      <c r="G69" s="28"/>
    </row>
    <row r="70" spans="1:7" x14ac:dyDescent="0.2">
      <c r="A70" s="34"/>
      <c r="B70" s="35"/>
      <c r="C70" s="35"/>
      <c r="D70" s="35"/>
      <c r="E70" s="35"/>
      <c r="F70" s="35"/>
      <c r="G70" s="28"/>
    </row>
    <row r="71" spans="1:7" x14ac:dyDescent="0.2">
      <c r="A71" s="34"/>
      <c r="B71" s="35"/>
      <c r="C71" s="35"/>
      <c r="D71" s="35"/>
      <c r="E71" s="35"/>
      <c r="F71" s="35"/>
      <c r="G71" s="28"/>
    </row>
    <row r="72" spans="1:7" x14ac:dyDescent="0.2">
      <c r="A72" s="34"/>
      <c r="B72" s="35"/>
      <c r="C72" s="35"/>
      <c r="D72" s="35"/>
      <c r="E72" s="35"/>
      <c r="F72" s="35"/>
      <c r="G72" s="28"/>
    </row>
    <row r="73" spans="1:7" x14ac:dyDescent="0.2">
      <c r="A73" s="34"/>
      <c r="B73" s="35"/>
      <c r="C73" s="35"/>
      <c r="D73" s="35"/>
      <c r="E73" s="35"/>
      <c r="F73" s="35"/>
      <c r="G73" s="28"/>
    </row>
    <row r="74" spans="1:7" x14ac:dyDescent="0.2">
      <c r="A74" s="34"/>
      <c r="B74" s="35"/>
      <c r="C74" s="35"/>
      <c r="D74" s="35"/>
      <c r="E74" s="35"/>
      <c r="F74" s="35"/>
      <c r="G74" s="28"/>
    </row>
    <row r="75" spans="1:7" x14ac:dyDescent="0.2">
      <c r="A75" s="34"/>
      <c r="B75" s="35"/>
      <c r="C75" s="35"/>
      <c r="D75" s="35"/>
      <c r="E75" s="35"/>
      <c r="F75" s="35"/>
      <c r="G75" s="28"/>
    </row>
    <row r="76" spans="1:7" x14ac:dyDescent="0.2">
      <c r="A76" s="34"/>
      <c r="B76" s="35"/>
      <c r="C76" s="35"/>
      <c r="D76" s="35"/>
      <c r="E76" s="35"/>
      <c r="F76" s="35"/>
      <c r="G76" s="28"/>
    </row>
    <row r="77" spans="1:7" x14ac:dyDescent="0.2">
      <c r="A77" s="34"/>
      <c r="B77" s="35"/>
      <c r="C77" s="35"/>
      <c r="D77" s="35"/>
      <c r="E77" s="35"/>
      <c r="F77" s="35"/>
      <c r="G77" s="28"/>
    </row>
    <row r="78" spans="1:7" x14ac:dyDescent="0.2">
      <c r="A78" s="34"/>
      <c r="B78" s="35"/>
      <c r="C78" s="35"/>
      <c r="D78" s="35"/>
      <c r="E78" s="35"/>
      <c r="F78" s="35"/>
      <c r="G78" s="28"/>
    </row>
    <row r="79" spans="1:7" x14ac:dyDescent="0.2">
      <c r="A79" s="34"/>
      <c r="B79" s="35"/>
      <c r="C79" s="35"/>
      <c r="D79" s="35"/>
      <c r="E79" s="35"/>
      <c r="F79" s="35"/>
      <c r="G79" s="28"/>
    </row>
    <row r="80" spans="1:7" x14ac:dyDescent="0.2">
      <c r="A80" s="34"/>
      <c r="B80" s="35"/>
      <c r="C80" s="35"/>
      <c r="D80" s="35"/>
      <c r="E80" s="35"/>
      <c r="F80" s="35"/>
      <c r="G80" s="28"/>
    </row>
    <row r="81" spans="1:7" x14ac:dyDescent="0.2">
      <c r="A81" s="34"/>
      <c r="B81" s="35"/>
      <c r="C81" s="35"/>
      <c r="D81" s="35"/>
      <c r="E81" s="35"/>
      <c r="F81" s="35"/>
      <c r="G81" s="28"/>
    </row>
    <row r="82" spans="1:7" x14ac:dyDescent="0.2">
      <c r="F82" s="28"/>
      <c r="G82" s="28"/>
    </row>
    <row r="83" spans="1:7" x14ac:dyDescent="0.2">
      <c r="F83" s="28"/>
      <c r="G83" s="28"/>
    </row>
    <row r="84" spans="1:7" x14ac:dyDescent="0.2">
      <c r="F84" s="28"/>
      <c r="G84" s="28"/>
    </row>
    <row r="85" spans="1:7" x14ac:dyDescent="0.2">
      <c r="F85" s="28"/>
      <c r="G85" s="28"/>
    </row>
    <row r="86" spans="1:7" x14ac:dyDescent="0.2">
      <c r="F86" s="28"/>
      <c r="G86" s="28"/>
    </row>
    <row r="87" spans="1:7" x14ac:dyDescent="0.2">
      <c r="F87" s="28"/>
      <c r="G87" s="28"/>
    </row>
    <row r="88" spans="1:7" x14ac:dyDescent="0.2">
      <c r="F88" s="28"/>
      <c r="G88" s="28"/>
    </row>
    <row r="89" spans="1:7" x14ac:dyDescent="0.2">
      <c r="F89" s="28"/>
      <c r="G89" s="28"/>
    </row>
    <row r="90" spans="1:7" x14ac:dyDescent="0.2">
      <c r="F90" s="28"/>
      <c r="G90" s="28"/>
    </row>
    <row r="91" spans="1:7" x14ac:dyDescent="0.2">
      <c r="F91" s="28"/>
      <c r="G91" s="28"/>
    </row>
    <row r="92" spans="1:7" x14ac:dyDescent="0.2">
      <c r="F92" s="28"/>
      <c r="G92" s="28"/>
    </row>
    <row r="93" spans="1:7" x14ac:dyDescent="0.2">
      <c r="F93" s="28"/>
      <c r="G93" s="28"/>
    </row>
    <row r="94" spans="1:7" x14ac:dyDescent="0.2">
      <c r="F94" s="28"/>
      <c r="G94" s="28"/>
    </row>
    <row r="95" spans="1:7" x14ac:dyDescent="0.2">
      <c r="F95" s="28"/>
      <c r="G95" s="28"/>
    </row>
    <row r="96" spans="1:7" x14ac:dyDescent="0.2">
      <c r="F96" s="28"/>
      <c r="G96" s="28"/>
    </row>
    <row r="97" spans="6:7" x14ac:dyDescent="0.2">
      <c r="F97" s="28"/>
      <c r="G97" s="28"/>
    </row>
    <row r="98" spans="6:7" x14ac:dyDescent="0.2">
      <c r="F98" s="28"/>
      <c r="G98" s="28"/>
    </row>
    <row r="99" spans="6:7" x14ac:dyDescent="0.2">
      <c r="F99" s="28"/>
      <c r="G99" s="28"/>
    </row>
    <row r="100" spans="6:7" x14ac:dyDescent="0.2">
      <c r="F100" s="28"/>
      <c r="G100" s="28"/>
    </row>
    <row r="101" spans="6:7" x14ac:dyDescent="0.2">
      <c r="F101" s="28"/>
      <c r="G101" s="28"/>
    </row>
    <row r="102" spans="6:7" x14ac:dyDescent="0.2">
      <c r="F102" s="28"/>
      <c r="G102" s="28"/>
    </row>
    <row r="103" spans="6:7" x14ac:dyDescent="0.2">
      <c r="F103" s="28"/>
      <c r="G103" s="28"/>
    </row>
    <row r="104" spans="6:7" x14ac:dyDescent="0.2">
      <c r="F104" s="28"/>
      <c r="G104" s="28"/>
    </row>
    <row r="105" spans="6:7" x14ac:dyDescent="0.2">
      <c r="F105" s="28"/>
      <c r="G105" s="28"/>
    </row>
    <row r="106" spans="6:7" x14ac:dyDescent="0.2">
      <c r="F106" s="28"/>
      <c r="G106" s="28"/>
    </row>
    <row r="107" spans="6:7" x14ac:dyDescent="0.2">
      <c r="F107" s="28"/>
      <c r="G107" s="28"/>
    </row>
    <row r="108" spans="6:7" x14ac:dyDescent="0.2">
      <c r="F108" s="28"/>
      <c r="G108" s="28"/>
    </row>
    <row r="109" spans="6:7" x14ac:dyDescent="0.2">
      <c r="F109" s="28"/>
      <c r="G109" s="28"/>
    </row>
    <row r="110" spans="6:7" x14ac:dyDescent="0.2">
      <c r="F110" s="28"/>
      <c r="G110" s="28"/>
    </row>
    <row r="111" spans="6:7" x14ac:dyDescent="0.2">
      <c r="F111" s="28"/>
      <c r="G111" s="28"/>
    </row>
    <row r="112" spans="6:7" x14ac:dyDescent="0.2">
      <c r="F112" s="28"/>
      <c r="G112" s="28"/>
    </row>
    <row r="113" spans="6:7" x14ac:dyDescent="0.2">
      <c r="F113" s="28"/>
      <c r="G113" s="28"/>
    </row>
    <row r="114" spans="6:7" x14ac:dyDescent="0.2">
      <c r="F114" s="28"/>
      <c r="G114" s="28"/>
    </row>
    <row r="115" spans="6:7" x14ac:dyDescent="0.2">
      <c r="F115" s="28"/>
      <c r="G115" s="28"/>
    </row>
    <row r="116" spans="6:7" x14ac:dyDescent="0.2">
      <c r="F116" s="28"/>
      <c r="G116" s="28"/>
    </row>
    <row r="117" spans="6:7" x14ac:dyDescent="0.2">
      <c r="F117" s="28"/>
      <c r="G117" s="28"/>
    </row>
    <row r="118" spans="6:7" x14ac:dyDescent="0.2">
      <c r="F118" s="28"/>
      <c r="G118" s="28"/>
    </row>
    <row r="119" spans="6:7" x14ac:dyDescent="0.2">
      <c r="F119" s="28"/>
      <c r="G119" s="28"/>
    </row>
    <row r="120" spans="6:7" x14ac:dyDescent="0.2">
      <c r="F120" s="28"/>
      <c r="G120" s="28"/>
    </row>
    <row r="121" spans="6:7" x14ac:dyDescent="0.2">
      <c r="F121" s="28"/>
      <c r="G121" s="28"/>
    </row>
    <row r="122" spans="6:7" x14ac:dyDescent="0.2">
      <c r="F122" s="28"/>
      <c r="G122" s="28"/>
    </row>
    <row r="123" spans="6:7" x14ac:dyDescent="0.2">
      <c r="F123" s="28"/>
      <c r="G123" s="28"/>
    </row>
    <row r="124" spans="6:7" x14ac:dyDescent="0.2">
      <c r="F124" s="28"/>
      <c r="G124" s="28"/>
    </row>
    <row r="125" spans="6:7" x14ac:dyDescent="0.2">
      <c r="F125" s="28"/>
      <c r="G125" s="28"/>
    </row>
    <row r="126" spans="6:7" x14ac:dyDescent="0.2">
      <c r="F126" s="28"/>
      <c r="G126" s="28"/>
    </row>
    <row r="127" spans="6:7" x14ac:dyDescent="0.2">
      <c r="F127" s="28"/>
      <c r="G127" s="28"/>
    </row>
    <row r="128" spans="6:7" x14ac:dyDescent="0.2">
      <c r="F128" s="28"/>
      <c r="G128" s="28"/>
    </row>
    <row r="129" spans="6:8" x14ac:dyDescent="0.2">
      <c r="F129" s="28"/>
      <c r="G129" s="28"/>
    </row>
    <row r="130" spans="6:8" x14ac:dyDescent="0.2">
      <c r="F130" s="28"/>
      <c r="G130" s="28"/>
    </row>
    <row r="131" spans="6:8" x14ac:dyDescent="0.2">
      <c r="F131" s="28"/>
      <c r="G131" s="28"/>
    </row>
    <row r="132" spans="6:8" x14ac:dyDescent="0.2">
      <c r="F132" s="28"/>
      <c r="G132" s="28"/>
    </row>
    <row r="133" spans="6:8" x14ac:dyDescent="0.2">
      <c r="F133" s="28"/>
      <c r="G133" s="28"/>
    </row>
    <row r="134" spans="6:8" x14ac:dyDescent="0.2">
      <c r="F134" s="28"/>
      <c r="G134" s="28"/>
    </row>
    <row r="135" spans="6:8" x14ac:dyDescent="0.2">
      <c r="F135" s="28"/>
      <c r="G135" s="28"/>
    </row>
    <row r="136" spans="6:8" x14ac:dyDescent="0.2">
      <c r="F136" s="28"/>
      <c r="G136" s="28"/>
    </row>
    <row r="137" spans="6:8" x14ac:dyDescent="0.2">
      <c r="F137" s="28"/>
      <c r="G137" s="28"/>
      <c r="H137" s="28"/>
    </row>
    <row r="138" spans="6:8" x14ac:dyDescent="0.2">
      <c r="F138" s="28"/>
      <c r="G138" s="28"/>
    </row>
    <row r="139" spans="6:8" x14ac:dyDescent="0.2">
      <c r="F139" s="28"/>
      <c r="G139" s="28"/>
    </row>
    <row r="140" spans="6:8" x14ac:dyDescent="0.2">
      <c r="F140" s="28"/>
      <c r="G140" s="28"/>
    </row>
    <row r="141" spans="6:8" x14ac:dyDescent="0.2">
      <c r="F141" s="28"/>
      <c r="G141" s="28"/>
    </row>
    <row r="142" spans="6:8" x14ac:dyDescent="0.2">
      <c r="F142" s="28"/>
      <c r="G142" s="28"/>
    </row>
    <row r="143" spans="6:8" x14ac:dyDescent="0.2">
      <c r="F143" s="28"/>
      <c r="G143" s="28"/>
    </row>
    <row r="144" spans="6:8" x14ac:dyDescent="0.2">
      <c r="F144" s="28"/>
      <c r="G144" s="28"/>
    </row>
    <row r="145" spans="6:7" x14ac:dyDescent="0.2">
      <c r="F145" s="28"/>
      <c r="G145" s="28"/>
    </row>
    <row r="146" spans="6:7" x14ac:dyDescent="0.2">
      <c r="F146" s="28"/>
      <c r="G146" s="28"/>
    </row>
    <row r="147" spans="6:7" x14ac:dyDescent="0.2">
      <c r="F147" s="28"/>
      <c r="G147" s="28"/>
    </row>
    <row r="148" spans="6:7" x14ac:dyDescent="0.2">
      <c r="F148" s="28"/>
      <c r="G148" s="28"/>
    </row>
    <row r="149" spans="6:7" x14ac:dyDescent="0.2">
      <c r="F149" s="28"/>
      <c r="G149" s="28"/>
    </row>
    <row r="150" spans="6:7" x14ac:dyDescent="0.2">
      <c r="F150" s="28"/>
      <c r="G150" s="28"/>
    </row>
    <row r="151" spans="6:7" x14ac:dyDescent="0.2">
      <c r="F151" s="28"/>
      <c r="G151" s="28"/>
    </row>
    <row r="152" spans="6:7" x14ac:dyDescent="0.2">
      <c r="F152" s="28"/>
      <c r="G152" s="28"/>
    </row>
    <row r="153" spans="6:7" x14ac:dyDescent="0.2">
      <c r="F153" s="28"/>
      <c r="G153" s="28"/>
    </row>
    <row r="154" spans="6:7" x14ac:dyDescent="0.2">
      <c r="F154" s="28"/>
      <c r="G154" s="28"/>
    </row>
    <row r="155" spans="6:7" x14ac:dyDescent="0.2">
      <c r="F155" s="28"/>
      <c r="G155" s="28"/>
    </row>
    <row r="156" spans="6:7" x14ac:dyDescent="0.2">
      <c r="F156" s="28"/>
      <c r="G156" s="28"/>
    </row>
    <row r="157" spans="6:7" x14ac:dyDescent="0.2">
      <c r="F157" s="28"/>
      <c r="G157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BALANCE GENERAL</vt:lpstr>
      <vt:lpstr>ESTADO DE RESULTADOS</vt:lpstr>
      <vt:lpstr>FLUJO DE CAJA</vt:lpstr>
      <vt:lpstr>FUENTES-USOS</vt:lpstr>
      <vt:lpstr>FUENTES-USOS_1</vt:lpstr>
      <vt:lpstr>FCL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INGFINAN-07</dc:creator>
  <cp:lastModifiedBy>Microsoft Office User</cp:lastModifiedBy>
  <dcterms:created xsi:type="dcterms:W3CDTF">2024-03-22T19:58:39Z</dcterms:created>
  <dcterms:modified xsi:type="dcterms:W3CDTF">2024-04-02T21:47:12Z</dcterms:modified>
</cp:coreProperties>
</file>