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affinity\Oficina\Transfer\Gustavo\"/>
    </mc:Choice>
  </mc:AlternateContent>
  <xr:revisionPtr revIDLastSave="0" documentId="13_ncr:1_{6ABDE680-0884-4440-8716-135F295BA81D}" xr6:coauthVersionLast="47" xr6:coauthVersionMax="47" xr10:uidLastSave="{00000000-0000-0000-0000-000000000000}"/>
  <bookViews>
    <workbookView xWindow="-110" yWindow="-110" windowWidth="19420" windowHeight="10420" xr2:uid="{3D44639B-C371-4B45-9A3A-E23956884727}"/>
  </bookViews>
  <sheets>
    <sheet name="aveiro p6,67" sheetId="1" r:id="rId1"/>
    <sheet name="CAB_ALM_RCV P6,67" sheetId="4" r:id="rId2"/>
    <sheet name="aveiro p10" sheetId="2" r:id="rId3"/>
    <sheet name="CAB_ALM_MOD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2" l="1"/>
  <c r="G57" i="2"/>
  <c r="G56" i="2"/>
  <c r="G55" i="2"/>
  <c r="G51" i="2"/>
  <c r="G50" i="2"/>
  <c r="G49" i="2"/>
  <c r="G45" i="2"/>
  <c r="G42" i="2"/>
  <c r="G41" i="2"/>
  <c r="G40" i="2"/>
  <c r="G36" i="2"/>
  <c r="F35" i="2"/>
  <c r="G35" i="2" s="1"/>
  <c r="G32" i="2"/>
  <c r="G29" i="2"/>
  <c r="G28" i="2"/>
  <c r="G27" i="2"/>
  <c r="G25" i="2"/>
  <c r="G24" i="2"/>
  <c r="G20" i="2"/>
  <c r="F11" i="2"/>
  <c r="G11" i="2" s="1"/>
  <c r="F10" i="2"/>
  <c r="G10" i="2" s="1"/>
  <c r="F9" i="2"/>
  <c r="G9" i="2" s="1"/>
  <c r="G57" i="1"/>
  <c r="G56" i="1"/>
  <c r="G55" i="1"/>
  <c r="G51" i="1"/>
  <c r="G50" i="1"/>
  <c r="G49" i="1"/>
  <c r="G45" i="1"/>
  <c r="G42" i="1"/>
  <c r="G41" i="1"/>
  <c r="G40" i="1"/>
  <c r="G39" i="1"/>
  <c r="G38" i="1"/>
  <c r="G37" i="1"/>
  <c r="G36" i="1"/>
  <c r="G35" i="1"/>
  <c r="G34" i="1"/>
  <c r="F33" i="1"/>
  <c r="G33" i="1" s="1"/>
  <c r="G30" i="1"/>
  <c r="G29" i="1"/>
  <c r="G28" i="1"/>
  <c r="G25" i="1"/>
  <c r="G24" i="1"/>
  <c r="G23" i="1"/>
  <c r="G22" i="1"/>
  <c r="G21" i="1"/>
  <c r="G16" i="1"/>
  <c r="F8" i="1"/>
  <c r="G8" i="1" s="1"/>
  <c r="F7" i="1"/>
  <c r="G7" i="1" s="1"/>
  <c r="F6" i="1"/>
  <c r="G6" i="1" s="1"/>
  <c r="G53" i="1" l="1"/>
  <c r="G31" i="1"/>
  <c r="G61" i="1"/>
  <c r="G26" i="1"/>
  <c r="G46" i="2"/>
  <c r="G22" i="2"/>
  <c r="G19" i="1"/>
  <c r="G53" i="2"/>
  <c r="G46" i="1"/>
  <c r="G61" i="2"/>
  <c r="G30" i="2"/>
  <c r="G33" i="2"/>
  <c r="G4" i="1" l="1"/>
  <c r="I5" i="1" s="1"/>
  <c r="J5" i="1" s="1"/>
  <c r="G64" i="2"/>
  <c r="G7" i="2"/>
  <c r="I8" i="2" s="1"/>
  <c r="K8" i="2" s="1"/>
  <c r="L5" i="1" l="1"/>
  <c r="N5" i="1"/>
  <c r="K5" i="1"/>
  <c r="M5" i="1"/>
  <c r="M8" i="2"/>
  <c r="J8" i="2"/>
  <c r="N8" i="2"/>
  <c r="L8" i="2"/>
</calcChain>
</file>

<file path=xl/sharedStrings.xml><?xml version="1.0" encoding="utf-8"?>
<sst xmlns="http://schemas.openxmlformats.org/spreadsheetml/2006/main" count="236" uniqueCount="105">
  <si>
    <t>USD</t>
  </si>
  <si>
    <t>Portes</t>
  </si>
  <si>
    <t>articulo</t>
  </si>
  <si>
    <t>componente</t>
  </si>
  <si>
    <t xml:space="preserve">R04V0001  </t>
  </si>
  <si>
    <t>unidades</t>
  </si>
  <si>
    <t>cost_ult1</t>
  </si>
  <si>
    <t>R04V0001</t>
  </si>
  <si>
    <t>LMP10</t>
  </si>
  <si>
    <t>MODULOS LED P6,67</t>
  </si>
  <si>
    <t>WC</t>
  </si>
  <si>
    <t>RC</t>
  </si>
  <si>
    <t>Ensamblaje</t>
  </si>
  <si>
    <t>SOPORTE CRUZ AVEIRO</t>
  </si>
  <si>
    <t xml:space="preserve">D15V-3 </t>
  </si>
  <si>
    <t xml:space="preserve">SOPORTE DE PARED 30CM </t>
  </si>
  <si>
    <t>SE0401030000P</t>
  </si>
  <si>
    <t>D04V-32</t>
  </si>
  <si>
    <t>SOPORTE CRUZ LEON - TURIN</t>
  </si>
  <si>
    <t>TORM6X16DIN933I</t>
  </si>
  <si>
    <t>TORNILLO M 6X16 DIN 933 HEXAGONAL AC. INOX.</t>
  </si>
  <si>
    <t>TORM6X40DIN933I</t>
  </si>
  <si>
    <t>TORNILLO M 6X40 DIN 933 HEXAGONAL AC. INOX.</t>
  </si>
  <si>
    <t>ARANM4DIN9021ZN</t>
  </si>
  <si>
    <t>ARANDELA M 8 DIN 9021 INOX</t>
  </si>
  <si>
    <t>ENVOLVENTES</t>
  </si>
  <si>
    <t>DE04VI85</t>
  </si>
  <si>
    <t>ECRGB P6</t>
  </si>
  <si>
    <t>ENVOLVENTE CRUZ RGB P10</t>
  </si>
  <si>
    <t>TORM4X15DIN933I</t>
  </si>
  <si>
    <t>TORNILLO M4X15 DIN 933 EXAGONAL AC. INOX.</t>
  </si>
  <si>
    <t>ARANDELAP18</t>
  </si>
  <si>
    <t>ARANDELA A2 C/GOMA P18</t>
  </si>
  <si>
    <t xml:space="preserve">FUENTE DE ALIMENTACIÓN </t>
  </si>
  <si>
    <t>FA2-1F</t>
  </si>
  <si>
    <t>FACRGB</t>
  </si>
  <si>
    <t>FUENTE ALIMENTACIÓN CRUZ RGAB P10</t>
  </si>
  <si>
    <t>CV</t>
  </si>
  <si>
    <t>CABLES VARIOS</t>
  </si>
  <si>
    <t>ENSAMBLAJE FA1</t>
  </si>
  <si>
    <t>ENSAMBLAJE FUENTE ALIENTACION 1 FUENTE</t>
  </si>
  <si>
    <t>AFY2500F-B-2P</t>
  </si>
  <si>
    <t>BORNA 2V HEMBRA ACODADA 5.08</t>
  </si>
  <si>
    <t>BRIDA290MM</t>
  </si>
  <si>
    <t>BRIDA 290 mm X4.8</t>
  </si>
  <si>
    <t>DIN934 M3</t>
  </si>
  <si>
    <t>TUERCA M3 DIN 934 ZN</t>
  </si>
  <si>
    <t>SEPARADOR8MMPVC</t>
  </si>
  <si>
    <t>SEPARADOR 8 MM NYLON M3</t>
  </si>
  <si>
    <t>CLEMA250</t>
  </si>
  <si>
    <t>CLEMA PARA CABLE 2.5MM (DE 10MM)</t>
  </si>
  <si>
    <t>TUBOFLEX21</t>
  </si>
  <si>
    <t>TUBO CORRUGADO EUROFLEX-21  11/F 15  D 6x4 25MM</t>
  </si>
  <si>
    <t>F10T</t>
  </si>
  <si>
    <t>CONJUNTO CHAPA FUENTE 1F.A. NUEVA 9006</t>
  </si>
  <si>
    <t>ETIQUETAS</t>
  </si>
  <si>
    <t>ETIQUETA-GENERAL</t>
  </si>
  <si>
    <t>ETIQUETA Nº SERIE AFFINITY</t>
  </si>
  <si>
    <t>ETIMERCAN</t>
  </si>
  <si>
    <t>ETIQUETA MERCANCIA ASEGURADA</t>
  </si>
  <si>
    <t>ETIATENCION</t>
  </si>
  <si>
    <t>ETIQUETA ATENCION</t>
  </si>
  <si>
    <t xml:space="preserve">ETIQUETA-CRUCES </t>
  </si>
  <si>
    <t xml:space="preserve">ETIQUETA Nº SERIE PARA CRUCES   </t>
  </si>
  <si>
    <t>EMBALAJE</t>
  </si>
  <si>
    <t>EMBPROTCRUZ</t>
  </si>
  <si>
    <t>CARTON PROTECCION CRUCES</t>
  </si>
  <si>
    <t>EMBSOPCRUZ</t>
  </si>
  <si>
    <t>CAJA SOPORTE CRUZ 230 X 230 X 650</t>
  </si>
  <si>
    <t>EMBC0950</t>
  </si>
  <si>
    <t>CAJA CRUCES  950 x 160 x 1350</t>
  </si>
  <si>
    <t xml:space="preserve">PERFILES AZULES </t>
  </si>
  <si>
    <t>BURBUJA PEQ</t>
  </si>
  <si>
    <t>PAKING LIST</t>
  </si>
  <si>
    <t>usd</t>
  </si>
  <si>
    <t>COSTE CRUZ AVEIRO P10</t>
  </si>
  <si>
    <t>MODULOS LED P10</t>
  </si>
  <si>
    <t>ENSAMBLAJE</t>
  </si>
  <si>
    <t>CABLE PLANO 16 VÍAS(ADESKT16H2 - 2,54) 20CM</t>
  </si>
  <si>
    <t>CABLE RJ45 UTP 3MTR</t>
  </si>
  <si>
    <t xml:space="preserve">TUERCAS M3 </t>
  </si>
  <si>
    <t xml:space="preserve">TORNILLO M3X15 DIN965 </t>
  </si>
  <si>
    <t>SEPARADORES  PVC 5MM/8MM</t>
  </si>
  <si>
    <t xml:space="preserve">RSP-500-5 </t>
  </si>
  <si>
    <t>PLACA CPU WIFI</t>
  </si>
  <si>
    <t>ROUTER WIFI</t>
  </si>
  <si>
    <t>F40T</t>
  </si>
  <si>
    <t xml:space="preserve">TORNILLO C/PLANA M4*10 </t>
  </si>
  <si>
    <t>CAB000330</t>
  </si>
  <si>
    <t>CABLE RED</t>
  </si>
  <si>
    <t xml:space="preserve">EMBC1250      </t>
  </si>
  <si>
    <t xml:space="preserve">CAJA CRUCES  1250 x 160 x 1500 </t>
  </si>
  <si>
    <t xml:space="preserve">TAPON NEGRO </t>
  </si>
  <si>
    <t>RECEIVING CARD MODELO MRV 336</t>
  </si>
  <si>
    <t>CABLE PLANO 16 VÍAS(ADESKT16H2 - 2,54) 80CM</t>
  </si>
  <si>
    <t>CBCRUZFFRM</t>
  </si>
  <si>
    <t>CBCRUZFFRA</t>
  </si>
  <si>
    <t>CABLE PLANO 20 VÍAS(ADESKT16H2 - 2,54) 20CM</t>
  </si>
  <si>
    <t>CABLE PLANO 20 VÍAS(ADESKT16H2 - 2,54) 80CM</t>
  </si>
  <si>
    <t>COSTE CRUZAVEIRO P6,67</t>
  </si>
  <si>
    <t>WIFI CARD TB2-4G</t>
  </si>
  <si>
    <t>RECEIVING CARD MODELO A5S PLUS</t>
  </si>
  <si>
    <t>CABLE ALIMENTACIÓN ROJO / NEGRO 3MTR (MODULOS)</t>
  </si>
  <si>
    <t>CABLE ALIMENTACIÓN (R y N) RECEIVING CARD 3 MTR PUNTERAS A CONECTOR HEMBRA 4 VIAS TIPO  JST PASO 3,96 ( VER PLANO) S=1,5MM</t>
  </si>
  <si>
    <t>CABLE ALIMENTACIÓN (R y N)  RECEIVING CARD 3 MTR PUNTERA A HORQUILLA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</si>
</sst>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2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9" fontId="2" fillId="0" borderId="0" xfId="0" applyNumberFormat="1" applyFont="1"/>
    <xf numFmtId="4" fontId="2" fillId="0" borderId="0" xfId="1" applyNumberFormat="1" applyFont="1"/>
    <xf numFmtId="9" fontId="2" fillId="0" borderId="0" xfId="0" applyNumberFormat="1" applyFont="1" applyAlignment="1">
      <alignment horizontal="center"/>
    </xf>
    <xf numFmtId="0" fontId="3" fillId="0" borderId="0" xfId="0" applyFont="1"/>
    <xf numFmtId="3" fontId="3" fillId="0" borderId="0" xfId="0" applyNumberFormat="1" applyFont="1"/>
    <xf numFmtId="2" fontId="2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2" fontId="3" fillId="0" borderId="0" xfId="0" applyNumberFormat="1" applyFont="1"/>
    <xf numFmtId="165" fontId="2" fillId="0" borderId="0" xfId="0" applyNumberFormat="1" applyFont="1"/>
    <xf numFmtId="0" fontId="4" fillId="0" borderId="0" xfId="0" applyFont="1"/>
    <xf numFmtId="4" fontId="2" fillId="0" borderId="0" xfId="0" applyNumberFormat="1" applyFont="1"/>
    <xf numFmtId="165" fontId="3" fillId="0" borderId="0" xfId="0" applyNumberFormat="1" applyFont="1"/>
    <xf numFmtId="1" fontId="3" fillId="0" borderId="0" xfId="0" applyNumberFormat="1" applyFont="1"/>
    <xf numFmtId="0" fontId="2" fillId="2" borderId="0" xfId="0" applyFont="1" applyFill="1"/>
    <xf numFmtId="2" fontId="5" fillId="0" borderId="0" xfId="0" applyNumberFormat="1" applyFont="1"/>
    <xf numFmtId="0" fontId="2" fillId="3" borderId="0" xfId="0" applyFont="1" applyFill="1"/>
    <xf numFmtId="0" fontId="2" fillId="0" borderId="0" xfId="0" applyFont="1" applyFill="1"/>
    <xf numFmtId="2" fontId="2" fillId="0" borderId="0" xfId="0" applyNumberFormat="1" applyFont="1" applyFill="1"/>
    <xf numFmtId="164" fontId="2" fillId="0" borderId="0" xfId="0" applyNumberFormat="1" applyFont="1" applyFill="1"/>
    <xf numFmtId="0" fontId="2" fillId="0" borderId="0" xfId="0" applyFont="1" applyAlignment="1">
      <alignment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755650</xdr:colOff>
      <xdr:row>5</xdr:row>
      <xdr:rowOff>180505</xdr:rowOff>
    </xdr:from>
    <xdr:to>
      <xdr:col>10</xdr:col>
      <xdr:colOff>308427</xdr:colOff>
      <xdr:row>50</xdr:row>
      <xdr:rowOff>38293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558DF2B-B1B8-477D-9858-4FBBB99326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9650" y="1087648"/>
          <a:ext cx="5648777" cy="8022074"/>
        </a:xfrm>
        <a:prstGeom prst="rect">
          <a:avLst/>
        </a:prstGeom>
      </xdr:spPr>
    </xdr:pic>
    <xdr:clientData/>
  </xdr:twoCellAnchor>
  <xdr:twoCellAnchor>
    <xdr:from>
      <xdr:col>2</xdr:col>
      <xdr:colOff>480786</xdr:colOff>
      <xdr:row>1</xdr:row>
      <xdr:rowOff>27214</xdr:rowOff>
    </xdr:from>
    <xdr:to>
      <xdr:col>10</xdr:col>
      <xdr:colOff>752929</xdr:colOff>
      <xdr:row>3</xdr:row>
      <xdr:rowOff>45357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92324DCF-D732-4680-A9AF-3B3682DA3426}"/>
            </a:ext>
          </a:extLst>
        </xdr:cNvPr>
        <xdr:cNvSpPr txBox="1"/>
      </xdr:nvSpPr>
      <xdr:spPr>
        <a:xfrm>
          <a:off x="2004786" y="208643"/>
          <a:ext cx="6368143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2000" b="1">
              <a:solidFill>
                <a:srgbClr val="00B0F0"/>
              </a:solidFill>
            </a:rPr>
            <a:t>CABLE ALIMENTACIÓN RECEIVING CARD AVEIRO P6,67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182994</xdr:colOff>
      <xdr:row>2</xdr:row>
      <xdr:rowOff>132772</xdr:rowOff>
    </xdr:from>
    <xdr:to>
      <xdr:col>18</xdr:col>
      <xdr:colOff>31749</xdr:colOff>
      <xdr:row>6</xdr:row>
      <xdr:rowOff>31750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98E795B0-B34A-4A3E-BD25-8B7028656D16}"/>
            </a:ext>
          </a:extLst>
        </xdr:cNvPr>
        <xdr:cNvSpPr txBox="1"/>
      </xdr:nvSpPr>
      <xdr:spPr>
        <a:xfrm>
          <a:off x="2468994" y="513772"/>
          <a:ext cx="11278755" cy="6609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4000" b="1">
              <a:solidFill>
                <a:srgbClr val="00B0F0"/>
              </a:solidFill>
            </a:rPr>
            <a:t>CABLE ALIMENTACIÓN 3M MODULOS (P10</a:t>
          </a:r>
          <a:r>
            <a:rPr lang="es-ES" sz="4000" b="1" baseline="0">
              <a:solidFill>
                <a:srgbClr val="00B0F0"/>
              </a:solidFill>
            </a:rPr>
            <a:t> y P6,67)</a:t>
          </a:r>
          <a:endParaRPr lang="es-ES" sz="4000" b="1">
            <a:solidFill>
              <a:srgbClr val="00B0F0"/>
            </a:solidFill>
          </a:endParaRPr>
        </a:p>
      </xdr:txBody>
    </xdr:sp>
    <xdr:clientData/>
  </xdr:twoCellAnchor>
  <xdr:twoCellAnchor editAs="oneCell">
    <xdr:from>
      <xdr:col>3</xdr:col>
      <xdr:colOff>370896</xdr:colOff>
      <xdr:row>9</xdr:row>
      <xdr:rowOff>123248</xdr:rowOff>
    </xdr:from>
    <xdr:to>
      <xdr:col>17</xdr:col>
      <xdr:colOff>550515</xdr:colOff>
      <xdr:row>95</xdr:row>
      <xdr:rowOff>114919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F847C25-DE4D-4677-8D2A-75BEBE7144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56896" y="1837748"/>
          <a:ext cx="10847619" cy="163746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02220-C0C6-4C75-8B61-C915432A315A}">
  <dimension ref="A1:N61"/>
  <sheetViews>
    <sheetView tabSelected="1" topLeftCell="A22" zoomScale="70" zoomScaleNormal="70" workbookViewId="0">
      <selection activeCell="C12" sqref="C12"/>
    </sheetView>
  </sheetViews>
  <sheetFormatPr baseColWidth="10" defaultRowHeight="14.5" x14ac:dyDescent="0.35"/>
  <cols>
    <col min="1" max="1" width="9.54296875" style="1" bestFit="1" customWidth="1"/>
    <col min="2" max="2" width="23.453125" style="1" bestFit="1" customWidth="1"/>
    <col min="3" max="3" width="68.90625" style="1" customWidth="1"/>
    <col min="4" max="4" width="8.54296875" style="1" bestFit="1" customWidth="1"/>
    <col min="5" max="5" width="8.54296875" style="1" customWidth="1"/>
    <col min="6" max="6" width="13.453125" style="1" bestFit="1" customWidth="1"/>
    <col min="7" max="7" width="14.7265625" style="1" bestFit="1" customWidth="1"/>
    <col min="8" max="256" width="11.453125" style="1"/>
    <col min="257" max="257" width="9.54296875" style="1" bestFit="1" customWidth="1"/>
    <col min="258" max="258" width="23.453125" style="1" bestFit="1" customWidth="1"/>
    <col min="259" max="259" width="51.54296875" style="1" bestFit="1" customWidth="1"/>
    <col min="260" max="260" width="8.54296875" style="1" bestFit="1" customWidth="1"/>
    <col min="261" max="261" width="8.54296875" style="1" customWidth="1"/>
    <col min="262" max="262" width="13.453125" style="1" bestFit="1" customWidth="1"/>
    <col min="263" max="263" width="14.7265625" style="1" bestFit="1" customWidth="1"/>
    <col min="264" max="512" width="11.453125" style="1"/>
    <col min="513" max="513" width="9.54296875" style="1" bestFit="1" customWidth="1"/>
    <col min="514" max="514" width="23.453125" style="1" bestFit="1" customWidth="1"/>
    <col min="515" max="515" width="51.54296875" style="1" bestFit="1" customWidth="1"/>
    <col min="516" max="516" width="8.54296875" style="1" bestFit="1" customWidth="1"/>
    <col min="517" max="517" width="8.54296875" style="1" customWidth="1"/>
    <col min="518" max="518" width="13.453125" style="1" bestFit="1" customWidth="1"/>
    <col min="519" max="519" width="14.7265625" style="1" bestFit="1" customWidth="1"/>
    <col min="520" max="768" width="11.453125" style="1"/>
    <col min="769" max="769" width="9.54296875" style="1" bestFit="1" customWidth="1"/>
    <col min="770" max="770" width="23.453125" style="1" bestFit="1" customWidth="1"/>
    <col min="771" max="771" width="51.54296875" style="1" bestFit="1" customWidth="1"/>
    <col min="772" max="772" width="8.54296875" style="1" bestFit="1" customWidth="1"/>
    <col min="773" max="773" width="8.54296875" style="1" customWidth="1"/>
    <col min="774" max="774" width="13.453125" style="1" bestFit="1" customWidth="1"/>
    <col min="775" max="775" width="14.7265625" style="1" bestFit="1" customWidth="1"/>
    <col min="776" max="1024" width="11.453125" style="1"/>
    <col min="1025" max="1025" width="9.54296875" style="1" bestFit="1" customWidth="1"/>
    <col min="1026" max="1026" width="23.453125" style="1" bestFit="1" customWidth="1"/>
    <col min="1027" max="1027" width="51.54296875" style="1" bestFit="1" customWidth="1"/>
    <col min="1028" max="1028" width="8.54296875" style="1" bestFit="1" customWidth="1"/>
    <col min="1029" max="1029" width="8.54296875" style="1" customWidth="1"/>
    <col min="1030" max="1030" width="13.453125" style="1" bestFit="1" customWidth="1"/>
    <col min="1031" max="1031" width="14.7265625" style="1" bestFit="1" customWidth="1"/>
    <col min="1032" max="1280" width="11.453125" style="1"/>
    <col min="1281" max="1281" width="9.54296875" style="1" bestFit="1" customWidth="1"/>
    <col min="1282" max="1282" width="23.453125" style="1" bestFit="1" customWidth="1"/>
    <col min="1283" max="1283" width="51.54296875" style="1" bestFit="1" customWidth="1"/>
    <col min="1284" max="1284" width="8.54296875" style="1" bestFit="1" customWidth="1"/>
    <col min="1285" max="1285" width="8.54296875" style="1" customWidth="1"/>
    <col min="1286" max="1286" width="13.453125" style="1" bestFit="1" customWidth="1"/>
    <col min="1287" max="1287" width="14.7265625" style="1" bestFit="1" customWidth="1"/>
    <col min="1288" max="1536" width="11.453125" style="1"/>
    <col min="1537" max="1537" width="9.54296875" style="1" bestFit="1" customWidth="1"/>
    <col min="1538" max="1538" width="23.453125" style="1" bestFit="1" customWidth="1"/>
    <col min="1539" max="1539" width="51.54296875" style="1" bestFit="1" customWidth="1"/>
    <col min="1540" max="1540" width="8.54296875" style="1" bestFit="1" customWidth="1"/>
    <col min="1541" max="1541" width="8.54296875" style="1" customWidth="1"/>
    <col min="1542" max="1542" width="13.453125" style="1" bestFit="1" customWidth="1"/>
    <col min="1543" max="1543" width="14.7265625" style="1" bestFit="1" customWidth="1"/>
    <col min="1544" max="1792" width="11.453125" style="1"/>
    <col min="1793" max="1793" width="9.54296875" style="1" bestFit="1" customWidth="1"/>
    <col min="1794" max="1794" width="23.453125" style="1" bestFit="1" customWidth="1"/>
    <col min="1795" max="1795" width="51.54296875" style="1" bestFit="1" customWidth="1"/>
    <col min="1796" max="1796" width="8.54296875" style="1" bestFit="1" customWidth="1"/>
    <col min="1797" max="1797" width="8.54296875" style="1" customWidth="1"/>
    <col min="1798" max="1798" width="13.453125" style="1" bestFit="1" customWidth="1"/>
    <col min="1799" max="1799" width="14.7265625" style="1" bestFit="1" customWidth="1"/>
    <col min="1800" max="2048" width="11.453125" style="1"/>
    <col min="2049" max="2049" width="9.54296875" style="1" bestFit="1" customWidth="1"/>
    <col min="2050" max="2050" width="23.453125" style="1" bestFit="1" customWidth="1"/>
    <col min="2051" max="2051" width="51.54296875" style="1" bestFit="1" customWidth="1"/>
    <col min="2052" max="2052" width="8.54296875" style="1" bestFit="1" customWidth="1"/>
    <col min="2053" max="2053" width="8.54296875" style="1" customWidth="1"/>
    <col min="2054" max="2054" width="13.453125" style="1" bestFit="1" customWidth="1"/>
    <col min="2055" max="2055" width="14.7265625" style="1" bestFit="1" customWidth="1"/>
    <col min="2056" max="2304" width="11.453125" style="1"/>
    <col min="2305" max="2305" width="9.54296875" style="1" bestFit="1" customWidth="1"/>
    <col min="2306" max="2306" width="23.453125" style="1" bestFit="1" customWidth="1"/>
    <col min="2307" max="2307" width="51.54296875" style="1" bestFit="1" customWidth="1"/>
    <col min="2308" max="2308" width="8.54296875" style="1" bestFit="1" customWidth="1"/>
    <col min="2309" max="2309" width="8.54296875" style="1" customWidth="1"/>
    <col min="2310" max="2310" width="13.453125" style="1" bestFit="1" customWidth="1"/>
    <col min="2311" max="2311" width="14.7265625" style="1" bestFit="1" customWidth="1"/>
    <col min="2312" max="2560" width="11.453125" style="1"/>
    <col min="2561" max="2561" width="9.54296875" style="1" bestFit="1" customWidth="1"/>
    <col min="2562" max="2562" width="23.453125" style="1" bestFit="1" customWidth="1"/>
    <col min="2563" max="2563" width="51.54296875" style="1" bestFit="1" customWidth="1"/>
    <col min="2564" max="2564" width="8.54296875" style="1" bestFit="1" customWidth="1"/>
    <col min="2565" max="2565" width="8.54296875" style="1" customWidth="1"/>
    <col min="2566" max="2566" width="13.453125" style="1" bestFit="1" customWidth="1"/>
    <col min="2567" max="2567" width="14.7265625" style="1" bestFit="1" customWidth="1"/>
    <col min="2568" max="2816" width="11.453125" style="1"/>
    <col min="2817" max="2817" width="9.54296875" style="1" bestFit="1" customWidth="1"/>
    <col min="2818" max="2818" width="23.453125" style="1" bestFit="1" customWidth="1"/>
    <col min="2819" max="2819" width="51.54296875" style="1" bestFit="1" customWidth="1"/>
    <col min="2820" max="2820" width="8.54296875" style="1" bestFit="1" customWidth="1"/>
    <col min="2821" max="2821" width="8.54296875" style="1" customWidth="1"/>
    <col min="2822" max="2822" width="13.453125" style="1" bestFit="1" customWidth="1"/>
    <col min="2823" max="2823" width="14.7265625" style="1" bestFit="1" customWidth="1"/>
    <col min="2824" max="3072" width="11.453125" style="1"/>
    <col min="3073" max="3073" width="9.54296875" style="1" bestFit="1" customWidth="1"/>
    <col min="3074" max="3074" width="23.453125" style="1" bestFit="1" customWidth="1"/>
    <col min="3075" max="3075" width="51.54296875" style="1" bestFit="1" customWidth="1"/>
    <col min="3076" max="3076" width="8.54296875" style="1" bestFit="1" customWidth="1"/>
    <col min="3077" max="3077" width="8.54296875" style="1" customWidth="1"/>
    <col min="3078" max="3078" width="13.453125" style="1" bestFit="1" customWidth="1"/>
    <col min="3079" max="3079" width="14.7265625" style="1" bestFit="1" customWidth="1"/>
    <col min="3080" max="3328" width="11.453125" style="1"/>
    <col min="3329" max="3329" width="9.54296875" style="1" bestFit="1" customWidth="1"/>
    <col min="3330" max="3330" width="23.453125" style="1" bestFit="1" customWidth="1"/>
    <col min="3331" max="3331" width="51.54296875" style="1" bestFit="1" customWidth="1"/>
    <col min="3332" max="3332" width="8.54296875" style="1" bestFit="1" customWidth="1"/>
    <col min="3333" max="3333" width="8.54296875" style="1" customWidth="1"/>
    <col min="3334" max="3334" width="13.453125" style="1" bestFit="1" customWidth="1"/>
    <col min="3335" max="3335" width="14.7265625" style="1" bestFit="1" customWidth="1"/>
    <col min="3336" max="3584" width="11.453125" style="1"/>
    <col min="3585" max="3585" width="9.54296875" style="1" bestFit="1" customWidth="1"/>
    <col min="3586" max="3586" width="23.453125" style="1" bestFit="1" customWidth="1"/>
    <col min="3587" max="3587" width="51.54296875" style="1" bestFit="1" customWidth="1"/>
    <col min="3588" max="3588" width="8.54296875" style="1" bestFit="1" customWidth="1"/>
    <col min="3589" max="3589" width="8.54296875" style="1" customWidth="1"/>
    <col min="3590" max="3590" width="13.453125" style="1" bestFit="1" customWidth="1"/>
    <col min="3591" max="3591" width="14.7265625" style="1" bestFit="1" customWidth="1"/>
    <col min="3592" max="3840" width="11.453125" style="1"/>
    <col min="3841" max="3841" width="9.54296875" style="1" bestFit="1" customWidth="1"/>
    <col min="3842" max="3842" width="23.453125" style="1" bestFit="1" customWidth="1"/>
    <col min="3843" max="3843" width="51.54296875" style="1" bestFit="1" customWidth="1"/>
    <col min="3844" max="3844" width="8.54296875" style="1" bestFit="1" customWidth="1"/>
    <col min="3845" max="3845" width="8.54296875" style="1" customWidth="1"/>
    <col min="3846" max="3846" width="13.453125" style="1" bestFit="1" customWidth="1"/>
    <col min="3847" max="3847" width="14.7265625" style="1" bestFit="1" customWidth="1"/>
    <col min="3848" max="4096" width="11.453125" style="1"/>
    <col min="4097" max="4097" width="9.54296875" style="1" bestFit="1" customWidth="1"/>
    <col min="4098" max="4098" width="23.453125" style="1" bestFit="1" customWidth="1"/>
    <col min="4099" max="4099" width="51.54296875" style="1" bestFit="1" customWidth="1"/>
    <col min="4100" max="4100" width="8.54296875" style="1" bestFit="1" customWidth="1"/>
    <col min="4101" max="4101" width="8.54296875" style="1" customWidth="1"/>
    <col min="4102" max="4102" width="13.453125" style="1" bestFit="1" customWidth="1"/>
    <col min="4103" max="4103" width="14.7265625" style="1" bestFit="1" customWidth="1"/>
    <col min="4104" max="4352" width="11.453125" style="1"/>
    <col min="4353" max="4353" width="9.54296875" style="1" bestFit="1" customWidth="1"/>
    <col min="4354" max="4354" width="23.453125" style="1" bestFit="1" customWidth="1"/>
    <col min="4355" max="4355" width="51.54296875" style="1" bestFit="1" customWidth="1"/>
    <col min="4356" max="4356" width="8.54296875" style="1" bestFit="1" customWidth="1"/>
    <col min="4357" max="4357" width="8.54296875" style="1" customWidth="1"/>
    <col min="4358" max="4358" width="13.453125" style="1" bestFit="1" customWidth="1"/>
    <col min="4359" max="4359" width="14.7265625" style="1" bestFit="1" customWidth="1"/>
    <col min="4360" max="4608" width="11.453125" style="1"/>
    <col min="4609" max="4609" width="9.54296875" style="1" bestFit="1" customWidth="1"/>
    <col min="4610" max="4610" width="23.453125" style="1" bestFit="1" customWidth="1"/>
    <col min="4611" max="4611" width="51.54296875" style="1" bestFit="1" customWidth="1"/>
    <col min="4612" max="4612" width="8.54296875" style="1" bestFit="1" customWidth="1"/>
    <col min="4613" max="4613" width="8.54296875" style="1" customWidth="1"/>
    <col min="4614" max="4614" width="13.453125" style="1" bestFit="1" customWidth="1"/>
    <col min="4615" max="4615" width="14.7265625" style="1" bestFit="1" customWidth="1"/>
    <col min="4616" max="4864" width="11.453125" style="1"/>
    <col min="4865" max="4865" width="9.54296875" style="1" bestFit="1" customWidth="1"/>
    <col min="4866" max="4866" width="23.453125" style="1" bestFit="1" customWidth="1"/>
    <col min="4867" max="4867" width="51.54296875" style="1" bestFit="1" customWidth="1"/>
    <col min="4868" max="4868" width="8.54296875" style="1" bestFit="1" customWidth="1"/>
    <col min="4869" max="4869" width="8.54296875" style="1" customWidth="1"/>
    <col min="4870" max="4870" width="13.453125" style="1" bestFit="1" customWidth="1"/>
    <col min="4871" max="4871" width="14.7265625" style="1" bestFit="1" customWidth="1"/>
    <col min="4872" max="5120" width="11.453125" style="1"/>
    <col min="5121" max="5121" width="9.54296875" style="1" bestFit="1" customWidth="1"/>
    <col min="5122" max="5122" width="23.453125" style="1" bestFit="1" customWidth="1"/>
    <col min="5123" max="5123" width="51.54296875" style="1" bestFit="1" customWidth="1"/>
    <col min="5124" max="5124" width="8.54296875" style="1" bestFit="1" customWidth="1"/>
    <col min="5125" max="5125" width="8.54296875" style="1" customWidth="1"/>
    <col min="5126" max="5126" width="13.453125" style="1" bestFit="1" customWidth="1"/>
    <col min="5127" max="5127" width="14.7265625" style="1" bestFit="1" customWidth="1"/>
    <col min="5128" max="5376" width="11.453125" style="1"/>
    <col min="5377" max="5377" width="9.54296875" style="1" bestFit="1" customWidth="1"/>
    <col min="5378" max="5378" width="23.453125" style="1" bestFit="1" customWidth="1"/>
    <col min="5379" max="5379" width="51.54296875" style="1" bestFit="1" customWidth="1"/>
    <col min="5380" max="5380" width="8.54296875" style="1" bestFit="1" customWidth="1"/>
    <col min="5381" max="5381" width="8.54296875" style="1" customWidth="1"/>
    <col min="5382" max="5382" width="13.453125" style="1" bestFit="1" customWidth="1"/>
    <col min="5383" max="5383" width="14.7265625" style="1" bestFit="1" customWidth="1"/>
    <col min="5384" max="5632" width="11.453125" style="1"/>
    <col min="5633" max="5633" width="9.54296875" style="1" bestFit="1" customWidth="1"/>
    <col min="5634" max="5634" width="23.453125" style="1" bestFit="1" customWidth="1"/>
    <col min="5635" max="5635" width="51.54296875" style="1" bestFit="1" customWidth="1"/>
    <col min="5636" max="5636" width="8.54296875" style="1" bestFit="1" customWidth="1"/>
    <col min="5637" max="5637" width="8.54296875" style="1" customWidth="1"/>
    <col min="5638" max="5638" width="13.453125" style="1" bestFit="1" customWidth="1"/>
    <col min="5639" max="5639" width="14.7265625" style="1" bestFit="1" customWidth="1"/>
    <col min="5640" max="5888" width="11.453125" style="1"/>
    <col min="5889" max="5889" width="9.54296875" style="1" bestFit="1" customWidth="1"/>
    <col min="5890" max="5890" width="23.453125" style="1" bestFit="1" customWidth="1"/>
    <col min="5891" max="5891" width="51.54296875" style="1" bestFit="1" customWidth="1"/>
    <col min="5892" max="5892" width="8.54296875" style="1" bestFit="1" customWidth="1"/>
    <col min="5893" max="5893" width="8.54296875" style="1" customWidth="1"/>
    <col min="5894" max="5894" width="13.453125" style="1" bestFit="1" customWidth="1"/>
    <col min="5895" max="5895" width="14.7265625" style="1" bestFit="1" customWidth="1"/>
    <col min="5896" max="6144" width="11.453125" style="1"/>
    <col min="6145" max="6145" width="9.54296875" style="1" bestFit="1" customWidth="1"/>
    <col min="6146" max="6146" width="23.453125" style="1" bestFit="1" customWidth="1"/>
    <col min="6147" max="6147" width="51.54296875" style="1" bestFit="1" customWidth="1"/>
    <col min="6148" max="6148" width="8.54296875" style="1" bestFit="1" customWidth="1"/>
    <col min="6149" max="6149" width="8.54296875" style="1" customWidth="1"/>
    <col min="6150" max="6150" width="13.453125" style="1" bestFit="1" customWidth="1"/>
    <col min="6151" max="6151" width="14.7265625" style="1" bestFit="1" customWidth="1"/>
    <col min="6152" max="6400" width="11.453125" style="1"/>
    <col min="6401" max="6401" width="9.54296875" style="1" bestFit="1" customWidth="1"/>
    <col min="6402" max="6402" width="23.453125" style="1" bestFit="1" customWidth="1"/>
    <col min="6403" max="6403" width="51.54296875" style="1" bestFit="1" customWidth="1"/>
    <col min="6404" max="6404" width="8.54296875" style="1" bestFit="1" customWidth="1"/>
    <col min="6405" max="6405" width="8.54296875" style="1" customWidth="1"/>
    <col min="6406" max="6406" width="13.453125" style="1" bestFit="1" customWidth="1"/>
    <col min="6407" max="6407" width="14.7265625" style="1" bestFit="1" customWidth="1"/>
    <col min="6408" max="6656" width="11.453125" style="1"/>
    <col min="6657" max="6657" width="9.54296875" style="1" bestFit="1" customWidth="1"/>
    <col min="6658" max="6658" width="23.453125" style="1" bestFit="1" customWidth="1"/>
    <col min="6659" max="6659" width="51.54296875" style="1" bestFit="1" customWidth="1"/>
    <col min="6660" max="6660" width="8.54296875" style="1" bestFit="1" customWidth="1"/>
    <col min="6661" max="6661" width="8.54296875" style="1" customWidth="1"/>
    <col min="6662" max="6662" width="13.453125" style="1" bestFit="1" customWidth="1"/>
    <col min="6663" max="6663" width="14.7265625" style="1" bestFit="1" customWidth="1"/>
    <col min="6664" max="6912" width="11.453125" style="1"/>
    <col min="6913" max="6913" width="9.54296875" style="1" bestFit="1" customWidth="1"/>
    <col min="6914" max="6914" width="23.453125" style="1" bestFit="1" customWidth="1"/>
    <col min="6915" max="6915" width="51.54296875" style="1" bestFit="1" customWidth="1"/>
    <col min="6916" max="6916" width="8.54296875" style="1" bestFit="1" customWidth="1"/>
    <col min="6917" max="6917" width="8.54296875" style="1" customWidth="1"/>
    <col min="6918" max="6918" width="13.453125" style="1" bestFit="1" customWidth="1"/>
    <col min="6919" max="6919" width="14.7265625" style="1" bestFit="1" customWidth="1"/>
    <col min="6920" max="7168" width="11.453125" style="1"/>
    <col min="7169" max="7169" width="9.54296875" style="1" bestFit="1" customWidth="1"/>
    <col min="7170" max="7170" width="23.453125" style="1" bestFit="1" customWidth="1"/>
    <col min="7171" max="7171" width="51.54296875" style="1" bestFit="1" customWidth="1"/>
    <col min="7172" max="7172" width="8.54296875" style="1" bestFit="1" customWidth="1"/>
    <col min="7173" max="7173" width="8.54296875" style="1" customWidth="1"/>
    <col min="7174" max="7174" width="13.453125" style="1" bestFit="1" customWidth="1"/>
    <col min="7175" max="7175" width="14.7265625" style="1" bestFit="1" customWidth="1"/>
    <col min="7176" max="7424" width="11.453125" style="1"/>
    <col min="7425" max="7425" width="9.54296875" style="1" bestFit="1" customWidth="1"/>
    <col min="7426" max="7426" width="23.453125" style="1" bestFit="1" customWidth="1"/>
    <col min="7427" max="7427" width="51.54296875" style="1" bestFit="1" customWidth="1"/>
    <col min="7428" max="7428" width="8.54296875" style="1" bestFit="1" customWidth="1"/>
    <col min="7429" max="7429" width="8.54296875" style="1" customWidth="1"/>
    <col min="7430" max="7430" width="13.453125" style="1" bestFit="1" customWidth="1"/>
    <col min="7431" max="7431" width="14.7265625" style="1" bestFit="1" customWidth="1"/>
    <col min="7432" max="7680" width="11.453125" style="1"/>
    <col min="7681" max="7681" width="9.54296875" style="1" bestFit="1" customWidth="1"/>
    <col min="7682" max="7682" width="23.453125" style="1" bestFit="1" customWidth="1"/>
    <col min="7683" max="7683" width="51.54296875" style="1" bestFit="1" customWidth="1"/>
    <col min="7684" max="7684" width="8.54296875" style="1" bestFit="1" customWidth="1"/>
    <col min="7685" max="7685" width="8.54296875" style="1" customWidth="1"/>
    <col min="7686" max="7686" width="13.453125" style="1" bestFit="1" customWidth="1"/>
    <col min="7687" max="7687" width="14.7265625" style="1" bestFit="1" customWidth="1"/>
    <col min="7688" max="7936" width="11.453125" style="1"/>
    <col min="7937" max="7937" width="9.54296875" style="1" bestFit="1" customWidth="1"/>
    <col min="7938" max="7938" width="23.453125" style="1" bestFit="1" customWidth="1"/>
    <col min="7939" max="7939" width="51.54296875" style="1" bestFit="1" customWidth="1"/>
    <col min="7940" max="7940" width="8.54296875" style="1" bestFit="1" customWidth="1"/>
    <col min="7941" max="7941" width="8.54296875" style="1" customWidth="1"/>
    <col min="7942" max="7942" width="13.453125" style="1" bestFit="1" customWidth="1"/>
    <col min="7943" max="7943" width="14.7265625" style="1" bestFit="1" customWidth="1"/>
    <col min="7944" max="8192" width="11.453125" style="1"/>
    <col min="8193" max="8193" width="9.54296875" style="1" bestFit="1" customWidth="1"/>
    <col min="8194" max="8194" width="23.453125" style="1" bestFit="1" customWidth="1"/>
    <col min="8195" max="8195" width="51.54296875" style="1" bestFit="1" customWidth="1"/>
    <col min="8196" max="8196" width="8.54296875" style="1" bestFit="1" customWidth="1"/>
    <col min="8197" max="8197" width="8.54296875" style="1" customWidth="1"/>
    <col min="8198" max="8198" width="13.453125" style="1" bestFit="1" customWidth="1"/>
    <col min="8199" max="8199" width="14.7265625" style="1" bestFit="1" customWidth="1"/>
    <col min="8200" max="8448" width="11.453125" style="1"/>
    <col min="8449" max="8449" width="9.54296875" style="1" bestFit="1" customWidth="1"/>
    <col min="8450" max="8450" width="23.453125" style="1" bestFit="1" customWidth="1"/>
    <col min="8451" max="8451" width="51.54296875" style="1" bestFit="1" customWidth="1"/>
    <col min="8452" max="8452" width="8.54296875" style="1" bestFit="1" customWidth="1"/>
    <col min="8453" max="8453" width="8.54296875" style="1" customWidth="1"/>
    <col min="8454" max="8454" width="13.453125" style="1" bestFit="1" customWidth="1"/>
    <col min="8455" max="8455" width="14.7265625" style="1" bestFit="1" customWidth="1"/>
    <col min="8456" max="8704" width="11.453125" style="1"/>
    <col min="8705" max="8705" width="9.54296875" style="1" bestFit="1" customWidth="1"/>
    <col min="8706" max="8706" width="23.453125" style="1" bestFit="1" customWidth="1"/>
    <col min="8707" max="8707" width="51.54296875" style="1" bestFit="1" customWidth="1"/>
    <col min="8708" max="8708" width="8.54296875" style="1" bestFit="1" customWidth="1"/>
    <col min="8709" max="8709" width="8.54296875" style="1" customWidth="1"/>
    <col min="8710" max="8710" width="13.453125" style="1" bestFit="1" customWidth="1"/>
    <col min="8711" max="8711" width="14.7265625" style="1" bestFit="1" customWidth="1"/>
    <col min="8712" max="8960" width="11.453125" style="1"/>
    <col min="8961" max="8961" width="9.54296875" style="1" bestFit="1" customWidth="1"/>
    <col min="8962" max="8962" width="23.453125" style="1" bestFit="1" customWidth="1"/>
    <col min="8963" max="8963" width="51.54296875" style="1" bestFit="1" customWidth="1"/>
    <col min="8964" max="8964" width="8.54296875" style="1" bestFit="1" customWidth="1"/>
    <col min="8965" max="8965" width="8.54296875" style="1" customWidth="1"/>
    <col min="8966" max="8966" width="13.453125" style="1" bestFit="1" customWidth="1"/>
    <col min="8967" max="8967" width="14.7265625" style="1" bestFit="1" customWidth="1"/>
    <col min="8968" max="9216" width="11.453125" style="1"/>
    <col min="9217" max="9217" width="9.54296875" style="1" bestFit="1" customWidth="1"/>
    <col min="9218" max="9218" width="23.453125" style="1" bestFit="1" customWidth="1"/>
    <col min="9219" max="9219" width="51.54296875" style="1" bestFit="1" customWidth="1"/>
    <col min="9220" max="9220" width="8.54296875" style="1" bestFit="1" customWidth="1"/>
    <col min="9221" max="9221" width="8.54296875" style="1" customWidth="1"/>
    <col min="9222" max="9222" width="13.453125" style="1" bestFit="1" customWidth="1"/>
    <col min="9223" max="9223" width="14.7265625" style="1" bestFit="1" customWidth="1"/>
    <col min="9224" max="9472" width="11.453125" style="1"/>
    <col min="9473" max="9473" width="9.54296875" style="1" bestFit="1" customWidth="1"/>
    <col min="9474" max="9474" width="23.453125" style="1" bestFit="1" customWidth="1"/>
    <col min="9475" max="9475" width="51.54296875" style="1" bestFit="1" customWidth="1"/>
    <col min="9476" max="9476" width="8.54296875" style="1" bestFit="1" customWidth="1"/>
    <col min="9477" max="9477" width="8.54296875" style="1" customWidth="1"/>
    <col min="9478" max="9478" width="13.453125" style="1" bestFit="1" customWidth="1"/>
    <col min="9479" max="9479" width="14.7265625" style="1" bestFit="1" customWidth="1"/>
    <col min="9480" max="9728" width="11.453125" style="1"/>
    <col min="9729" max="9729" width="9.54296875" style="1" bestFit="1" customWidth="1"/>
    <col min="9730" max="9730" width="23.453125" style="1" bestFit="1" customWidth="1"/>
    <col min="9731" max="9731" width="51.54296875" style="1" bestFit="1" customWidth="1"/>
    <col min="9732" max="9732" width="8.54296875" style="1" bestFit="1" customWidth="1"/>
    <col min="9733" max="9733" width="8.54296875" style="1" customWidth="1"/>
    <col min="9734" max="9734" width="13.453125" style="1" bestFit="1" customWidth="1"/>
    <col min="9735" max="9735" width="14.7265625" style="1" bestFit="1" customWidth="1"/>
    <col min="9736" max="9984" width="11.453125" style="1"/>
    <col min="9985" max="9985" width="9.54296875" style="1" bestFit="1" customWidth="1"/>
    <col min="9986" max="9986" width="23.453125" style="1" bestFit="1" customWidth="1"/>
    <col min="9987" max="9987" width="51.54296875" style="1" bestFit="1" customWidth="1"/>
    <col min="9988" max="9988" width="8.54296875" style="1" bestFit="1" customWidth="1"/>
    <col min="9989" max="9989" width="8.54296875" style="1" customWidth="1"/>
    <col min="9990" max="9990" width="13.453125" style="1" bestFit="1" customWidth="1"/>
    <col min="9991" max="9991" width="14.7265625" style="1" bestFit="1" customWidth="1"/>
    <col min="9992" max="10240" width="11.453125" style="1"/>
    <col min="10241" max="10241" width="9.54296875" style="1" bestFit="1" customWidth="1"/>
    <col min="10242" max="10242" width="23.453125" style="1" bestFit="1" customWidth="1"/>
    <col min="10243" max="10243" width="51.54296875" style="1" bestFit="1" customWidth="1"/>
    <col min="10244" max="10244" width="8.54296875" style="1" bestFit="1" customWidth="1"/>
    <col min="10245" max="10245" width="8.54296875" style="1" customWidth="1"/>
    <col min="10246" max="10246" width="13.453125" style="1" bestFit="1" customWidth="1"/>
    <col min="10247" max="10247" width="14.7265625" style="1" bestFit="1" customWidth="1"/>
    <col min="10248" max="10496" width="11.453125" style="1"/>
    <col min="10497" max="10497" width="9.54296875" style="1" bestFit="1" customWidth="1"/>
    <col min="10498" max="10498" width="23.453125" style="1" bestFit="1" customWidth="1"/>
    <col min="10499" max="10499" width="51.54296875" style="1" bestFit="1" customWidth="1"/>
    <col min="10500" max="10500" width="8.54296875" style="1" bestFit="1" customWidth="1"/>
    <col min="10501" max="10501" width="8.54296875" style="1" customWidth="1"/>
    <col min="10502" max="10502" width="13.453125" style="1" bestFit="1" customWidth="1"/>
    <col min="10503" max="10503" width="14.7265625" style="1" bestFit="1" customWidth="1"/>
    <col min="10504" max="10752" width="11.453125" style="1"/>
    <col min="10753" max="10753" width="9.54296875" style="1" bestFit="1" customWidth="1"/>
    <col min="10754" max="10754" width="23.453125" style="1" bestFit="1" customWidth="1"/>
    <col min="10755" max="10755" width="51.54296875" style="1" bestFit="1" customWidth="1"/>
    <col min="10756" max="10756" width="8.54296875" style="1" bestFit="1" customWidth="1"/>
    <col min="10757" max="10757" width="8.54296875" style="1" customWidth="1"/>
    <col min="10758" max="10758" width="13.453125" style="1" bestFit="1" customWidth="1"/>
    <col min="10759" max="10759" width="14.7265625" style="1" bestFit="1" customWidth="1"/>
    <col min="10760" max="11008" width="11.453125" style="1"/>
    <col min="11009" max="11009" width="9.54296875" style="1" bestFit="1" customWidth="1"/>
    <col min="11010" max="11010" width="23.453125" style="1" bestFit="1" customWidth="1"/>
    <col min="11011" max="11011" width="51.54296875" style="1" bestFit="1" customWidth="1"/>
    <col min="11012" max="11012" width="8.54296875" style="1" bestFit="1" customWidth="1"/>
    <col min="11013" max="11013" width="8.54296875" style="1" customWidth="1"/>
    <col min="11014" max="11014" width="13.453125" style="1" bestFit="1" customWidth="1"/>
    <col min="11015" max="11015" width="14.7265625" style="1" bestFit="1" customWidth="1"/>
    <col min="11016" max="11264" width="11.453125" style="1"/>
    <col min="11265" max="11265" width="9.54296875" style="1" bestFit="1" customWidth="1"/>
    <col min="11266" max="11266" width="23.453125" style="1" bestFit="1" customWidth="1"/>
    <col min="11267" max="11267" width="51.54296875" style="1" bestFit="1" customWidth="1"/>
    <col min="11268" max="11268" width="8.54296875" style="1" bestFit="1" customWidth="1"/>
    <col min="11269" max="11269" width="8.54296875" style="1" customWidth="1"/>
    <col min="11270" max="11270" width="13.453125" style="1" bestFit="1" customWidth="1"/>
    <col min="11271" max="11271" width="14.7265625" style="1" bestFit="1" customWidth="1"/>
    <col min="11272" max="11520" width="11.453125" style="1"/>
    <col min="11521" max="11521" width="9.54296875" style="1" bestFit="1" customWidth="1"/>
    <col min="11522" max="11522" width="23.453125" style="1" bestFit="1" customWidth="1"/>
    <col min="11523" max="11523" width="51.54296875" style="1" bestFit="1" customWidth="1"/>
    <col min="11524" max="11524" width="8.54296875" style="1" bestFit="1" customWidth="1"/>
    <col min="11525" max="11525" width="8.54296875" style="1" customWidth="1"/>
    <col min="11526" max="11526" width="13.453125" style="1" bestFit="1" customWidth="1"/>
    <col min="11527" max="11527" width="14.7265625" style="1" bestFit="1" customWidth="1"/>
    <col min="11528" max="11776" width="11.453125" style="1"/>
    <col min="11777" max="11777" width="9.54296875" style="1" bestFit="1" customWidth="1"/>
    <col min="11778" max="11778" width="23.453125" style="1" bestFit="1" customWidth="1"/>
    <col min="11779" max="11779" width="51.54296875" style="1" bestFit="1" customWidth="1"/>
    <col min="11780" max="11780" width="8.54296875" style="1" bestFit="1" customWidth="1"/>
    <col min="11781" max="11781" width="8.54296875" style="1" customWidth="1"/>
    <col min="11782" max="11782" width="13.453125" style="1" bestFit="1" customWidth="1"/>
    <col min="11783" max="11783" width="14.7265625" style="1" bestFit="1" customWidth="1"/>
    <col min="11784" max="12032" width="11.453125" style="1"/>
    <col min="12033" max="12033" width="9.54296875" style="1" bestFit="1" customWidth="1"/>
    <col min="12034" max="12034" width="23.453125" style="1" bestFit="1" customWidth="1"/>
    <col min="12035" max="12035" width="51.54296875" style="1" bestFit="1" customWidth="1"/>
    <col min="12036" max="12036" width="8.54296875" style="1" bestFit="1" customWidth="1"/>
    <col min="12037" max="12037" width="8.54296875" style="1" customWidth="1"/>
    <col min="12038" max="12038" width="13.453125" style="1" bestFit="1" customWidth="1"/>
    <col min="12039" max="12039" width="14.7265625" style="1" bestFit="1" customWidth="1"/>
    <col min="12040" max="12288" width="11.453125" style="1"/>
    <col min="12289" max="12289" width="9.54296875" style="1" bestFit="1" customWidth="1"/>
    <col min="12290" max="12290" width="23.453125" style="1" bestFit="1" customWidth="1"/>
    <col min="12291" max="12291" width="51.54296875" style="1" bestFit="1" customWidth="1"/>
    <col min="12292" max="12292" width="8.54296875" style="1" bestFit="1" customWidth="1"/>
    <col min="12293" max="12293" width="8.54296875" style="1" customWidth="1"/>
    <col min="12294" max="12294" width="13.453125" style="1" bestFit="1" customWidth="1"/>
    <col min="12295" max="12295" width="14.7265625" style="1" bestFit="1" customWidth="1"/>
    <col min="12296" max="12544" width="11.453125" style="1"/>
    <col min="12545" max="12545" width="9.54296875" style="1" bestFit="1" customWidth="1"/>
    <col min="12546" max="12546" width="23.453125" style="1" bestFit="1" customWidth="1"/>
    <col min="12547" max="12547" width="51.54296875" style="1" bestFit="1" customWidth="1"/>
    <col min="12548" max="12548" width="8.54296875" style="1" bestFit="1" customWidth="1"/>
    <col min="12549" max="12549" width="8.54296875" style="1" customWidth="1"/>
    <col min="12550" max="12550" width="13.453125" style="1" bestFit="1" customWidth="1"/>
    <col min="12551" max="12551" width="14.7265625" style="1" bestFit="1" customWidth="1"/>
    <col min="12552" max="12800" width="11.453125" style="1"/>
    <col min="12801" max="12801" width="9.54296875" style="1" bestFit="1" customWidth="1"/>
    <col min="12802" max="12802" width="23.453125" style="1" bestFit="1" customWidth="1"/>
    <col min="12803" max="12803" width="51.54296875" style="1" bestFit="1" customWidth="1"/>
    <col min="12804" max="12804" width="8.54296875" style="1" bestFit="1" customWidth="1"/>
    <col min="12805" max="12805" width="8.54296875" style="1" customWidth="1"/>
    <col min="12806" max="12806" width="13.453125" style="1" bestFit="1" customWidth="1"/>
    <col min="12807" max="12807" width="14.7265625" style="1" bestFit="1" customWidth="1"/>
    <col min="12808" max="13056" width="11.453125" style="1"/>
    <col min="13057" max="13057" width="9.54296875" style="1" bestFit="1" customWidth="1"/>
    <col min="13058" max="13058" width="23.453125" style="1" bestFit="1" customWidth="1"/>
    <col min="13059" max="13059" width="51.54296875" style="1" bestFit="1" customWidth="1"/>
    <col min="13060" max="13060" width="8.54296875" style="1" bestFit="1" customWidth="1"/>
    <col min="13061" max="13061" width="8.54296875" style="1" customWidth="1"/>
    <col min="13062" max="13062" width="13.453125" style="1" bestFit="1" customWidth="1"/>
    <col min="13063" max="13063" width="14.7265625" style="1" bestFit="1" customWidth="1"/>
    <col min="13064" max="13312" width="11.453125" style="1"/>
    <col min="13313" max="13313" width="9.54296875" style="1" bestFit="1" customWidth="1"/>
    <col min="13314" max="13314" width="23.453125" style="1" bestFit="1" customWidth="1"/>
    <col min="13315" max="13315" width="51.54296875" style="1" bestFit="1" customWidth="1"/>
    <col min="13316" max="13316" width="8.54296875" style="1" bestFit="1" customWidth="1"/>
    <col min="13317" max="13317" width="8.54296875" style="1" customWidth="1"/>
    <col min="13318" max="13318" width="13.453125" style="1" bestFit="1" customWidth="1"/>
    <col min="13319" max="13319" width="14.7265625" style="1" bestFit="1" customWidth="1"/>
    <col min="13320" max="13568" width="11.453125" style="1"/>
    <col min="13569" max="13569" width="9.54296875" style="1" bestFit="1" customWidth="1"/>
    <col min="13570" max="13570" width="23.453125" style="1" bestFit="1" customWidth="1"/>
    <col min="13571" max="13571" width="51.54296875" style="1" bestFit="1" customWidth="1"/>
    <col min="13572" max="13572" width="8.54296875" style="1" bestFit="1" customWidth="1"/>
    <col min="13573" max="13573" width="8.54296875" style="1" customWidth="1"/>
    <col min="13574" max="13574" width="13.453125" style="1" bestFit="1" customWidth="1"/>
    <col min="13575" max="13575" width="14.7265625" style="1" bestFit="1" customWidth="1"/>
    <col min="13576" max="13824" width="11.453125" style="1"/>
    <col min="13825" max="13825" width="9.54296875" style="1" bestFit="1" customWidth="1"/>
    <col min="13826" max="13826" width="23.453125" style="1" bestFit="1" customWidth="1"/>
    <col min="13827" max="13827" width="51.54296875" style="1" bestFit="1" customWidth="1"/>
    <col min="13828" max="13828" width="8.54296875" style="1" bestFit="1" customWidth="1"/>
    <col min="13829" max="13829" width="8.54296875" style="1" customWidth="1"/>
    <col min="13830" max="13830" width="13.453125" style="1" bestFit="1" customWidth="1"/>
    <col min="13831" max="13831" width="14.7265625" style="1" bestFit="1" customWidth="1"/>
    <col min="13832" max="14080" width="11.453125" style="1"/>
    <col min="14081" max="14081" width="9.54296875" style="1" bestFit="1" customWidth="1"/>
    <col min="14082" max="14082" width="23.453125" style="1" bestFit="1" customWidth="1"/>
    <col min="14083" max="14083" width="51.54296875" style="1" bestFit="1" customWidth="1"/>
    <col min="14084" max="14084" width="8.54296875" style="1" bestFit="1" customWidth="1"/>
    <col min="14085" max="14085" width="8.54296875" style="1" customWidth="1"/>
    <col min="14086" max="14086" width="13.453125" style="1" bestFit="1" customWidth="1"/>
    <col min="14087" max="14087" width="14.7265625" style="1" bestFit="1" customWidth="1"/>
    <col min="14088" max="14336" width="11.453125" style="1"/>
    <col min="14337" max="14337" width="9.54296875" style="1" bestFit="1" customWidth="1"/>
    <col min="14338" max="14338" width="23.453125" style="1" bestFit="1" customWidth="1"/>
    <col min="14339" max="14339" width="51.54296875" style="1" bestFit="1" customWidth="1"/>
    <col min="14340" max="14340" width="8.54296875" style="1" bestFit="1" customWidth="1"/>
    <col min="14341" max="14341" width="8.54296875" style="1" customWidth="1"/>
    <col min="14342" max="14342" width="13.453125" style="1" bestFit="1" customWidth="1"/>
    <col min="14343" max="14343" width="14.7265625" style="1" bestFit="1" customWidth="1"/>
    <col min="14344" max="14592" width="11.453125" style="1"/>
    <col min="14593" max="14593" width="9.54296875" style="1" bestFit="1" customWidth="1"/>
    <col min="14594" max="14594" width="23.453125" style="1" bestFit="1" customWidth="1"/>
    <col min="14595" max="14595" width="51.54296875" style="1" bestFit="1" customWidth="1"/>
    <col min="14596" max="14596" width="8.54296875" style="1" bestFit="1" customWidth="1"/>
    <col min="14597" max="14597" width="8.54296875" style="1" customWidth="1"/>
    <col min="14598" max="14598" width="13.453125" style="1" bestFit="1" customWidth="1"/>
    <col min="14599" max="14599" width="14.7265625" style="1" bestFit="1" customWidth="1"/>
    <col min="14600" max="14848" width="11.453125" style="1"/>
    <col min="14849" max="14849" width="9.54296875" style="1" bestFit="1" customWidth="1"/>
    <col min="14850" max="14850" width="23.453125" style="1" bestFit="1" customWidth="1"/>
    <col min="14851" max="14851" width="51.54296875" style="1" bestFit="1" customWidth="1"/>
    <col min="14852" max="14852" width="8.54296875" style="1" bestFit="1" customWidth="1"/>
    <col min="14853" max="14853" width="8.54296875" style="1" customWidth="1"/>
    <col min="14854" max="14854" width="13.453125" style="1" bestFit="1" customWidth="1"/>
    <col min="14855" max="14855" width="14.7265625" style="1" bestFit="1" customWidth="1"/>
    <col min="14856" max="15104" width="11.453125" style="1"/>
    <col min="15105" max="15105" width="9.54296875" style="1" bestFit="1" customWidth="1"/>
    <col min="15106" max="15106" width="23.453125" style="1" bestFit="1" customWidth="1"/>
    <col min="15107" max="15107" width="51.54296875" style="1" bestFit="1" customWidth="1"/>
    <col min="15108" max="15108" width="8.54296875" style="1" bestFit="1" customWidth="1"/>
    <col min="15109" max="15109" width="8.54296875" style="1" customWidth="1"/>
    <col min="15110" max="15110" width="13.453125" style="1" bestFit="1" customWidth="1"/>
    <col min="15111" max="15111" width="14.7265625" style="1" bestFit="1" customWidth="1"/>
    <col min="15112" max="15360" width="11.453125" style="1"/>
    <col min="15361" max="15361" width="9.54296875" style="1" bestFit="1" customWidth="1"/>
    <col min="15362" max="15362" width="23.453125" style="1" bestFit="1" customWidth="1"/>
    <col min="15363" max="15363" width="51.54296875" style="1" bestFit="1" customWidth="1"/>
    <col min="15364" max="15364" width="8.54296875" style="1" bestFit="1" customWidth="1"/>
    <col min="15365" max="15365" width="8.54296875" style="1" customWidth="1"/>
    <col min="15366" max="15366" width="13.453125" style="1" bestFit="1" customWidth="1"/>
    <col min="15367" max="15367" width="14.7265625" style="1" bestFit="1" customWidth="1"/>
    <col min="15368" max="15616" width="11.453125" style="1"/>
    <col min="15617" max="15617" width="9.54296875" style="1" bestFit="1" customWidth="1"/>
    <col min="15618" max="15618" width="23.453125" style="1" bestFit="1" customWidth="1"/>
    <col min="15619" max="15619" width="51.54296875" style="1" bestFit="1" customWidth="1"/>
    <col min="15620" max="15620" width="8.54296875" style="1" bestFit="1" customWidth="1"/>
    <col min="15621" max="15621" width="8.54296875" style="1" customWidth="1"/>
    <col min="15622" max="15622" width="13.453125" style="1" bestFit="1" customWidth="1"/>
    <col min="15623" max="15623" width="14.7265625" style="1" bestFit="1" customWidth="1"/>
    <col min="15624" max="15872" width="11.453125" style="1"/>
    <col min="15873" max="15873" width="9.54296875" style="1" bestFit="1" customWidth="1"/>
    <col min="15874" max="15874" width="23.453125" style="1" bestFit="1" customWidth="1"/>
    <col min="15875" max="15875" width="51.54296875" style="1" bestFit="1" customWidth="1"/>
    <col min="15876" max="15876" width="8.54296875" style="1" bestFit="1" customWidth="1"/>
    <col min="15877" max="15877" width="8.54296875" style="1" customWidth="1"/>
    <col min="15878" max="15878" width="13.453125" style="1" bestFit="1" customWidth="1"/>
    <col min="15879" max="15879" width="14.7265625" style="1" bestFit="1" customWidth="1"/>
    <col min="15880" max="16128" width="11.453125" style="1"/>
    <col min="16129" max="16129" width="9.54296875" style="1" bestFit="1" customWidth="1"/>
    <col min="16130" max="16130" width="23.453125" style="1" bestFit="1" customWidth="1"/>
    <col min="16131" max="16131" width="51.54296875" style="1" bestFit="1" customWidth="1"/>
    <col min="16132" max="16132" width="8.54296875" style="1" bestFit="1" customWidth="1"/>
    <col min="16133" max="16133" width="8.54296875" style="1" customWidth="1"/>
    <col min="16134" max="16134" width="13.453125" style="1" bestFit="1" customWidth="1"/>
    <col min="16135" max="16135" width="14.7265625" style="1" bestFit="1" customWidth="1"/>
    <col min="16136" max="16384" width="11.453125" style="1"/>
  </cols>
  <sheetData>
    <row r="1" spans="1:14" x14ac:dyDescent="0.35">
      <c r="E1" s="1" t="s">
        <v>0</v>
      </c>
      <c r="F1" s="1">
        <v>0.83</v>
      </c>
    </row>
    <row r="2" spans="1:14" x14ac:dyDescent="0.35">
      <c r="E2" s="1" t="s">
        <v>1</v>
      </c>
      <c r="F2" s="2">
        <v>0.15</v>
      </c>
    </row>
    <row r="4" spans="1:14" x14ac:dyDescent="0.35">
      <c r="C4" s="1" t="s">
        <v>99</v>
      </c>
      <c r="G4" s="3">
        <f>G19+G26+G31+G46+G53+G61</f>
        <v>1621.4728200000002</v>
      </c>
      <c r="H4" s="2">
        <v>0.05</v>
      </c>
      <c r="J4" s="4">
        <v>0.25</v>
      </c>
      <c r="K4" s="4">
        <v>0.3</v>
      </c>
      <c r="L4" s="4">
        <v>0.35</v>
      </c>
      <c r="M4" s="2">
        <v>0.4</v>
      </c>
      <c r="N4" s="2">
        <v>0.44</v>
      </c>
    </row>
    <row r="5" spans="1:14" s="5" customFormat="1" x14ac:dyDescent="0.35">
      <c r="A5" s="5" t="s">
        <v>2</v>
      </c>
      <c r="B5" s="5" t="s">
        <v>3</v>
      </c>
      <c r="C5" s="5" t="s">
        <v>4</v>
      </c>
      <c r="D5" s="5" t="s">
        <v>5</v>
      </c>
      <c r="F5" s="5" t="s">
        <v>6</v>
      </c>
      <c r="I5" s="6">
        <f>G4+G4*H4</f>
        <v>1702.5464610000001</v>
      </c>
      <c r="J5" s="6">
        <f>I5/0.75</f>
        <v>2270.061948</v>
      </c>
      <c r="K5" s="6">
        <f>I5/0.7</f>
        <v>2432.2092300000004</v>
      </c>
      <c r="L5" s="6">
        <f>I5/0.65</f>
        <v>2619.3022476923079</v>
      </c>
      <c r="M5" s="6">
        <f>I5/0.6</f>
        <v>2837.5774350000002</v>
      </c>
      <c r="N5" s="6">
        <f>I5/0.545</f>
        <v>3123.9384605504588</v>
      </c>
    </row>
    <row r="6" spans="1:14" x14ac:dyDescent="0.35">
      <c r="A6" s="1" t="s">
        <v>7</v>
      </c>
      <c r="B6" s="1" t="s">
        <v>8</v>
      </c>
      <c r="C6" s="1" t="s">
        <v>9</v>
      </c>
      <c r="D6" s="1">
        <v>10</v>
      </c>
      <c r="E6" s="1">
        <v>71</v>
      </c>
      <c r="F6" s="7">
        <f>(E6*F1)+E6*F2</f>
        <v>69.58</v>
      </c>
      <c r="G6" s="8">
        <f>D6*F6</f>
        <v>695.8</v>
      </c>
    </row>
    <row r="7" spans="1:14" s="19" customFormat="1" x14ac:dyDescent="0.35">
      <c r="A7" s="19" t="s">
        <v>7</v>
      </c>
      <c r="B7" s="19" t="s">
        <v>10</v>
      </c>
      <c r="C7" s="19" t="s">
        <v>100</v>
      </c>
      <c r="D7" s="19">
        <v>1</v>
      </c>
      <c r="E7" s="19">
        <v>220</v>
      </c>
      <c r="F7" s="20">
        <f>(E7*F1)+E7*F2</f>
        <v>215.6</v>
      </c>
      <c r="G7" s="21">
        <f t="shared" ref="G7:G45" si="0">D7*F7</f>
        <v>215.6</v>
      </c>
    </row>
    <row r="8" spans="1:14" s="19" customFormat="1" x14ac:dyDescent="0.35">
      <c r="A8" s="19" t="s">
        <v>7</v>
      </c>
      <c r="B8" s="19" t="s">
        <v>11</v>
      </c>
      <c r="C8" s="19" t="s">
        <v>101</v>
      </c>
      <c r="D8" s="19">
        <v>1</v>
      </c>
      <c r="E8" s="19">
        <v>25</v>
      </c>
      <c r="F8" s="20">
        <f>(E8*F1)+E8*F2</f>
        <v>24.5</v>
      </c>
      <c r="G8" s="21">
        <f t="shared" si="0"/>
        <v>24.5</v>
      </c>
    </row>
    <row r="9" spans="1:14" s="19" customFormat="1" x14ac:dyDescent="0.35">
      <c r="C9" s="19" t="s">
        <v>97</v>
      </c>
      <c r="D9" s="19">
        <v>4</v>
      </c>
      <c r="F9" s="20"/>
      <c r="G9" s="21"/>
    </row>
    <row r="10" spans="1:14" s="19" customFormat="1" x14ac:dyDescent="0.35">
      <c r="C10" s="19" t="s">
        <v>98</v>
      </c>
      <c r="D10" s="19">
        <v>6</v>
      </c>
      <c r="F10" s="20"/>
      <c r="G10" s="21"/>
    </row>
    <row r="11" spans="1:14" s="19" customFormat="1" x14ac:dyDescent="0.35">
      <c r="C11" s="1" t="s">
        <v>102</v>
      </c>
      <c r="D11" s="19">
        <v>10</v>
      </c>
      <c r="F11" s="20"/>
      <c r="G11" s="21"/>
    </row>
    <row r="12" spans="1:14" s="19" customFormat="1" x14ac:dyDescent="0.35">
      <c r="C12" s="19" t="s">
        <v>79</v>
      </c>
      <c r="D12" s="19">
        <v>1</v>
      </c>
      <c r="F12" s="20"/>
      <c r="G12" s="21"/>
    </row>
    <row r="13" spans="1:14" s="19" customFormat="1" x14ac:dyDescent="0.35">
      <c r="C13" s="19" t="s">
        <v>81</v>
      </c>
      <c r="D13" s="19">
        <v>4</v>
      </c>
      <c r="F13" s="20"/>
      <c r="G13" s="21"/>
    </row>
    <row r="14" spans="1:14" s="19" customFormat="1" x14ac:dyDescent="0.35">
      <c r="C14" s="19" t="s">
        <v>80</v>
      </c>
      <c r="D14" s="19">
        <v>4</v>
      </c>
      <c r="F14" s="20"/>
      <c r="G14" s="21"/>
    </row>
    <row r="15" spans="1:14" s="19" customFormat="1" x14ac:dyDescent="0.35">
      <c r="C15" s="19" t="s">
        <v>82</v>
      </c>
      <c r="D15" s="19">
        <v>4</v>
      </c>
      <c r="F15" s="20"/>
      <c r="G15" s="21"/>
    </row>
    <row r="16" spans="1:14" s="19" customFormat="1" x14ac:dyDescent="0.35">
      <c r="C16" s="19" t="s">
        <v>12</v>
      </c>
      <c r="D16" s="19">
        <v>1</v>
      </c>
      <c r="F16" s="20">
        <v>20</v>
      </c>
      <c r="G16" s="21">
        <f t="shared" si="0"/>
        <v>20</v>
      </c>
    </row>
    <row r="17" spans="1:7" s="19" customFormat="1" ht="29" x14ac:dyDescent="0.35">
      <c r="C17" s="22" t="s">
        <v>103</v>
      </c>
      <c r="D17" s="19">
        <v>1</v>
      </c>
      <c r="F17" s="20"/>
      <c r="G17" s="21"/>
    </row>
    <row r="18" spans="1:7" s="19" customFormat="1" x14ac:dyDescent="0.35">
      <c r="C18" s="19" t="s">
        <v>52</v>
      </c>
      <c r="D18" s="19">
        <v>1</v>
      </c>
      <c r="F18" s="20"/>
      <c r="G18" s="21"/>
    </row>
    <row r="19" spans="1:7" x14ac:dyDescent="0.35">
      <c r="F19" s="7"/>
      <c r="G19" s="9">
        <f>SUM(G6:G16)</f>
        <v>955.9</v>
      </c>
    </row>
    <row r="20" spans="1:7" s="5" customFormat="1" x14ac:dyDescent="0.35">
      <c r="A20" s="5" t="s">
        <v>2</v>
      </c>
      <c r="B20" s="5" t="s">
        <v>3</v>
      </c>
      <c r="C20" s="5" t="s">
        <v>13</v>
      </c>
      <c r="D20" s="5" t="s">
        <v>5</v>
      </c>
      <c r="F20" s="10" t="s">
        <v>6</v>
      </c>
      <c r="G20" s="8"/>
    </row>
    <row r="21" spans="1:7" s="5" customFormat="1" x14ac:dyDescent="0.35">
      <c r="B21" s="1" t="s">
        <v>14</v>
      </c>
      <c r="C21" s="1" t="s">
        <v>15</v>
      </c>
      <c r="D21" s="1">
        <v>1</v>
      </c>
      <c r="E21" s="1"/>
      <c r="F21" s="7">
        <v>32</v>
      </c>
      <c r="G21" s="8">
        <f>D21*F21</f>
        <v>32</v>
      </c>
    </row>
    <row r="22" spans="1:7" x14ac:dyDescent="0.35">
      <c r="A22" s="1" t="s">
        <v>16</v>
      </c>
      <c r="B22" s="1" t="s">
        <v>17</v>
      </c>
      <c r="C22" s="1" t="s">
        <v>18</v>
      </c>
      <c r="D22" s="1">
        <v>1</v>
      </c>
      <c r="F22" s="7">
        <v>90</v>
      </c>
      <c r="G22" s="8">
        <f t="shared" si="0"/>
        <v>90</v>
      </c>
    </row>
    <row r="23" spans="1:7" x14ac:dyDescent="0.35">
      <c r="A23" s="1" t="s">
        <v>16</v>
      </c>
      <c r="B23" s="1" t="s">
        <v>19</v>
      </c>
      <c r="C23" s="1" t="s">
        <v>20</v>
      </c>
      <c r="D23" s="1">
        <v>2</v>
      </c>
      <c r="F23" s="7">
        <v>5.0220000000000001E-2</v>
      </c>
      <c r="G23" s="8">
        <f t="shared" si="0"/>
        <v>0.10044</v>
      </c>
    </row>
    <row r="24" spans="1:7" x14ac:dyDescent="0.35">
      <c r="A24" s="1" t="s">
        <v>16</v>
      </c>
      <c r="B24" s="1" t="s">
        <v>21</v>
      </c>
      <c r="C24" s="1" t="s">
        <v>22</v>
      </c>
      <c r="D24" s="1">
        <v>1</v>
      </c>
      <c r="F24" s="7">
        <v>8.7559999999999999E-2</v>
      </c>
      <c r="G24" s="8">
        <f t="shared" si="0"/>
        <v>8.7559999999999999E-2</v>
      </c>
    </row>
    <row r="25" spans="1:7" x14ac:dyDescent="0.35">
      <c r="A25" s="1" t="s">
        <v>16</v>
      </c>
      <c r="B25" s="1" t="s">
        <v>23</v>
      </c>
      <c r="C25" s="1" t="s">
        <v>24</v>
      </c>
      <c r="D25" s="1">
        <v>3</v>
      </c>
      <c r="F25" s="7">
        <v>6.4400000000000004E-3</v>
      </c>
      <c r="G25" s="8">
        <f t="shared" si="0"/>
        <v>1.932E-2</v>
      </c>
    </row>
    <row r="26" spans="1:7" x14ac:dyDescent="0.35">
      <c r="F26" s="7"/>
      <c r="G26" s="9">
        <f>SUM(G21:G25)</f>
        <v>122.20732</v>
      </c>
    </row>
    <row r="27" spans="1:7" s="5" customFormat="1" x14ac:dyDescent="0.35">
      <c r="A27" s="5" t="s">
        <v>2</v>
      </c>
      <c r="B27" s="5" t="s">
        <v>3</v>
      </c>
      <c r="C27" s="5" t="s">
        <v>25</v>
      </c>
      <c r="D27" s="5" t="s">
        <v>5</v>
      </c>
      <c r="F27" s="10" t="s">
        <v>6</v>
      </c>
      <c r="G27" s="8"/>
    </row>
    <row r="28" spans="1:7" x14ac:dyDescent="0.35">
      <c r="A28" s="1" t="s">
        <v>26</v>
      </c>
      <c r="B28" s="1" t="s">
        <v>27</v>
      </c>
      <c r="C28" s="1" t="s">
        <v>28</v>
      </c>
      <c r="D28" s="1">
        <v>1</v>
      </c>
      <c r="F28" s="7">
        <v>290</v>
      </c>
      <c r="G28" s="8">
        <f t="shared" si="0"/>
        <v>290</v>
      </c>
    </row>
    <row r="29" spans="1:7" x14ac:dyDescent="0.35">
      <c r="A29" s="1" t="s">
        <v>26</v>
      </c>
      <c r="B29" s="1" t="s">
        <v>29</v>
      </c>
      <c r="C29" s="1" t="s">
        <v>30</v>
      </c>
      <c r="D29" s="1">
        <v>4</v>
      </c>
      <c r="F29" s="7">
        <v>3.1960000000000002E-2</v>
      </c>
      <c r="G29" s="11">
        <f>F29*D29</f>
        <v>0.12784000000000001</v>
      </c>
    </row>
    <row r="30" spans="1:7" x14ac:dyDescent="0.35">
      <c r="A30" s="1" t="s">
        <v>26</v>
      </c>
      <c r="B30" s="1" t="s">
        <v>31</v>
      </c>
      <c r="C30" s="1" t="s">
        <v>32</v>
      </c>
      <c r="D30" s="1">
        <v>4</v>
      </c>
      <c r="F30" s="7">
        <v>7.2539999999999993E-2</v>
      </c>
      <c r="G30" s="8">
        <f t="shared" si="0"/>
        <v>0.29015999999999997</v>
      </c>
    </row>
    <row r="31" spans="1:7" x14ac:dyDescent="0.35">
      <c r="F31" s="7"/>
      <c r="G31" s="9">
        <f>SUM(G28:G30)</f>
        <v>290.41800000000001</v>
      </c>
    </row>
    <row r="32" spans="1:7" s="5" customFormat="1" x14ac:dyDescent="0.35">
      <c r="A32" s="5" t="s">
        <v>2</v>
      </c>
      <c r="B32" s="5" t="s">
        <v>3</v>
      </c>
      <c r="C32" s="5" t="s">
        <v>33</v>
      </c>
      <c r="D32" s="5" t="s">
        <v>5</v>
      </c>
      <c r="F32" s="10" t="s">
        <v>6</v>
      </c>
      <c r="G32" s="8"/>
    </row>
    <row r="33" spans="1:7" x14ac:dyDescent="0.35">
      <c r="A33" s="1" t="s">
        <v>34</v>
      </c>
      <c r="B33" s="12" t="s">
        <v>35</v>
      </c>
      <c r="C33" s="1" t="s">
        <v>36</v>
      </c>
      <c r="D33" s="1">
        <v>2</v>
      </c>
      <c r="E33" s="1">
        <v>70</v>
      </c>
      <c r="F33" s="7">
        <f>(E33*F1)+E33*F2</f>
        <v>68.599999999999994</v>
      </c>
      <c r="G33" s="8">
        <f t="shared" si="0"/>
        <v>137.19999999999999</v>
      </c>
    </row>
    <row r="34" spans="1:7" x14ac:dyDescent="0.35">
      <c r="A34" s="1" t="s">
        <v>34</v>
      </c>
      <c r="B34" s="12" t="s">
        <v>37</v>
      </c>
      <c r="C34" s="1" t="s">
        <v>38</v>
      </c>
      <c r="D34" s="1">
        <v>1</v>
      </c>
      <c r="F34" s="7">
        <v>30</v>
      </c>
      <c r="G34" s="8">
        <f t="shared" si="0"/>
        <v>30</v>
      </c>
    </row>
    <row r="35" spans="1:7" x14ac:dyDescent="0.35">
      <c r="A35" s="1" t="s">
        <v>34</v>
      </c>
      <c r="B35" s="1" t="s">
        <v>39</v>
      </c>
      <c r="C35" s="1" t="s">
        <v>40</v>
      </c>
      <c r="D35" s="1">
        <v>1</v>
      </c>
      <c r="F35" s="7">
        <v>15</v>
      </c>
      <c r="G35" s="8">
        <f t="shared" si="0"/>
        <v>15</v>
      </c>
    </row>
    <row r="36" spans="1:7" x14ac:dyDescent="0.35">
      <c r="A36" s="1" t="s">
        <v>34</v>
      </c>
      <c r="B36" s="1" t="s">
        <v>41</v>
      </c>
      <c r="C36" s="1" t="s">
        <v>42</v>
      </c>
      <c r="D36" s="1">
        <v>1</v>
      </c>
      <c r="F36" s="7">
        <v>6.9489999999999996E-2</v>
      </c>
      <c r="G36" s="8">
        <f t="shared" si="0"/>
        <v>6.9489999999999996E-2</v>
      </c>
    </row>
    <row r="37" spans="1:7" x14ac:dyDescent="0.35">
      <c r="A37" s="1" t="s">
        <v>34</v>
      </c>
      <c r="B37" s="1" t="s">
        <v>43</v>
      </c>
      <c r="C37" s="1" t="s">
        <v>44</v>
      </c>
      <c r="D37" s="1">
        <v>3</v>
      </c>
      <c r="F37" s="7">
        <v>3.8490000000000003E-2</v>
      </c>
      <c r="G37" s="8">
        <f t="shared" si="0"/>
        <v>0.11547000000000002</v>
      </c>
    </row>
    <row r="38" spans="1:7" x14ac:dyDescent="0.35">
      <c r="A38" s="1" t="s">
        <v>34</v>
      </c>
      <c r="B38" s="1" t="s">
        <v>45</v>
      </c>
      <c r="C38" s="1" t="s">
        <v>46</v>
      </c>
      <c r="D38" s="1">
        <v>18</v>
      </c>
      <c r="F38" s="7">
        <v>3.0620000000000001E-2</v>
      </c>
      <c r="G38" s="8">
        <f t="shared" si="0"/>
        <v>0.55115999999999998</v>
      </c>
    </row>
    <row r="39" spans="1:7" x14ac:dyDescent="0.35">
      <c r="A39" s="1" t="s">
        <v>34</v>
      </c>
      <c r="B39" s="1" t="s">
        <v>47</v>
      </c>
      <c r="C39" s="1" t="s">
        <v>48</v>
      </c>
      <c r="D39" s="1">
        <v>4</v>
      </c>
      <c r="F39" s="7">
        <v>2.4400000000000002E-2</v>
      </c>
      <c r="G39" s="8">
        <f t="shared" si="0"/>
        <v>9.7600000000000006E-2</v>
      </c>
    </row>
    <row r="40" spans="1:7" x14ac:dyDescent="0.35">
      <c r="A40" s="1" t="s">
        <v>34</v>
      </c>
      <c r="B40" s="1" t="s">
        <v>23</v>
      </c>
      <c r="C40" s="1" t="s">
        <v>24</v>
      </c>
      <c r="D40" s="1">
        <v>2</v>
      </c>
      <c r="F40" s="7">
        <v>6.4400000000000004E-3</v>
      </c>
      <c r="G40" s="8">
        <f t="shared" si="0"/>
        <v>1.2880000000000001E-2</v>
      </c>
    </row>
    <row r="41" spans="1:7" x14ac:dyDescent="0.35">
      <c r="A41" s="1" t="s">
        <v>34</v>
      </c>
      <c r="B41" s="1" t="s">
        <v>49</v>
      </c>
      <c r="C41" s="1" t="s">
        <v>50</v>
      </c>
      <c r="D41" s="1">
        <v>1</v>
      </c>
      <c r="F41" s="7">
        <v>0.86</v>
      </c>
      <c r="G41" s="8">
        <f t="shared" si="0"/>
        <v>0.86</v>
      </c>
    </row>
    <row r="42" spans="1:7" x14ac:dyDescent="0.35">
      <c r="A42" s="1" t="s">
        <v>34</v>
      </c>
      <c r="B42" s="1" t="s">
        <v>51</v>
      </c>
      <c r="C42" s="1" t="s">
        <v>52</v>
      </c>
      <c r="D42" s="1">
        <v>1</v>
      </c>
      <c r="F42" s="7">
        <v>1.44</v>
      </c>
      <c r="G42" s="8">
        <f t="shared" si="0"/>
        <v>1.44</v>
      </c>
    </row>
    <row r="43" spans="1:7" x14ac:dyDescent="0.35">
      <c r="C43" s="18" t="s">
        <v>96</v>
      </c>
      <c r="D43" s="18">
        <v>1</v>
      </c>
      <c r="F43" s="7"/>
      <c r="G43" s="8"/>
    </row>
    <row r="44" spans="1:7" x14ac:dyDescent="0.35">
      <c r="C44" s="18" t="s">
        <v>95</v>
      </c>
      <c r="D44" s="18">
        <v>1</v>
      </c>
      <c r="F44" s="7"/>
      <c r="G44" s="8"/>
    </row>
    <row r="45" spans="1:7" x14ac:dyDescent="0.35">
      <c r="A45" s="1" t="s">
        <v>34</v>
      </c>
      <c r="B45" s="1" t="s">
        <v>53</v>
      </c>
      <c r="C45" s="1" t="s">
        <v>54</v>
      </c>
      <c r="D45" s="1">
        <v>1</v>
      </c>
      <c r="F45" s="7">
        <v>56.047199999999997</v>
      </c>
      <c r="G45" s="8">
        <f t="shared" si="0"/>
        <v>56.047199999999997</v>
      </c>
    </row>
    <row r="46" spans="1:7" x14ac:dyDescent="0.35">
      <c r="F46" s="7"/>
      <c r="G46" s="9">
        <f>SUM(G33:G45)</f>
        <v>241.3938</v>
      </c>
    </row>
    <row r="47" spans="1:7" x14ac:dyDescent="0.35">
      <c r="F47" s="7"/>
      <c r="G47" s="9"/>
    </row>
    <row r="48" spans="1:7" ht="12.75" customHeight="1" x14ac:dyDescent="0.35">
      <c r="C48" s="5" t="s">
        <v>55</v>
      </c>
      <c r="F48" s="7"/>
    </row>
    <row r="49" spans="1:7" ht="12.75" customHeight="1" x14ac:dyDescent="0.35">
      <c r="A49" s="1" t="s">
        <v>34</v>
      </c>
      <c r="B49" s="1" t="s">
        <v>56</v>
      </c>
      <c r="C49" s="1" t="s">
        <v>57</v>
      </c>
      <c r="D49" s="1">
        <v>4</v>
      </c>
      <c r="F49" s="7">
        <v>6.6500000000000004E-2</v>
      </c>
      <c r="G49" s="11">
        <f>F49*D49</f>
        <v>0.26600000000000001</v>
      </c>
    </row>
    <row r="50" spans="1:7" ht="12.75" customHeight="1" x14ac:dyDescent="0.35">
      <c r="A50" s="1" t="s">
        <v>7</v>
      </c>
      <c r="B50" s="1" t="s">
        <v>58</v>
      </c>
      <c r="C50" s="1" t="s">
        <v>59</v>
      </c>
      <c r="D50" s="1">
        <v>1</v>
      </c>
      <c r="F50" s="7">
        <v>0.33400000000000002</v>
      </c>
      <c r="G50" s="11">
        <f>F50*D50</f>
        <v>0.33400000000000002</v>
      </c>
    </row>
    <row r="51" spans="1:7" ht="13.5" customHeight="1" x14ac:dyDescent="0.35">
      <c r="A51" s="1" t="s">
        <v>7</v>
      </c>
      <c r="B51" s="1" t="s">
        <v>60</v>
      </c>
      <c r="C51" s="1" t="s">
        <v>61</v>
      </c>
      <c r="D51" s="1">
        <v>1</v>
      </c>
      <c r="F51" s="7">
        <v>1</v>
      </c>
      <c r="G51" s="11">
        <f>F51*D51</f>
        <v>1</v>
      </c>
    </row>
    <row r="52" spans="1:7" x14ac:dyDescent="0.35">
      <c r="A52" s="1" t="s">
        <v>7</v>
      </c>
      <c r="B52" s="1" t="s">
        <v>62</v>
      </c>
      <c r="C52" s="1" t="s">
        <v>63</v>
      </c>
      <c r="D52" s="1">
        <v>1</v>
      </c>
      <c r="F52" s="7">
        <v>0.2</v>
      </c>
      <c r="G52" s="13">
        <v>0.2</v>
      </c>
    </row>
    <row r="53" spans="1:7" x14ac:dyDescent="0.35">
      <c r="F53" s="7"/>
      <c r="G53" s="14">
        <f>SUM(G49:G52)</f>
        <v>1.8</v>
      </c>
    </row>
    <row r="54" spans="1:7" x14ac:dyDescent="0.35">
      <c r="C54" s="5" t="s">
        <v>64</v>
      </c>
      <c r="F54" s="7"/>
    </row>
    <row r="55" spans="1:7" x14ac:dyDescent="0.35">
      <c r="A55" s="1" t="s">
        <v>7</v>
      </c>
      <c r="B55" s="1" t="s">
        <v>65</v>
      </c>
      <c r="C55" s="1" t="s">
        <v>66</v>
      </c>
      <c r="D55" s="1">
        <v>2</v>
      </c>
      <c r="F55" s="7">
        <v>0.89</v>
      </c>
      <c r="G55" s="11">
        <f>D55*F55</f>
        <v>1.78</v>
      </c>
    </row>
    <row r="56" spans="1:7" x14ac:dyDescent="0.35">
      <c r="A56" s="1" t="s">
        <v>16</v>
      </c>
      <c r="B56" s="1" t="s">
        <v>67</v>
      </c>
      <c r="C56" s="1" t="s">
        <v>68</v>
      </c>
      <c r="D56" s="1">
        <v>1</v>
      </c>
      <c r="F56" s="7">
        <v>0.88500000000000001</v>
      </c>
      <c r="G56" s="11">
        <f>D56*F56</f>
        <v>0.88500000000000001</v>
      </c>
    </row>
    <row r="57" spans="1:7" x14ac:dyDescent="0.35">
      <c r="A57" s="1" t="s">
        <v>7</v>
      </c>
      <c r="B57" s="1" t="s">
        <v>69</v>
      </c>
      <c r="C57" s="1" t="s">
        <v>70</v>
      </c>
      <c r="D57" s="1">
        <v>1</v>
      </c>
      <c r="F57" s="7">
        <v>4.57</v>
      </c>
      <c r="G57" s="11">
        <f>D57*F57</f>
        <v>4.57</v>
      </c>
    </row>
    <row r="58" spans="1:7" x14ac:dyDescent="0.35">
      <c r="C58" s="1" t="s">
        <v>71</v>
      </c>
      <c r="D58" s="1">
        <v>1</v>
      </c>
      <c r="F58" s="7">
        <v>1.64</v>
      </c>
      <c r="G58" s="13">
        <v>1.64</v>
      </c>
    </row>
    <row r="59" spans="1:7" x14ac:dyDescent="0.35">
      <c r="C59" s="1" t="s">
        <v>72</v>
      </c>
      <c r="D59" s="1">
        <v>1</v>
      </c>
      <c r="F59" s="7">
        <v>0.84660000000000002</v>
      </c>
      <c r="G59" s="13">
        <v>0.84660000000000002</v>
      </c>
    </row>
    <row r="60" spans="1:7" x14ac:dyDescent="0.35">
      <c r="C60" s="1" t="s">
        <v>73</v>
      </c>
      <c r="D60" s="1">
        <v>1</v>
      </c>
      <c r="F60" s="7">
        <v>3.2099999999999997E-2</v>
      </c>
      <c r="G60" s="13">
        <v>3.2099999999999997E-2</v>
      </c>
    </row>
    <row r="61" spans="1:7" x14ac:dyDescent="0.35">
      <c r="G61" s="10">
        <f>SUM(G55:G60)</f>
        <v>9.7537000000000003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6D82E-300B-4EEA-9090-99046CFB07AA}">
  <dimension ref="A1"/>
  <sheetViews>
    <sheetView zoomScale="70" zoomScaleNormal="70" workbookViewId="0">
      <selection activeCell="M8" sqref="M8"/>
    </sheetView>
  </sheetViews>
  <sheetFormatPr baseColWidth="10"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13054-A9E0-4704-96C5-98D3176D6154}">
  <dimension ref="A5:N64"/>
  <sheetViews>
    <sheetView zoomScale="70" zoomScaleNormal="70" workbookViewId="0">
      <selection activeCell="C17" sqref="C17"/>
    </sheetView>
  </sheetViews>
  <sheetFormatPr baseColWidth="10" defaultRowHeight="14.5" x14ac:dyDescent="0.35"/>
  <cols>
    <col min="1" max="1" width="9.54296875" style="1" bestFit="1" customWidth="1"/>
    <col min="2" max="2" width="23.453125" style="1" bestFit="1" customWidth="1"/>
    <col min="3" max="3" width="68.81640625" style="1" customWidth="1"/>
    <col min="4" max="4" width="8.54296875" style="1" bestFit="1" customWidth="1"/>
    <col min="5" max="5" width="8.54296875" style="1" customWidth="1"/>
    <col min="6" max="6" width="13.453125" style="1" bestFit="1" customWidth="1"/>
    <col min="7" max="7" width="15.453125" style="1" bestFit="1" customWidth="1"/>
    <col min="8" max="256" width="11.453125" style="1"/>
    <col min="257" max="257" width="9.54296875" style="1" bestFit="1" customWidth="1"/>
    <col min="258" max="258" width="23.453125" style="1" bestFit="1" customWidth="1"/>
    <col min="259" max="259" width="51.54296875" style="1" bestFit="1" customWidth="1"/>
    <col min="260" max="260" width="8.54296875" style="1" bestFit="1" customWidth="1"/>
    <col min="261" max="261" width="8.54296875" style="1" customWidth="1"/>
    <col min="262" max="262" width="13.453125" style="1" bestFit="1" customWidth="1"/>
    <col min="263" max="263" width="14.7265625" style="1" bestFit="1" customWidth="1"/>
    <col min="264" max="512" width="11.453125" style="1"/>
    <col min="513" max="513" width="9.54296875" style="1" bestFit="1" customWidth="1"/>
    <col min="514" max="514" width="23.453125" style="1" bestFit="1" customWidth="1"/>
    <col min="515" max="515" width="51.54296875" style="1" bestFit="1" customWidth="1"/>
    <col min="516" max="516" width="8.54296875" style="1" bestFit="1" customWidth="1"/>
    <col min="517" max="517" width="8.54296875" style="1" customWidth="1"/>
    <col min="518" max="518" width="13.453125" style="1" bestFit="1" customWidth="1"/>
    <col min="519" max="519" width="14.7265625" style="1" bestFit="1" customWidth="1"/>
    <col min="520" max="768" width="11.453125" style="1"/>
    <col min="769" max="769" width="9.54296875" style="1" bestFit="1" customWidth="1"/>
    <col min="770" max="770" width="23.453125" style="1" bestFit="1" customWidth="1"/>
    <col min="771" max="771" width="51.54296875" style="1" bestFit="1" customWidth="1"/>
    <col min="772" max="772" width="8.54296875" style="1" bestFit="1" customWidth="1"/>
    <col min="773" max="773" width="8.54296875" style="1" customWidth="1"/>
    <col min="774" max="774" width="13.453125" style="1" bestFit="1" customWidth="1"/>
    <col min="775" max="775" width="14.7265625" style="1" bestFit="1" customWidth="1"/>
    <col min="776" max="1024" width="11.453125" style="1"/>
    <col min="1025" max="1025" width="9.54296875" style="1" bestFit="1" customWidth="1"/>
    <col min="1026" max="1026" width="23.453125" style="1" bestFit="1" customWidth="1"/>
    <col min="1027" max="1027" width="51.54296875" style="1" bestFit="1" customWidth="1"/>
    <col min="1028" max="1028" width="8.54296875" style="1" bestFit="1" customWidth="1"/>
    <col min="1029" max="1029" width="8.54296875" style="1" customWidth="1"/>
    <col min="1030" max="1030" width="13.453125" style="1" bestFit="1" customWidth="1"/>
    <col min="1031" max="1031" width="14.7265625" style="1" bestFit="1" customWidth="1"/>
    <col min="1032" max="1280" width="11.453125" style="1"/>
    <col min="1281" max="1281" width="9.54296875" style="1" bestFit="1" customWidth="1"/>
    <col min="1282" max="1282" width="23.453125" style="1" bestFit="1" customWidth="1"/>
    <col min="1283" max="1283" width="51.54296875" style="1" bestFit="1" customWidth="1"/>
    <col min="1284" max="1284" width="8.54296875" style="1" bestFit="1" customWidth="1"/>
    <col min="1285" max="1285" width="8.54296875" style="1" customWidth="1"/>
    <col min="1286" max="1286" width="13.453125" style="1" bestFit="1" customWidth="1"/>
    <col min="1287" max="1287" width="14.7265625" style="1" bestFit="1" customWidth="1"/>
    <col min="1288" max="1536" width="11.453125" style="1"/>
    <col min="1537" max="1537" width="9.54296875" style="1" bestFit="1" customWidth="1"/>
    <col min="1538" max="1538" width="23.453125" style="1" bestFit="1" customWidth="1"/>
    <col min="1539" max="1539" width="51.54296875" style="1" bestFit="1" customWidth="1"/>
    <col min="1540" max="1540" width="8.54296875" style="1" bestFit="1" customWidth="1"/>
    <col min="1541" max="1541" width="8.54296875" style="1" customWidth="1"/>
    <col min="1542" max="1542" width="13.453125" style="1" bestFit="1" customWidth="1"/>
    <col min="1543" max="1543" width="14.7265625" style="1" bestFit="1" customWidth="1"/>
    <col min="1544" max="1792" width="11.453125" style="1"/>
    <col min="1793" max="1793" width="9.54296875" style="1" bestFit="1" customWidth="1"/>
    <col min="1794" max="1794" width="23.453125" style="1" bestFit="1" customWidth="1"/>
    <col min="1795" max="1795" width="51.54296875" style="1" bestFit="1" customWidth="1"/>
    <col min="1796" max="1796" width="8.54296875" style="1" bestFit="1" customWidth="1"/>
    <col min="1797" max="1797" width="8.54296875" style="1" customWidth="1"/>
    <col min="1798" max="1798" width="13.453125" style="1" bestFit="1" customWidth="1"/>
    <col min="1799" max="1799" width="14.7265625" style="1" bestFit="1" customWidth="1"/>
    <col min="1800" max="2048" width="11.453125" style="1"/>
    <col min="2049" max="2049" width="9.54296875" style="1" bestFit="1" customWidth="1"/>
    <col min="2050" max="2050" width="23.453125" style="1" bestFit="1" customWidth="1"/>
    <col min="2051" max="2051" width="51.54296875" style="1" bestFit="1" customWidth="1"/>
    <col min="2052" max="2052" width="8.54296875" style="1" bestFit="1" customWidth="1"/>
    <col min="2053" max="2053" width="8.54296875" style="1" customWidth="1"/>
    <col min="2054" max="2054" width="13.453125" style="1" bestFit="1" customWidth="1"/>
    <col min="2055" max="2055" width="14.7265625" style="1" bestFit="1" customWidth="1"/>
    <col min="2056" max="2304" width="11.453125" style="1"/>
    <col min="2305" max="2305" width="9.54296875" style="1" bestFit="1" customWidth="1"/>
    <col min="2306" max="2306" width="23.453125" style="1" bestFit="1" customWidth="1"/>
    <col min="2307" max="2307" width="51.54296875" style="1" bestFit="1" customWidth="1"/>
    <col min="2308" max="2308" width="8.54296875" style="1" bestFit="1" customWidth="1"/>
    <col min="2309" max="2309" width="8.54296875" style="1" customWidth="1"/>
    <col min="2310" max="2310" width="13.453125" style="1" bestFit="1" customWidth="1"/>
    <col min="2311" max="2311" width="14.7265625" style="1" bestFit="1" customWidth="1"/>
    <col min="2312" max="2560" width="11.453125" style="1"/>
    <col min="2561" max="2561" width="9.54296875" style="1" bestFit="1" customWidth="1"/>
    <col min="2562" max="2562" width="23.453125" style="1" bestFit="1" customWidth="1"/>
    <col min="2563" max="2563" width="51.54296875" style="1" bestFit="1" customWidth="1"/>
    <col min="2564" max="2564" width="8.54296875" style="1" bestFit="1" customWidth="1"/>
    <col min="2565" max="2565" width="8.54296875" style="1" customWidth="1"/>
    <col min="2566" max="2566" width="13.453125" style="1" bestFit="1" customWidth="1"/>
    <col min="2567" max="2567" width="14.7265625" style="1" bestFit="1" customWidth="1"/>
    <col min="2568" max="2816" width="11.453125" style="1"/>
    <col min="2817" max="2817" width="9.54296875" style="1" bestFit="1" customWidth="1"/>
    <col min="2818" max="2818" width="23.453125" style="1" bestFit="1" customWidth="1"/>
    <col min="2819" max="2819" width="51.54296875" style="1" bestFit="1" customWidth="1"/>
    <col min="2820" max="2820" width="8.54296875" style="1" bestFit="1" customWidth="1"/>
    <col min="2821" max="2821" width="8.54296875" style="1" customWidth="1"/>
    <col min="2822" max="2822" width="13.453125" style="1" bestFit="1" customWidth="1"/>
    <col min="2823" max="2823" width="14.7265625" style="1" bestFit="1" customWidth="1"/>
    <col min="2824" max="3072" width="11.453125" style="1"/>
    <col min="3073" max="3073" width="9.54296875" style="1" bestFit="1" customWidth="1"/>
    <col min="3074" max="3074" width="23.453125" style="1" bestFit="1" customWidth="1"/>
    <col min="3075" max="3075" width="51.54296875" style="1" bestFit="1" customWidth="1"/>
    <col min="3076" max="3076" width="8.54296875" style="1" bestFit="1" customWidth="1"/>
    <col min="3077" max="3077" width="8.54296875" style="1" customWidth="1"/>
    <col min="3078" max="3078" width="13.453125" style="1" bestFit="1" customWidth="1"/>
    <col min="3079" max="3079" width="14.7265625" style="1" bestFit="1" customWidth="1"/>
    <col min="3080" max="3328" width="11.453125" style="1"/>
    <col min="3329" max="3329" width="9.54296875" style="1" bestFit="1" customWidth="1"/>
    <col min="3330" max="3330" width="23.453125" style="1" bestFit="1" customWidth="1"/>
    <col min="3331" max="3331" width="51.54296875" style="1" bestFit="1" customWidth="1"/>
    <col min="3332" max="3332" width="8.54296875" style="1" bestFit="1" customWidth="1"/>
    <col min="3333" max="3333" width="8.54296875" style="1" customWidth="1"/>
    <col min="3334" max="3334" width="13.453125" style="1" bestFit="1" customWidth="1"/>
    <col min="3335" max="3335" width="14.7265625" style="1" bestFit="1" customWidth="1"/>
    <col min="3336" max="3584" width="11.453125" style="1"/>
    <col min="3585" max="3585" width="9.54296875" style="1" bestFit="1" customWidth="1"/>
    <col min="3586" max="3586" width="23.453125" style="1" bestFit="1" customWidth="1"/>
    <col min="3587" max="3587" width="51.54296875" style="1" bestFit="1" customWidth="1"/>
    <col min="3588" max="3588" width="8.54296875" style="1" bestFit="1" customWidth="1"/>
    <col min="3589" max="3589" width="8.54296875" style="1" customWidth="1"/>
    <col min="3590" max="3590" width="13.453125" style="1" bestFit="1" customWidth="1"/>
    <col min="3591" max="3591" width="14.7265625" style="1" bestFit="1" customWidth="1"/>
    <col min="3592" max="3840" width="11.453125" style="1"/>
    <col min="3841" max="3841" width="9.54296875" style="1" bestFit="1" customWidth="1"/>
    <col min="3842" max="3842" width="23.453125" style="1" bestFit="1" customWidth="1"/>
    <col min="3843" max="3843" width="51.54296875" style="1" bestFit="1" customWidth="1"/>
    <col min="3844" max="3844" width="8.54296875" style="1" bestFit="1" customWidth="1"/>
    <col min="3845" max="3845" width="8.54296875" style="1" customWidth="1"/>
    <col min="3846" max="3846" width="13.453125" style="1" bestFit="1" customWidth="1"/>
    <col min="3847" max="3847" width="14.7265625" style="1" bestFit="1" customWidth="1"/>
    <col min="3848" max="4096" width="11.453125" style="1"/>
    <col min="4097" max="4097" width="9.54296875" style="1" bestFit="1" customWidth="1"/>
    <col min="4098" max="4098" width="23.453125" style="1" bestFit="1" customWidth="1"/>
    <col min="4099" max="4099" width="51.54296875" style="1" bestFit="1" customWidth="1"/>
    <col min="4100" max="4100" width="8.54296875" style="1" bestFit="1" customWidth="1"/>
    <col min="4101" max="4101" width="8.54296875" style="1" customWidth="1"/>
    <col min="4102" max="4102" width="13.453125" style="1" bestFit="1" customWidth="1"/>
    <col min="4103" max="4103" width="14.7265625" style="1" bestFit="1" customWidth="1"/>
    <col min="4104" max="4352" width="11.453125" style="1"/>
    <col min="4353" max="4353" width="9.54296875" style="1" bestFit="1" customWidth="1"/>
    <col min="4354" max="4354" width="23.453125" style="1" bestFit="1" customWidth="1"/>
    <col min="4355" max="4355" width="51.54296875" style="1" bestFit="1" customWidth="1"/>
    <col min="4356" max="4356" width="8.54296875" style="1" bestFit="1" customWidth="1"/>
    <col min="4357" max="4357" width="8.54296875" style="1" customWidth="1"/>
    <col min="4358" max="4358" width="13.453125" style="1" bestFit="1" customWidth="1"/>
    <col min="4359" max="4359" width="14.7265625" style="1" bestFit="1" customWidth="1"/>
    <col min="4360" max="4608" width="11.453125" style="1"/>
    <col min="4609" max="4609" width="9.54296875" style="1" bestFit="1" customWidth="1"/>
    <col min="4610" max="4610" width="23.453125" style="1" bestFit="1" customWidth="1"/>
    <col min="4611" max="4611" width="51.54296875" style="1" bestFit="1" customWidth="1"/>
    <col min="4612" max="4612" width="8.54296875" style="1" bestFit="1" customWidth="1"/>
    <col min="4613" max="4613" width="8.54296875" style="1" customWidth="1"/>
    <col min="4614" max="4614" width="13.453125" style="1" bestFit="1" customWidth="1"/>
    <col min="4615" max="4615" width="14.7265625" style="1" bestFit="1" customWidth="1"/>
    <col min="4616" max="4864" width="11.453125" style="1"/>
    <col min="4865" max="4865" width="9.54296875" style="1" bestFit="1" customWidth="1"/>
    <col min="4866" max="4866" width="23.453125" style="1" bestFit="1" customWidth="1"/>
    <col min="4867" max="4867" width="51.54296875" style="1" bestFit="1" customWidth="1"/>
    <col min="4868" max="4868" width="8.54296875" style="1" bestFit="1" customWidth="1"/>
    <col min="4869" max="4869" width="8.54296875" style="1" customWidth="1"/>
    <col min="4870" max="4870" width="13.453125" style="1" bestFit="1" customWidth="1"/>
    <col min="4871" max="4871" width="14.7265625" style="1" bestFit="1" customWidth="1"/>
    <col min="4872" max="5120" width="11.453125" style="1"/>
    <col min="5121" max="5121" width="9.54296875" style="1" bestFit="1" customWidth="1"/>
    <col min="5122" max="5122" width="23.453125" style="1" bestFit="1" customWidth="1"/>
    <col min="5123" max="5123" width="51.54296875" style="1" bestFit="1" customWidth="1"/>
    <col min="5124" max="5124" width="8.54296875" style="1" bestFit="1" customWidth="1"/>
    <col min="5125" max="5125" width="8.54296875" style="1" customWidth="1"/>
    <col min="5126" max="5126" width="13.453125" style="1" bestFit="1" customWidth="1"/>
    <col min="5127" max="5127" width="14.7265625" style="1" bestFit="1" customWidth="1"/>
    <col min="5128" max="5376" width="11.453125" style="1"/>
    <col min="5377" max="5377" width="9.54296875" style="1" bestFit="1" customWidth="1"/>
    <col min="5378" max="5378" width="23.453125" style="1" bestFit="1" customWidth="1"/>
    <col min="5379" max="5379" width="51.54296875" style="1" bestFit="1" customWidth="1"/>
    <col min="5380" max="5380" width="8.54296875" style="1" bestFit="1" customWidth="1"/>
    <col min="5381" max="5381" width="8.54296875" style="1" customWidth="1"/>
    <col min="5382" max="5382" width="13.453125" style="1" bestFit="1" customWidth="1"/>
    <col min="5383" max="5383" width="14.7265625" style="1" bestFit="1" customWidth="1"/>
    <col min="5384" max="5632" width="11.453125" style="1"/>
    <col min="5633" max="5633" width="9.54296875" style="1" bestFit="1" customWidth="1"/>
    <col min="5634" max="5634" width="23.453125" style="1" bestFit="1" customWidth="1"/>
    <col min="5635" max="5635" width="51.54296875" style="1" bestFit="1" customWidth="1"/>
    <col min="5636" max="5636" width="8.54296875" style="1" bestFit="1" customWidth="1"/>
    <col min="5637" max="5637" width="8.54296875" style="1" customWidth="1"/>
    <col min="5638" max="5638" width="13.453125" style="1" bestFit="1" customWidth="1"/>
    <col min="5639" max="5639" width="14.7265625" style="1" bestFit="1" customWidth="1"/>
    <col min="5640" max="5888" width="11.453125" style="1"/>
    <col min="5889" max="5889" width="9.54296875" style="1" bestFit="1" customWidth="1"/>
    <col min="5890" max="5890" width="23.453125" style="1" bestFit="1" customWidth="1"/>
    <col min="5891" max="5891" width="51.54296875" style="1" bestFit="1" customWidth="1"/>
    <col min="5892" max="5892" width="8.54296875" style="1" bestFit="1" customWidth="1"/>
    <col min="5893" max="5893" width="8.54296875" style="1" customWidth="1"/>
    <col min="5894" max="5894" width="13.453125" style="1" bestFit="1" customWidth="1"/>
    <col min="5895" max="5895" width="14.7265625" style="1" bestFit="1" customWidth="1"/>
    <col min="5896" max="6144" width="11.453125" style="1"/>
    <col min="6145" max="6145" width="9.54296875" style="1" bestFit="1" customWidth="1"/>
    <col min="6146" max="6146" width="23.453125" style="1" bestFit="1" customWidth="1"/>
    <col min="6147" max="6147" width="51.54296875" style="1" bestFit="1" customWidth="1"/>
    <col min="6148" max="6148" width="8.54296875" style="1" bestFit="1" customWidth="1"/>
    <col min="6149" max="6149" width="8.54296875" style="1" customWidth="1"/>
    <col min="6150" max="6150" width="13.453125" style="1" bestFit="1" customWidth="1"/>
    <col min="6151" max="6151" width="14.7265625" style="1" bestFit="1" customWidth="1"/>
    <col min="6152" max="6400" width="11.453125" style="1"/>
    <col min="6401" max="6401" width="9.54296875" style="1" bestFit="1" customWidth="1"/>
    <col min="6402" max="6402" width="23.453125" style="1" bestFit="1" customWidth="1"/>
    <col min="6403" max="6403" width="51.54296875" style="1" bestFit="1" customWidth="1"/>
    <col min="6404" max="6404" width="8.54296875" style="1" bestFit="1" customWidth="1"/>
    <col min="6405" max="6405" width="8.54296875" style="1" customWidth="1"/>
    <col min="6406" max="6406" width="13.453125" style="1" bestFit="1" customWidth="1"/>
    <col min="6407" max="6407" width="14.7265625" style="1" bestFit="1" customWidth="1"/>
    <col min="6408" max="6656" width="11.453125" style="1"/>
    <col min="6657" max="6657" width="9.54296875" style="1" bestFit="1" customWidth="1"/>
    <col min="6658" max="6658" width="23.453125" style="1" bestFit="1" customWidth="1"/>
    <col min="6659" max="6659" width="51.54296875" style="1" bestFit="1" customWidth="1"/>
    <col min="6660" max="6660" width="8.54296875" style="1" bestFit="1" customWidth="1"/>
    <col min="6661" max="6661" width="8.54296875" style="1" customWidth="1"/>
    <col min="6662" max="6662" width="13.453125" style="1" bestFit="1" customWidth="1"/>
    <col min="6663" max="6663" width="14.7265625" style="1" bestFit="1" customWidth="1"/>
    <col min="6664" max="6912" width="11.453125" style="1"/>
    <col min="6913" max="6913" width="9.54296875" style="1" bestFit="1" customWidth="1"/>
    <col min="6914" max="6914" width="23.453125" style="1" bestFit="1" customWidth="1"/>
    <col min="6915" max="6915" width="51.54296875" style="1" bestFit="1" customWidth="1"/>
    <col min="6916" max="6916" width="8.54296875" style="1" bestFit="1" customWidth="1"/>
    <col min="6917" max="6917" width="8.54296875" style="1" customWidth="1"/>
    <col min="6918" max="6918" width="13.453125" style="1" bestFit="1" customWidth="1"/>
    <col min="6919" max="6919" width="14.7265625" style="1" bestFit="1" customWidth="1"/>
    <col min="6920" max="7168" width="11.453125" style="1"/>
    <col min="7169" max="7169" width="9.54296875" style="1" bestFit="1" customWidth="1"/>
    <col min="7170" max="7170" width="23.453125" style="1" bestFit="1" customWidth="1"/>
    <col min="7171" max="7171" width="51.54296875" style="1" bestFit="1" customWidth="1"/>
    <col min="7172" max="7172" width="8.54296875" style="1" bestFit="1" customWidth="1"/>
    <col min="7173" max="7173" width="8.54296875" style="1" customWidth="1"/>
    <col min="7174" max="7174" width="13.453125" style="1" bestFit="1" customWidth="1"/>
    <col min="7175" max="7175" width="14.7265625" style="1" bestFit="1" customWidth="1"/>
    <col min="7176" max="7424" width="11.453125" style="1"/>
    <col min="7425" max="7425" width="9.54296875" style="1" bestFit="1" customWidth="1"/>
    <col min="7426" max="7426" width="23.453125" style="1" bestFit="1" customWidth="1"/>
    <col min="7427" max="7427" width="51.54296875" style="1" bestFit="1" customWidth="1"/>
    <col min="7428" max="7428" width="8.54296875" style="1" bestFit="1" customWidth="1"/>
    <col min="7429" max="7429" width="8.54296875" style="1" customWidth="1"/>
    <col min="7430" max="7430" width="13.453125" style="1" bestFit="1" customWidth="1"/>
    <col min="7431" max="7431" width="14.7265625" style="1" bestFit="1" customWidth="1"/>
    <col min="7432" max="7680" width="11.453125" style="1"/>
    <col min="7681" max="7681" width="9.54296875" style="1" bestFit="1" customWidth="1"/>
    <col min="7682" max="7682" width="23.453125" style="1" bestFit="1" customWidth="1"/>
    <col min="7683" max="7683" width="51.54296875" style="1" bestFit="1" customWidth="1"/>
    <col min="7684" max="7684" width="8.54296875" style="1" bestFit="1" customWidth="1"/>
    <col min="7685" max="7685" width="8.54296875" style="1" customWidth="1"/>
    <col min="7686" max="7686" width="13.453125" style="1" bestFit="1" customWidth="1"/>
    <col min="7687" max="7687" width="14.7265625" style="1" bestFit="1" customWidth="1"/>
    <col min="7688" max="7936" width="11.453125" style="1"/>
    <col min="7937" max="7937" width="9.54296875" style="1" bestFit="1" customWidth="1"/>
    <col min="7938" max="7938" width="23.453125" style="1" bestFit="1" customWidth="1"/>
    <col min="7939" max="7939" width="51.54296875" style="1" bestFit="1" customWidth="1"/>
    <col min="7940" max="7940" width="8.54296875" style="1" bestFit="1" customWidth="1"/>
    <col min="7941" max="7941" width="8.54296875" style="1" customWidth="1"/>
    <col min="7942" max="7942" width="13.453125" style="1" bestFit="1" customWidth="1"/>
    <col min="7943" max="7943" width="14.7265625" style="1" bestFit="1" customWidth="1"/>
    <col min="7944" max="8192" width="11.453125" style="1"/>
    <col min="8193" max="8193" width="9.54296875" style="1" bestFit="1" customWidth="1"/>
    <col min="8194" max="8194" width="23.453125" style="1" bestFit="1" customWidth="1"/>
    <col min="8195" max="8195" width="51.54296875" style="1" bestFit="1" customWidth="1"/>
    <col min="8196" max="8196" width="8.54296875" style="1" bestFit="1" customWidth="1"/>
    <col min="8197" max="8197" width="8.54296875" style="1" customWidth="1"/>
    <col min="8198" max="8198" width="13.453125" style="1" bestFit="1" customWidth="1"/>
    <col min="8199" max="8199" width="14.7265625" style="1" bestFit="1" customWidth="1"/>
    <col min="8200" max="8448" width="11.453125" style="1"/>
    <col min="8449" max="8449" width="9.54296875" style="1" bestFit="1" customWidth="1"/>
    <col min="8450" max="8450" width="23.453125" style="1" bestFit="1" customWidth="1"/>
    <col min="8451" max="8451" width="51.54296875" style="1" bestFit="1" customWidth="1"/>
    <col min="8452" max="8452" width="8.54296875" style="1" bestFit="1" customWidth="1"/>
    <col min="8453" max="8453" width="8.54296875" style="1" customWidth="1"/>
    <col min="8454" max="8454" width="13.453125" style="1" bestFit="1" customWidth="1"/>
    <col min="8455" max="8455" width="14.7265625" style="1" bestFit="1" customWidth="1"/>
    <col min="8456" max="8704" width="11.453125" style="1"/>
    <col min="8705" max="8705" width="9.54296875" style="1" bestFit="1" customWidth="1"/>
    <col min="8706" max="8706" width="23.453125" style="1" bestFit="1" customWidth="1"/>
    <col min="8707" max="8707" width="51.54296875" style="1" bestFit="1" customWidth="1"/>
    <col min="8708" max="8708" width="8.54296875" style="1" bestFit="1" customWidth="1"/>
    <col min="8709" max="8709" width="8.54296875" style="1" customWidth="1"/>
    <col min="8710" max="8710" width="13.453125" style="1" bestFit="1" customWidth="1"/>
    <col min="8711" max="8711" width="14.7265625" style="1" bestFit="1" customWidth="1"/>
    <col min="8712" max="8960" width="11.453125" style="1"/>
    <col min="8961" max="8961" width="9.54296875" style="1" bestFit="1" customWidth="1"/>
    <col min="8962" max="8962" width="23.453125" style="1" bestFit="1" customWidth="1"/>
    <col min="8963" max="8963" width="51.54296875" style="1" bestFit="1" customWidth="1"/>
    <col min="8964" max="8964" width="8.54296875" style="1" bestFit="1" customWidth="1"/>
    <col min="8965" max="8965" width="8.54296875" style="1" customWidth="1"/>
    <col min="8966" max="8966" width="13.453125" style="1" bestFit="1" customWidth="1"/>
    <col min="8967" max="8967" width="14.7265625" style="1" bestFit="1" customWidth="1"/>
    <col min="8968" max="9216" width="11.453125" style="1"/>
    <col min="9217" max="9217" width="9.54296875" style="1" bestFit="1" customWidth="1"/>
    <col min="9218" max="9218" width="23.453125" style="1" bestFit="1" customWidth="1"/>
    <col min="9219" max="9219" width="51.54296875" style="1" bestFit="1" customWidth="1"/>
    <col min="9220" max="9220" width="8.54296875" style="1" bestFit="1" customWidth="1"/>
    <col min="9221" max="9221" width="8.54296875" style="1" customWidth="1"/>
    <col min="9222" max="9222" width="13.453125" style="1" bestFit="1" customWidth="1"/>
    <col min="9223" max="9223" width="14.7265625" style="1" bestFit="1" customWidth="1"/>
    <col min="9224" max="9472" width="11.453125" style="1"/>
    <col min="9473" max="9473" width="9.54296875" style="1" bestFit="1" customWidth="1"/>
    <col min="9474" max="9474" width="23.453125" style="1" bestFit="1" customWidth="1"/>
    <col min="9475" max="9475" width="51.54296875" style="1" bestFit="1" customWidth="1"/>
    <col min="9476" max="9476" width="8.54296875" style="1" bestFit="1" customWidth="1"/>
    <col min="9477" max="9477" width="8.54296875" style="1" customWidth="1"/>
    <col min="9478" max="9478" width="13.453125" style="1" bestFit="1" customWidth="1"/>
    <col min="9479" max="9479" width="14.7265625" style="1" bestFit="1" customWidth="1"/>
    <col min="9480" max="9728" width="11.453125" style="1"/>
    <col min="9729" max="9729" width="9.54296875" style="1" bestFit="1" customWidth="1"/>
    <col min="9730" max="9730" width="23.453125" style="1" bestFit="1" customWidth="1"/>
    <col min="9731" max="9731" width="51.54296875" style="1" bestFit="1" customWidth="1"/>
    <col min="9732" max="9732" width="8.54296875" style="1" bestFit="1" customWidth="1"/>
    <col min="9733" max="9733" width="8.54296875" style="1" customWidth="1"/>
    <col min="9734" max="9734" width="13.453125" style="1" bestFit="1" customWidth="1"/>
    <col min="9735" max="9735" width="14.7265625" style="1" bestFit="1" customWidth="1"/>
    <col min="9736" max="9984" width="11.453125" style="1"/>
    <col min="9985" max="9985" width="9.54296875" style="1" bestFit="1" customWidth="1"/>
    <col min="9986" max="9986" width="23.453125" style="1" bestFit="1" customWidth="1"/>
    <col min="9987" max="9987" width="51.54296875" style="1" bestFit="1" customWidth="1"/>
    <col min="9988" max="9988" width="8.54296875" style="1" bestFit="1" customWidth="1"/>
    <col min="9989" max="9989" width="8.54296875" style="1" customWidth="1"/>
    <col min="9990" max="9990" width="13.453125" style="1" bestFit="1" customWidth="1"/>
    <col min="9991" max="9991" width="14.7265625" style="1" bestFit="1" customWidth="1"/>
    <col min="9992" max="10240" width="11.453125" style="1"/>
    <col min="10241" max="10241" width="9.54296875" style="1" bestFit="1" customWidth="1"/>
    <col min="10242" max="10242" width="23.453125" style="1" bestFit="1" customWidth="1"/>
    <col min="10243" max="10243" width="51.54296875" style="1" bestFit="1" customWidth="1"/>
    <col min="10244" max="10244" width="8.54296875" style="1" bestFit="1" customWidth="1"/>
    <col min="10245" max="10245" width="8.54296875" style="1" customWidth="1"/>
    <col min="10246" max="10246" width="13.453125" style="1" bestFit="1" customWidth="1"/>
    <col min="10247" max="10247" width="14.7265625" style="1" bestFit="1" customWidth="1"/>
    <col min="10248" max="10496" width="11.453125" style="1"/>
    <col min="10497" max="10497" width="9.54296875" style="1" bestFit="1" customWidth="1"/>
    <col min="10498" max="10498" width="23.453125" style="1" bestFit="1" customWidth="1"/>
    <col min="10499" max="10499" width="51.54296875" style="1" bestFit="1" customWidth="1"/>
    <col min="10500" max="10500" width="8.54296875" style="1" bestFit="1" customWidth="1"/>
    <col min="10501" max="10501" width="8.54296875" style="1" customWidth="1"/>
    <col min="10502" max="10502" width="13.453125" style="1" bestFit="1" customWidth="1"/>
    <col min="10503" max="10503" width="14.7265625" style="1" bestFit="1" customWidth="1"/>
    <col min="10504" max="10752" width="11.453125" style="1"/>
    <col min="10753" max="10753" width="9.54296875" style="1" bestFit="1" customWidth="1"/>
    <col min="10754" max="10754" width="23.453125" style="1" bestFit="1" customWidth="1"/>
    <col min="10755" max="10755" width="51.54296875" style="1" bestFit="1" customWidth="1"/>
    <col min="10756" max="10756" width="8.54296875" style="1" bestFit="1" customWidth="1"/>
    <col min="10757" max="10757" width="8.54296875" style="1" customWidth="1"/>
    <col min="10758" max="10758" width="13.453125" style="1" bestFit="1" customWidth="1"/>
    <col min="10759" max="10759" width="14.7265625" style="1" bestFit="1" customWidth="1"/>
    <col min="10760" max="11008" width="11.453125" style="1"/>
    <col min="11009" max="11009" width="9.54296875" style="1" bestFit="1" customWidth="1"/>
    <col min="11010" max="11010" width="23.453125" style="1" bestFit="1" customWidth="1"/>
    <col min="11011" max="11011" width="51.54296875" style="1" bestFit="1" customWidth="1"/>
    <col min="11012" max="11012" width="8.54296875" style="1" bestFit="1" customWidth="1"/>
    <col min="11013" max="11013" width="8.54296875" style="1" customWidth="1"/>
    <col min="11014" max="11014" width="13.453125" style="1" bestFit="1" customWidth="1"/>
    <col min="11015" max="11015" width="14.7265625" style="1" bestFit="1" customWidth="1"/>
    <col min="11016" max="11264" width="11.453125" style="1"/>
    <col min="11265" max="11265" width="9.54296875" style="1" bestFit="1" customWidth="1"/>
    <col min="11266" max="11266" width="23.453125" style="1" bestFit="1" customWidth="1"/>
    <col min="11267" max="11267" width="51.54296875" style="1" bestFit="1" customWidth="1"/>
    <col min="11268" max="11268" width="8.54296875" style="1" bestFit="1" customWidth="1"/>
    <col min="11269" max="11269" width="8.54296875" style="1" customWidth="1"/>
    <col min="11270" max="11270" width="13.453125" style="1" bestFit="1" customWidth="1"/>
    <col min="11271" max="11271" width="14.7265625" style="1" bestFit="1" customWidth="1"/>
    <col min="11272" max="11520" width="11.453125" style="1"/>
    <col min="11521" max="11521" width="9.54296875" style="1" bestFit="1" customWidth="1"/>
    <col min="11522" max="11522" width="23.453125" style="1" bestFit="1" customWidth="1"/>
    <col min="11523" max="11523" width="51.54296875" style="1" bestFit="1" customWidth="1"/>
    <col min="11524" max="11524" width="8.54296875" style="1" bestFit="1" customWidth="1"/>
    <col min="11525" max="11525" width="8.54296875" style="1" customWidth="1"/>
    <col min="11526" max="11526" width="13.453125" style="1" bestFit="1" customWidth="1"/>
    <col min="11527" max="11527" width="14.7265625" style="1" bestFit="1" customWidth="1"/>
    <col min="11528" max="11776" width="11.453125" style="1"/>
    <col min="11777" max="11777" width="9.54296875" style="1" bestFit="1" customWidth="1"/>
    <col min="11778" max="11778" width="23.453125" style="1" bestFit="1" customWidth="1"/>
    <col min="11779" max="11779" width="51.54296875" style="1" bestFit="1" customWidth="1"/>
    <col min="11780" max="11780" width="8.54296875" style="1" bestFit="1" customWidth="1"/>
    <col min="11781" max="11781" width="8.54296875" style="1" customWidth="1"/>
    <col min="11782" max="11782" width="13.453125" style="1" bestFit="1" customWidth="1"/>
    <col min="11783" max="11783" width="14.7265625" style="1" bestFit="1" customWidth="1"/>
    <col min="11784" max="12032" width="11.453125" style="1"/>
    <col min="12033" max="12033" width="9.54296875" style="1" bestFit="1" customWidth="1"/>
    <col min="12034" max="12034" width="23.453125" style="1" bestFit="1" customWidth="1"/>
    <col min="12035" max="12035" width="51.54296875" style="1" bestFit="1" customWidth="1"/>
    <col min="12036" max="12036" width="8.54296875" style="1" bestFit="1" customWidth="1"/>
    <col min="12037" max="12037" width="8.54296875" style="1" customWidth="1"/>
    <col min="12038" max="12038" width="13.453125" style="1" bestFit="1" customWidth="1"/>
    <col min="12039" max="12039" width="14.7265625" style="1" bestFit="1" customWidth="1"/>
    <col min="12040" max="12288" width="11.453125" style="1"/>
    <col min="12289" max="12289" width="9.54296875" style="1" bestFit="1" customWidth="1"/>
    <col min="12290" max="12290" width="23.453125" style="1" bestFit="1" customWidth="1"/>
    <col min="12291" max="12291" width="51.54296875" style="1" bestFit="1" customWidth="1"/>
    <col min="12292" max="12292" width="8.54296875" style="1" bestFit="1" customWidth="1"/>
    <col min="12293" max="12293" width="8.54296875" style="1" customWidth="1"/>
    <col min="12294" max="12294" width="13.453125" style="1" bestFit="1" customWidth="1"/>
    <col min="12295" max="12295" width="14.7265625" style="1" bestFit="1" customWidth="1"/>
    <col min="12296" max="12544" width="11.453125" style="1"/>
    <col min="12545" max="12545" width="9.54296875" style="1" bestFit="1" customWidth="1"/>
    <col min="12546" max="12546" width="23.453125" style="1" bestFit="1" customWidth="1"/>
    <col min="12547" max="12547" width="51.54296875" style="1" bestFit="1" customWidth="1"/>
    <col min="12548" max="12548" width="8.54296875" style="1" bestFit="1" customWidth="1"/>
    <col min="12549" max="12549" width="8.54296875" style="1" customWidth="1"/>
    <col min="12550" max="12550" width="13.453125" style="1" bestFit="1" customWidth="1"/>
    <col min="12551" max="12551" width="14.7265625" style="1" bestFit="1" customWidth="1"/>
    <col min="12552" max="12800" width="11.453125" style="1"/>
    <col min="12801" max="12801" width="9.54296875" style="1" bestFit="1" customWidth="1"/>
    <col min="12802" max="12802" width="23.453125" style="1" bestFit="1" customWidth="1"/>
    <col min="12803" max="12803" width="51.54296875" style="1" bestFit="1" customWidth="1"/>
    <col min="12804" max="12804" width="8.54296875" style="1" bestFit="1" customWidth="1"/>
    <col min="12805" max="12805" width="8.54296875" style="1" customWidth="1"/>
    <col min="12806" max="12806" width="13.453125" style="1" bestFit="1" customWidth="1"/>
    <col min="12807" max="12807" width="14.7265625" style="1" bestFit="1" customWidth="1"/>
    <col min="12808" max="13056" width="11.453125" style="1"/>
    <col min="13057" max="13057" width="9.54296875" style="1" bestFit="1" customWidth="1"/>
    <col min="13058" max="13058" width="23.453125" style="1" bestFit="1" customWidth="1"/>
    <col min="13059" max="13059" width="51.54296875" style="1" bestFit="1" customWidth="1"/>
    <col min="13060" max="13060" width="8.54296875" style="1" bestFit="1" customWidth="1"/>
    <col min="13061" max="13061" width="8.54296875" style="1" customWidth="1"/>
    <col min="13062" max="13062" width="13.453125" style="1" bestFit="1" customWidth="1"/>
    <col min="13063" max="13063" width="14.7265625" style="1" bestFit="1" customWidth="1"/>
    <col min="13064" max="13312" width="11.453125" style="1"/>
    <col min="13313" max="13313" width="9.54296875" style="1" bestFit="1" customWidth="1"/>
    <col min="13314" max="13314" width="23.453125" style="1" bestFit="1" customWidth="1"/>
    <col min="13315" max="13315" width="51.54296875" style="1" bestFit="1" customWidth="1"/>
    <col min="13316" max="13316" width="8.54296875" style="1" bestFit="1" customWidth="1"/>
    <col min="13317" max="13317" width="8.54296875" style="1" customWidth="1"/>
    <col min="13318" max="13318" width="13.453125" style="1" bestFit="1" customWidth="1"/>
    <col min="13319" max="13319" width="14.7265625" style="1" bestFit="1" customWidth="1"/>
    <col min="13320" max="13568" width="11.453125" style="1"/>
    <col min="13569" max="13569" width="9.54296875" style="1" bestFit="1" customWidth="1"/>
    <col min="13570" max="13570" width="23.453125" style="1" bestFit="1" customWidth="1"/>
    <col min="13571" max="13571" width="51.54296875" style="1" bestFit="1" customWidth="1"/>
    <col min="13572" max="13572" width="8.54296875" style="1" bestFit="1" customWidth="1"/>
    <col min="13573" max="13573" width="8.54296875" style="1" customWidth="1"/>
    <col min="13574" max="13574" width="13.453125" style="1" bestFit="1" customWidth="1"/>
    <col min="13575" max="13575" width="14.7265625" style="1" bestFit="1" customWidth="1"/>
    <col min="13576" max="13824" width="11.453125" style="1"/>
    <col min="13825" max="13825" width="9.54296875" style="1" bestFit="1" customWidth="1"/>
    <col min="13826" max="13826" width="23.453125" style="1" bestFit="1" customWidth="1"/>
    <col min="13827" max="13827" width="51.54296875" style="1" bestFit="1" customWidth="1"/>
    <col min="13828" max="13828" width="8.54296875" style="1" bestFit="1" customWidth="1"/>
    <col min="13829" max="13829" width="8.54296875" style="1" customWidth="1"/>
    <col min="13830" max="13830" width="13.453125" style="1" bestFit="1" customWidth="1"/>
    <col min="13831" max="13831" width="14.7265625" style="1" bestFit="1" customWidth="1"/>
    <col min="13832" max="14080" width="11.453125" style="1"/>
    <col min="14081" max="14081" width="9.54296875" style="1" bestFit="1" customWidth="1"/>
    <col min="14082" max="14082" width="23.453125" style="1" bestFit="1" customWidth="1"/>
    <col min="14083" max="14083" width="51.54296875" style="1" bestFit="1" customWidth="1"/>
    <col min="14084" max="14084" width="8.54296875" style="1" bestFit="1" customWidth="1"/>
    <col min="14085" max="14085" width="8.54296875" style="1" customWidth="1"/>
    <col min="14086" max="14086" width="13.453125" style="1" bestFit="1" customWidth="1"/>
    <col min="14087" max="14087" width="14.7265625" style="1" bestFit="1" customWidth="1"/>
    <col min="14088" max="14336" width="11.453125" style="1"/>
    <col min="14337" max="14337" width="9.54296875" style="1" bestFit="1" customWidth="1"/>
    <col min="14338" max="14338" width="23.453125" style="1" bestFit="1" customWidth="1"/>
    <col min="14339" max="14339" width="51.54296875" style="1" bestFit="1" customWidth="1"/>
    <col min="14340" max="14340" width="8.54296875" style="1" bestFit="1" customWidth="1"/>
    <col min="14341" max="14341" width="8.54296875" style="1" customWidth="1"/>
    <col min="14342" max="14342" width="13.453125" style="1" bestFit="1" customWidth="1"/>
    <col min="14343" max="14343" width="14.7265625" style="1" bestFit="1" customWidth="1"/>
    <col min="14344" max="14592" width="11.453125" style="1"/>
    <col min="14593" max="14593" width="9.54296875" style="1" bestFit="1" customWidth="1"/>
    <col min="14594" max="14594" width="23.453125" style="1" bestFit="1" customWidth="1"/>
    <col min="14595" max="14595" width="51.54296875" style="1" bestFit="1" customWidth="1"/>
    <col min="14596" max="14596" width="8.54296875" style="1" bestFit="1" customWidth="1"/>
    <col min="14597" max="14597" width="8.54296875" style="1" customWidth="1"/>
    <col min="14598" max="14598" width="13.453125" style="1" bestFit="1" customWidth="1"/>
    <col min="14599" max="14599" width="14.7265625" style="1" bestFit="1" customWidth="1"/>
    <col min="14600" max="14848" width="11.453125" style="1"/>
    <col min="14849" max="14849" width="9.54296875" style="1" bestFit="1" customWidth="1"/>
    <col min="14850" max="14850" width="23.453125" style="1" bestFit="1" customWidth="1"/>
    <col min="14851" max="14851" width="51.54296875" style="1" bestFit="1" customWidth="1"/>
    <col min="14852" max="14852" width="8.54296875" style="1" bestFit="1" customWidth="1"/>
    <col min="14853" max="14853" width="8.54296875" style="1" customWidth="1"/>
    <col min="14854" max="14854" width="13.453125" style="1" bestFit="1" customWidth="1"/>
    <col min="14855" max="14855" width="14.7265625" style="1" bestFit="1" customWidth="1"/>
    <col min="14856" max="15104" width="11.453125" style="1"/>
    <col min="15105" max="15105" width="9.54296875" style="1" bestFit="1" customWidth="1"/>
    <col min="15106" max="15106" width="23.453125" style="1" bestFit="1" customWidth="1"/>
    <col min="15107" max="15107" width="51.54296875" style="1" bestFit="1" customWidth="1"/>
    <col min="15108" max="15108" width="8.54296875" style="1" bestFit="1" customWidth="1"/>
    <col min="15109" max="15109" width="8.54296875" style="1" customWidth="1"/>
    <col min="15110" max="15110" width="13.453125" style="1" bestFit="1" customWidth="1"/>
    <col min="15111" max="15111" width="14.7265625" style="1" bestFit="1" customWidth="1"/>
    <col min="15112" max="15360" width="11.453125" style="1"/>
    <col min="15361" max="15361" width="9.54296875" style="1" bestFit="1" customWidth="1"/>
    <col min="15362" max="15362" width="23.453125" style="1" bestFit="1" customWidth="1"/>
    <col min="15363" max="15363" width="51.54296875" style="1" bestFit="1" customWidth="1"/>
    <col min="15364" max="15364" width="8.54296875" style="1" bestFit="1" customWidth="1"/>
    <col min="15365" max="15365" width="8.54296875" style="1" customWidth="1"/>
    <col min="15366" max="15366" width="13.453125" style="1" bestFit="1" customWidth="1"/>
    <col min="15367" max="15367" width="14.7265625" style="1" bestFit="1" customWidth="1"/>
    <col min="15368" max="15616" width="11.453125" style="1"/>
    <col min="15617" max="15617" width="9.54296875" style="1" bestFit="1" customWidth="1"/>
    <col min="15618" max="15618" width="23.453125" style="1" bestFit="1" customWidth="1"/>
    <col min="15619" max="15619" width="51.54296875" style="1" bestFit="1" customWidth="1"/>
    <col min="15620" max="15620" width="8.54296875" style="1" bestFit="1" customWidth="1"/>
    <col min="15621" max="15621" width="8.54296875" style="1" customWidth="1"/>
    <col min="15622" max="15622" width="13.453125" style="1" bestFit="1" customWidth="1"/>
    <col min="15623" max="15623" width="14.7265625" style="1" bestFit="1" customWidth="1"/>
    <col min="15624" max="15872" width="11.453125" style="1"/>
    <col min="15873" max="15873" width="9.54296875" style="1" bestFit="1" customWidth="1"/>
    <col min="15874" max="15874" width="23.453125" style="1" bestFit="1" customWidth="1"/>
    <col min="15875" max="15875" width="51.54296875" style="1" bestFit="1" customWidth="1"/>
    <col min="15876" max="15876" width="8.54296875" style="1" bestFit="1" customWidth="1"/>
    <col min="15877" max="15877" width="8.54296875" style="1" customWidth="1"/>
    <col min="15878" max="15878" width="13.453125" style="1" bestFit="1" customWidth="1"/>
    <col min="15879" max="15879" width="14.7265625" style="1" bestFit="1" customWidth="1"/>
    <col min="15880" max="16128" width="11.453125" style="1"/>
    <col min="16129" max="16129" width="9.54296875" style="1" bestFit="1" customWidth="1"/>
    <col min="16130" max="16130" width="23.453125" style="1" bestFit="1" customWidth="1"/>
    <col min="16131" max="16131" width="51.54296875" style="1" bestFit="1" customWidth="1"/>
    <col min="16132" max="16132" width="8.54296875" style="1" bestFit="1" customWidth="1"/>
    <col min="16133" max="16133" width="8.54296875" style="1" customWidth="1"/>
    <col min="16134" max="16134" width="13.453125" style="1" bestFit="1" customWidth="1"/>
    <col min="16135" max="16135" width="14.7265625" style="1" bestFit="1" customWidth="1"/>
    <col min="16136" max="16384" width="11.453125" style="1"/>
  </cols>
  <sheetData>
    <row r="5" spans="1:14" x14ac:dyDescent="0.35">
      <c r="D5" s="1" t="s">
        <v>74</v>
      </c>
      <c r="E5" s="1">
        <v>0.84</v>
      </c>
    </row>
    <row r="6" spans="1:14" x14ac:dyDescent="0.35">
      <c r="D6" s="1" t="s">
        <v>1</v>
      </c>
      <c r="E6" s="2">
        <v>0.1</v>
      </c>
    </row>
    <row r="7" spans="1:14" x14ac:dyDescent="0.35">
      <c r="C7" s="1" t="s">
        <v>75</v>
      </c>
      <c r="G7" s="8">
        <f>G22+G30+G33+G46+G53+G61</f>
        <v>1480.2231299999996</v>
      </c>
      <c r="H7" s="2">
        <v>0.05</v>
      </c>
      <c r="J7" s="4">
        <v>0.25</v>
      </c>
      <c r="K7" s="4">
        <v>0.3</v>
      </c>
      <c r="L7" s="4">
        <v>0.35</v>
      </c>
      <c r="M7" s="2">
        <v>0.4</v>
      </c>
      <c r="N7" s="2">
        <v>0.44</v>
      </c>
    </row>
    <row r="8" spans="1:14" s="5" customFormat="1" x14ac:dyDescent="0.35">
      <c r="A8" s="5" t="s">
        <v>2</v>
      </c>
      <c r="B8" s="5" t="s">
        <v>3</v>
      </c>
      <c r="C8" s="5" t="s">
        <v>4</v>
      </c>
      <c r="D8" s="5" t="s">
        <v>5</v>
      </c>
      <c r="F8" s="5" t="s">
        <v>6</v>
      </c>
      <c r="I8" s="6">
        <f>G7+G7*H7</f>
        <v>1554.2342864999996</v>
      </c>
      <c r="J8" s="6">
        <f>I8/0.75</f>
        <v>2072.3123819999996</v>
      </c>
      <c r="K8" s="6">
        <f>I8/0.7</f>
        <v>2220.3346949999996</v>
      </c>
      <c r="L8" s="6">
        <f>I8/0.65</f>
        <v>2391.129671538461</v>
      </c>
      <c r="M8" s="6">
        <f>I8/0.6</f>
        <v>2590.3904774999996</v>
      </c>
      <c r="N8" s="15">
        <f>I8/0.545</f>
        <v>2851.8060302752283</v>
      </c>
    </row>
    <row r="9" spans="1:14" x14ac:dyDescent="0.35">
      <c r="A9" s="1" t="s">
        <v>7</v>
      </c>
      <c r="B9" s="1" t="s">
        <v>8</v>
      </c>
      <c r="C9" s="1" t="s">
        <v>76</v>
      </c>
      <c r="D9" s="1">
        <v>10</v>
      </c>
      <c r="E9" s="1">
        <v>56</v>
      </c>
      <c r="F9" s="7">
        <f>(E9*E5)+E9*E6</f>
        <v>52.64</v>
      </c>
      <c r="G9" s="8">
        <f>D9*F9</f>
        <v>526.4</v>
      </c>
    </row>
    <row r="10" spans="1:14" x14ac:dyDescent="0.35">
      <c r="A10" s="1" t="s">
        <v>7</v>
      </c>
      <c r="B10" s="1" t="s">
        <v>10</v>
      </c>
      <c r="C10" s="1" t="s">
        <v>100</v>
      </c>
      <c r="D10" s="1">
        <v>1</v>
      </c>
      <c r="E10" s="1">
        <v>220</v>
      </c>
      <c r="F10" s="7">
        <f>(E10*E5)+E10*E6</f>
        <v>206.79999999999998</v>
      </c>
      <c r="G10" s="8">
        <f t="shared" ref="G10:G45" si="0">D10*F10</f>
        <v>206.79999999999998</v>
      </c>
    </row>
    <row r="11" spans="1:14" x14ac:dyDescent="0.35">
      <c r="A11" s="1" t="s">
        <v>7</v>
      </c>
      <c r="B11" s="1" t="s">
        <v>11</v>
      </c>
      <c r="C11" s="1" t="s">
        <v>93</v>
      </c>
      <c r="D11" s="1">
        <v>1</v>
      </c>
      <c r="E11" s="1">
        <v>25</v>
      </c>
      <c r="F11" s="7">
        <f>(E11*E5)+E11*E6</f>
        <v>23.5</v>
      </c>
      <c r="G11" s="8">
        <f t="shared" si="0"/>
        <v>23.5</v>
      </c>
    </row>
    <row r="12" spans="1:14" x14ac:dyDescent="0.35">
      <c r="C12" s="1" t="s">
        <v>78</v>
      </c>
      <c r="D12" s="1">
        <v>8</v>
      </c>
      <c r="F12" s="7"/>
      <c r="G12" s="8"/>
    </row>
    <row r="13" spans="1:14" x14ac:dyDescent="0.35">
      <c r="C13" s="1" t="s">
        <v>94</v>
      </c>
      <c r="D13" s="1">
        <v>12</v>
      </c>
      <c r="F13" s="7"/>
      <c r="G13" s="8"/>
    </row>
    <row r="14" spans="1:14" x14ac:dyDescent="0.35">
      <c r="C14" s="1" t="s">
        <v>102</v>
      </c>
      <c r="D14" s="1">
        <v>10</v>
      </c>
      <c r="F14" s="7"/>
      <c r="G14" s="8"/>
    </row>
    <row r="15" spans="1:14" x14ac:dyDescent="0.35">
      <c r="C15" s="1" t="s">
        <v>79</v>
      </c>
      <c r="D15" s="1">
        <v>1</v>
      </c>
      <c r="F15" s="7"/>
      <c r="G15" s="8"/>
    </row>
    <row r="16" spans="1:14" x14ac:dyDescent="0.35">
      <c r="C16" s="1" t="s">
        <v>104</v>
      </c>
      <c r="D16" s="1">
        <v>1</v>
      </c>
      <c r="F16" s="7"/>
      <c r="G16" s="8"/>
    </row>
    <row r="17" spans="1:7" x14ac:dyDescent="0.35">
      <c r="C17" s="1" t="s">
        <v>81</v>
      </c>
      <c r="D17" s="1">
        <v>4</v>
      </c>
      <c r="F17" s="7"/>
      <c r="G17" s="8"/>
    </row>
    <row r="18" spans="1:7" x14ac:dyDescent="0.35">
      <c r="C18" s="1" t="s">
        <v>80</v>
      </c>
      <c r="D18" s="1">
        <v>4</v>
      </c>
      <c r="F18" s="7"/>
      <c r="G18" s="8"/>
    </row>
    <row r="19" spans="1:7" x14ac:dyDescent="0.35">
      <c r="B19" s="1" t="s">
        <v>47</v>
      </c>
      <c r="C19" s="1" t="s">
        <v>82</v>
      </c>
      <c r="D19" s="1">
        <v>4</v>
      </c>
      <c r="F19" s="7"/>
      <c r="G19" s="8"/>
    </row>
    <row r="20" spans="1:7" x14ac:dyDescent="0.35">
      <c r="C20" s="1" t="s">
        <v>77</v>
      </c>
      <c r="D20" s="1">
        <v>1</v>
      </c>
      <c r="F20" s="7">
        <v>25</v>
      </c>
      <c r="G20" s="8">
        <f t="shared" si="0"/>
        <v>25</v>
      </c>
    </row>
    <row r="21" spans="1:7" x14ac:dyDescent="0.35">
      <c r="C21" s="1" t="s">
        <v>52</v>
      </c>
      <c r="D21" s="1">
        <v>1</v>
      </c>
      <c r="F21" s="7">
        <v>1.44</v>
      </c>
      <c r="G21" s="8">
        <f t="shared" ref="G21" si="1">D21*F21</f>
        <v>1.44</v>
      </c>
    </row>
    <row r="22" spans="1:7" x14ac:dyDescent="0.35">
      <c r="F22" s="7"/>
      <c r="G22" s="9">
        <f>SUM(G9:G21)</f>
        <v>783.14</v>
      </c>
    </row>
    <row r="23" spans="1:7" s="5" customFormat="1" x14ac:dyDescent="0.35">
      <c r="A23" s="5" t="s">
        <v>2</v>
      </c>
      <c r="B23" s="5" t="s">
        <v>3</v>
      </c>
      <c r="C23" s="5" t="s">
        <v>13</v>
      </c>
      <c r="D23" s="5" t="s">
        <v>5</v>
      </c>
      <c r="F23" s="10" t="s">
        <v>6</v>
      </c>
      <c r="G23" s="8"/>
    </row>
    <row r="24" spans="1:7" s="5" customFormat="1" x14ac:dyDescent="0.35">
      <c r="B24" s="1" t="s">
        <v>14</v>
      </c>
      <c r="C24" s="1" t="s">
        <v>15</v>
      </c>
      <c r="D24" s="1">
        <v>2</v>
      </c>
      <c r="E24" s="1"/>
      <c r="F24" s="7">
        <v>32</v>
      </c>
      <c r="G24" s="8">
        <f>D24*F24</f>
        <v>64</v>
      </c>
    </row>
    <row r="25" spans="1:7" x14ac:dyDescent="0.35">
      <c r="A25" s="1" t="s">
        <v>16</v>
      </c>
      <c r="B25" s="1" t="s">
        <v>17</v>
      </c>
      <c r="C25" s="1" t="s">
        <v>13</v>
      </c>
      <c r="D25" s="1">
        <v>1</v>
      </c>
      <c r="F25" s="7">
        <v>90</v>
      </c>
      <c r="G25" s="8">
        <f t="shared" si="0"/>
        <v>90</v>
      </c>
    </row>
    <row r="26" spans="1:7" x14ac:dyDescent="0.35">
      <c r="C26" s="1" t="s">
        <v>92</v>
      </c>
      <c r="D26" s="1">
        <v>2</v>
      </c>
      <c r="F26" s="7"/>
      <c r="G26" s="8"/>
    </row>
    <row r="27" spans="1:7" x14ac:dyDescent="0.35">
      <c r="A27" s="1" t="s">
        <v>16</v>
      </c>
      <c r="B27" s="16" t="s">
        <v>19</v>
      </c>
      <c r="C27" s="16" t="s">
        <v>20</v>
      </c>
      <c r="D27" s="1">
        <v>4</v>
      </c>
      <c r="F27" s="7">
        <v>5.0220000000000001E-2</v>
      </c>
      <c r="G27" s="8">
        <f t="shared" si="0"/>
        <v>0.20088</v>
      </c>
    </row>
    <row r="28" spans="1:7" x14ac:dyDescent="0.35">
      <c r="A28" s="1" t="s">
        <v>16</v>
      </c>
      <c r="B28" s="16" t="s">
        <v>21</v>
      </c>
      <c r="C28" s="16" t="s">
        <v>22</v>
      </c>
      <c r="D28" s="1">
        <v>4</v>
      </c>
      <c r="F28" s="7">
        <v>8.7559999999999999E-2</v>
      </c>
      <c r="G28" s="8">
        <f t="shared" si="0"/>
        <v>0.35024</v>
      </c>
    </row>
    <row r="29" spans="1:7" x14ac:dyDescent="0.35">
      <c r="A29" s="1" t="s">
        <v>16</v>
      </c>
      <c r="B29" s="16" t="s">
        <v>23</v>
      </c>
      <c r="C29" s="16" t="s">
        <v>24</v>
      </c>
      <c r="D29" s="1">
        <v>6</v>
      </c>
      <c r="F29" s="7">
        <v>6.4400000000000004E-3</v>
      </c>
      <c r="G29" s="8">
        <f t="shared" si="0"/>
        <v>3.8640000000000001E-2</v>
      </c>
    </row>
    <row r="30" spans="1:7" x14ac:dyDescent="0.35">
      <c r="F30" s="7"/>
      <c r="G30" s="9">
        <f>SUM(G24:G29)</f>
        <v>154.58976000000001</v>
      </c>
    </row>
    <row r="31" spans="1:7" s="5" customFormat="1" x14ac:dyDescent="0.35">
      <c r="A31" s="5" t="s">
        <v>2</v>
      </c>
      <c r="B31" s="5" t="s">
        <v>3</v>
      </c>
      <c r="C31" s="5" t="s">
        <v>25</v>
      </c>
      <c r="D31" s="5" t="s">
        <v>5</v>
      </c>
      <c r="F31" s="10" t="s">
        <v>6</v>
      </c>
      <c r="G31" s="8"/>
    </row>
    <row r="32" spans="1:7" x14ac:dyDescent="0.35">
      <c r="A32" s="1" t="s">
        <v>26</v>
      </c>
      <c r="B32" s="1" t="s">
        <v>27</v>
      </c>
      <c r="C32" s="1" t="s">
        <v>28</v>
      </c>
      <c r="D32" s="1">
        <v>1</v>
      </c>
      <c r="F32" s="7">
        <v>290</v>
      </c>
      <c r="G32" s="8">
        <f t="shared" si="0"/>
        <v>290</v>
      </c>
    </row>
    <row r="33" spans="1:7" x14ac:dyDescent="0.35">
      <c r="F33" s="7"/>
      <c r="G33" s="9">
        <f>SUM(G32:G32)</f>
        <v>290</v>
      </c>
    </row>
    <row r="34" spans="1:7" s="5" customFormat="1" x14ac:dyDescent="0.35">
      <c r="A34" s="5" t="s">
        <v>2</v>
      </c>
      <c r="B34" s="5" t="s">
        <v>3</v>
      </c>
      <c r="C34" s="5" t="s">
        <v>33</v>
      </c>
      <c r="D34" s="5" t="s">
        <v>5</v>
      </c>
      <c r="F34" s="10" t="s">
        <v>6</v>
      </c>
      <c r="G34" s="8"/>
    </row>
    <row r="35" spans="1:7" x14ac:dyDescent="0.35">
      <c r="A35" s="1" t="s">
        <v>34</v>
      </c>
      <c r="B35" s="12" t="s">
        <v>83</v>
      </c>
      <c r="C35" s="1" t="s">
        <v>36</v>
      </c>
      <c r="D35" s="1">
        <v>2</v>
      </c>
      <c r="E35" s="1">
        <v>72</v>
      </c>
      <c r="F35" s="7">
        <f>(E35*E5)+E35*E6</f>
        <v>67.679999999999993</v>
      </c>
      <c r="G35" s="8">
        <f t="shared" si="0"/>
        <v>135.35999999999999</v>
      </c>
    </row>
    <row r="36" spans="1:7" x14ac:dyDescent="0.35">
      <c r="A36" s="1" t="s">
        <v>34</v>
      </c>
      <c r="B36" s="12"/>
      <c r="C36" s="1" t="s">
        <v>84</v>
      </c>
      <c r="D36" s="1">
        <v>1</v>
      </c>
      <c r="F36" s="7">
        <v>30</v>
      </c>
      <c r="G36" s="8">
        <f t="shared" si="0"/>
        <v>30</v>
      </c>
    </row>
    <row r="37" spans="1:7" x14ac:dyDescent="0.35">
      <c r="B37" s="12"/>
      <c r="C37" s="1" t="s">
        <v>85</v>
      </c>
      <c r="D37" s="1">
        <v>1</v>
      </c>
      <c r="F37" s="7"/>
      <c r="G37" s="8"/>
    </row>
    <row r="38" spans="1:7" x14ac:dyDescent="0.35">
      <c r="B38" s="12"/>
      <c r="C38" s="1" t="s">
        <v>87</v>
      </c>
      <c r="D38" s="1">
        <v>8</v>
      </c>
      <c r="F38" s="7"/>
      <c r="G38" s="8"/>
    </row>
    <row r="39" spans="1:7" x14ac:dyDescent="0.35">
      <c r="B39" s="12" t="s">
        <v>88</v>
      </c>
      <c r="C39" s="1" t="s">
        <v>89</v>
      </c>
      <c r="D39" s="1">
        <v>1</v>
      </c>
      <c r="F39" s="7"/>
      <c r="G39" s="8"/>
    </row>
    <row r="40" spans="1:7" x14ac:dyDescent="0.35">
      <c r="A40" s="1" t="s">
        <v>34</v>
      </c>
      <c r="B40" s="1" t="s">
        <v>39</v>
      </c>
      <c r="C40" s="1" t="s">
        <v>40</v>
      </c>
      <c r="D40" s="1">
        <v>1</v>
      </c>
      <c r="F40" s="7">
        <v>15</v>
      </c>
      <c r="G40" s="8">
        <f t="shared" si="0"/>
        <v>15</v>
      </c>
    </row>
    <row r="41" spans="1:7" x14ac:dyDescent="0.35">
      <c r="A41" s="1" t="s">
        <v>34</v>
      </c>
      <c r="B41" s="1" t="s">
        <v>43</v>
      </c>
      <c r="C41" s="1" t="s">
        <v>44</v>
      </c>
      <c r="D41" s="1">
        <v>3</v>
      </c>
      <c r="F41" s="7">
        <v>3.8490000000000003E-2</v>
      </c>
      <c r="G41" s="8">
        <f t="shared" si="0"/>
        <v>0.11547000000000002</v>
      </c>
    </row>
    <row r="42" spans="1:7" x14ac:dyDescent="0.35">
      <c r="A42" s="1" t="s">
        <v>34</v>
      </c>
      <c r="B42" s="1" t="s">
        <v>49</v>
      </c>
      <c r="C42" s="1" t="s">
        <v>50</v>
      </c>
      <c r="D42" s="1">
        <v>2</v>
      </c>
      <c r="F42" s="7">
        <v>0.86</v>
      </c>
      <c r="G42" s="8">
        <f>D42*F42</f>
        <v>1.72</v>
      </c>
    </row>
    <row r="43" spans="1:7" x14ac:dyDescent="0.35">
      <c r="C43" s="1" t="s">
        <v>96</v>
      </c>
      <c r="D43" s="1">
        <v>1</v>
      </c>
      <c r="F43" s="7"/>
      <c r="G43" s="8"/>
    </row>
    <row r="44" spans="1:7" x14ac:dyDescent="0.35">
      <c r="C44" s="1" t="s">
        <v>95</v>
      </c>
      <c r="D44" s="1">
        <v>1</v>
      </c>
      <c r="F44" s="7"/>
      <c r="G44" s="8"/>
    </row>
    <row r="45" spans="1:7" x14ac:dyDescent="0.35">
      <c r="A45" s="1" t="s">
        <v>34</v>
      </c>
      <c r="B45" s="1" t="s">
        <v>86</v>
      </c>
      <c r="C45" s="1" t="s">
        <v>54</v>
      </c>
      <c r="D45" s="1">
        <v>1</v>
      </c>
      <c r="F45" s="7">
        <v>56.047199999999997</v>
      </c>
      <c r="G45" s="8">
        <f t="shared" si="0"/>
        <v>56.047199999999997</v>
      </c>
    </row>
    <row r="46" spans="1:7" x14ac:dyDescent="0.35">
      <c r="F46" s="7"/>
      <c r="G46" s="9">
        <f>SUM(G35:G45)</f>
        <v>238.24266999999998</v>
      </c>
    </row>
    <row r="47" spans="1:7" x14ac:dyDescent="0.35">
      <c r="F47" s="7"/>
      <c r="G47" s="9"/>
    </row>
    <row r="48" spans="1:7" ht="12.75" customHeight="1" x14ac:dyDescent="0.35">
      <c r="C48" s="5" t="s">
        <v>55</v>
      </c>
      <c r="F48" s="7"/>
    </row>
    <row r="49" spans="1:7" ht="12.75" customHeight="1" x14ac:dyDescent="0.35">
      <c r="A49" s="1" t="s">
        <v>34</v>
      </c>
      <c r="B49" s="1" t="s">
        <v>56</v>
      </c>
      <c r="C49" s="1" t="s">
        <v>57</v>
      </c>
      <c r="D49" s="1">
        <v>2</v>
      </c>
      <c r="F49" s="7">
        <v>6.6500000000000004E-2</v>
      </c>
      <c r="G49" s="11">
        <f>F49*D49</f>
        <v>0.13300000000000001</v>
      </c>
    </row>
    <row r="50" spans="1:7" ht="12.75" customHeight="1" x14ac:dyDescent="0.35">
      <c r="A50" s="1" t="s">
        <v>7</v>
      </c>
      <c r="B50" s="1" t="s">
        <v>58</v>
      </c>
      <c r="C50" s="1" t="s">
        <v>59</v>
      </c>
      <c r="D50" s="1">
        <v>1</v>
      </c>
      <c r="F50" s="7">
        <v>0.33400000000000002</v>
      </c>
      <c r="G50" s="11">
        <f>F50*D50</f>
        <v>0.33400000000000002</v>
      </c>
    </row>
    <row r="51" spans="1:7" ht="13.5" customHeight="1" x14ac:dyDescent="0.35">
      <c r="A51" s="1" t="s">
        <v>7</v>
      </c>
      <c r="B51" s="1" t="s">
        <v>60</v>
      </c>
      <c r="C51" s="1" t="s">
        <v>61</v>
      </c>
      <c r="D51" s="1">
        <v>1</v>
      </c>
      <c r="F51" s="7">
        <v>1</v>
      </c>
      <c r="G51" s="11">
        <f>F51*D51</f>
        <v>1</v>
      </c>
    </row>
    <row r="52" spans="1:7" x14ac:dyDescent="0.35">
      <c r="A52" s="1" t="s">
        <v>7</v>
      </c>
      <c r="B52" s="1" t="s">
        <v>62</v>
      </c>
      <c r="C52" s="1" t="s">
        <v>63</v>
      </c>
      <c r="D52" s="1">
        <v>1</v>
      </c>
      <c r="F52" s="7">
        <v>0.2</v>
      </c>
      <c r="G52" s="13">
        <v>0.2</v>
      </c>
    </row>
    <row r="53" spans="1:7" x14ac:dyDescent="0.35">
      <c r="F53" s="7"/>
      <c r="G53" s="14">
        <f>SUM(G49:G52)</f>
        <v>1.667</v>
      </c>
    </row>
    <row r="54" spans="1:7" x14ac:dyDescent="0.35">
      <c r="C54" s="5" t="s">
        <v>64</v>
      </c>
      <c r="F54" s="7"/>
    </row>
    <row r="55" spans="1:7" x14ac:dyDescent="0.35">
      <c r="A55" s="1" t="s">
        <v>7</v>
      </c>
      <c r="B55" s="1" t="s">
        <v>65</v>
      </c>
      <c r="C55" s="1" t="s">
        <v>66</v>
      </c>
      <c r="D55" s="1">
        <v>2</v>
      </c>
      <c r="F55" s="7">
        <v>0.89</v>
      </c>
      <c r="G55" s="11">
        <f>D55*F55</f>
        <v>1.78</v>
      </c>
    </row>
    <row r="56" spans="1:7" x14ac:dyDescent="0.35">
      <c r="A56" s="1" t="s">
        <v>16</v>
      </c>
      <c r="B56" s="1" t="s">
        <v>67</v>
      </c>
      <c r="C56" s="1" t="s">
        <v>68</v>
      </c>
      <c r="D56" s="1">
        <v>1</v>
      </c>
      <c r="F56" s="7">
        <v>0.88500000000000001</v>
      </c>
      <c r="G56" s="11">
        <f>D56*F56</f>
        <v>0.88500000000000001</v>
      </c>
    </row>
    <row r="57" spans="1:7" x14ac:dyDescent="0.35">
      <c r="A57" s="1" t="s">
        <v>7</v>
      </c>
      <c r="B57" s="1" t="s">
        <v>90</v>
      </c>
      <c r="C57" s="1" t="s">
        <v>91</v>
      </c>
      <c r="D57" s="1">
        <v>1</v>
      </c>
      <c r="F57" s="7">
        <v>7.4</v>
      </c>
      <c r="G57" s="11">
        <f>D57*F57</f>
        <v>7.4</v>
      </c>
    </row>
    <row r="58" spans="1:7" x14ac:dyDescent="0.35">
      <c r="C58" s="1" t="s">
        <v>71</v>
      </c>
      <c r="D58" s="1">
        <v>1</v>
      </c>
      <c r="F58" s="7">
        <v>1.64</v>
      </c>
      <c r="G58" s="13">
        <v>1.64</v>
      </c>
    </row>
    <row r="59" spans="1:7" x14ac:dyDescent="0.35">
      <c r="C59" s="1" t="s">
        <v>72</v>
      </c>
      <c r="D59" s="1">
        <v>1</v>
      </c>
      <c r="F59" s="7">
        <v>0.84660000000000002</v>
      </c>
      <c r="G59" s="13">
        <v>0.84660000000000002</v>
      </c>
    </row>
    <row r="60" spans="1:7" x14ac:dyDescent="0.35">
      <c r="C60" s="1" t="s">
        <v>73</v>
      </c>
      <c r="D60" s="1">
        <v>1</v>
      </c>
      <c r="F60" s="7">
        <v>3.2099999999999997E-2</v>
      </c>
      <c r="G60" s="13">
        <v>3.2099999999999997E-2</v>
      </c>
    </row>
    <row r="61" spans="1:7" x14ac:dyDescent="0.35">
      <c r="G61" s="10">
        <f>SUM(G55:G60)</f>
        <v>12.583700000000002</v>
      </c>
    </row>
    <row r="64" spans="1:7" ht="28.5" x14ac:dyDescent="0.65">
      <c r="G64" s="17">
        <f>G61+G53+G46+G33+G30+G22</f>
        <v>1480.2231299999999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80205-7DD3-4A22-8B28-8B1FE325021B}">
  <dimension ref="A1"/>
  <sheetViews>
    <sheetView topLeftCell="A4" zoomScale="40" zoomScaleNormal="40" workbookViewId="0">
      <selection activeCell="W27" sqref="W27"/>
    </sheetView>
  </sheetViews>
  <sheetFormatPr baseColWidth="10"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aveiro p6,67</vt:lpstr>
      <vt:lpstr>CAB_ALM_RCV P6,67</vt:lpstr>
      <vt:lpstr>aveiro p10</vt:lpstr>
      <vt:lpstr>CAB_ALM_MOD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Adolfo</dc:creator>
  <cp:lastModifiedBy>INGENIERIA ImasD</cp:lastModifiedBy>
  <cp:lastPrinted>2021-09-27T16:04:38Z</cp:lastPrinted>
  <dcterms:created xsi:type="dcterms:W3CDTF">2021-09-22T11:40:59Z</dcterms:created>
  <dcterms:modified xsi:type="dcterms:W3CDTF">2021-09-29T09:40:55Z</dcterms:modified>
</cp:coreProperties>
</file>