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 CHRISTIAN\Desktop\"/>
    </mc:Choice>
  </mc:AlternateContent>
  <xr:revisionPtr revIDLastSave="0" documentId="8_{A1B252C9-F06C-4DE5-BD56-0B2BD096C608}" xr6:coauthVersionLast="47" xr6:coauthVersionMax="47" xr10:uidLastSave="{00000000-0000-0000-0000-000000000000}"/>
  <bookViews>
    <workbookView xWindow="-108" yWindow="-108" windowWidth="23256" windowHeight="12456" firstSheet="1" activeTab="3" xr2:uid="{8E63AA74-B22E-430B-B57B-CB9838FF635A}"/>
  </bookViews>
  <sheets>
    <sheet name="Measure of Central Tendency" sheetId="1" r:id="rId1"/>
    <sheet name="Measure of dispertion" sheetId="2" r:id="rId2"/>
    <sheet name="Skewness and Kortosies " sheetId="4" r:id="rId3"/>
    <sheet name="More Statistics Questions" sheetId="3" r:id="rId4"/>
  </sheets>
  <definedNames>
    <definedName name="_xlchart.v1.0" hidden="1">'More Statistics Questions'!$A$150:$A$249</definedName>
    <definedName name="_xlchart.v1.1" hidden="1">'More Statistics Questions'!$A$257:$A$306</definedName>
    <definedName name="_xlchart.v1.2" hidden="1">'More Statistics Questions'!$A$352:$A$451</definedName>
    <definedName name="_xlchart.v1.3" hidden="1">'More Statistics Questions'!$B$128:$B$134</definedName>
    <definedName name="_xlchart.v1.4" hidden="1">'More Statistics Questions'!$C$127</definedName>
    <definedName name="_xlchart.v1.5" hidden="1">'More Statistics Questions'!$C$128:$C$134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4" l="1"/>
  <c r="J29" i="4" s="1"/>
  <c r="K18" i="4"/>
  <c r="K22" i="4" l="1"/>
  <c r="J12" i="4"/>
  <c r="K17" i="4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B21" i="4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B45" i="4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B57" i="4"/>
  <c r="B10" i="4"/>
  <c r="C10" i="4" s="1"/>
  <c r="B9" i="4"/>
  <c r="C9" i="4" s="1"/>
  <c r="B11" i="4"/>
  <c r="C11" i="4" s="1"/>
  <c r="B12" i="4"/>
  <c r="C12" i="4" s="1"/>
  <c r="B13" i="4"/>
  <c r="C13" i="4" s="1"/>
  <c r="B8" i="4"/>
  <c r="A271" i="2" a="1"/>
  <c r="A271" i="2" s="1"/>
  <c r="B271" i="2" a="1"/>
  <c r="B271" i="2" s="1"/>
  <c r="C271" i="2" a="1"/>
  <c r="C271" i="2"/>
  <c r="C290" i="2" s="1"/>
  <c r="D271" i="2" a="1"/>
  <c r="D271" i="2"/>
  <c r="E271" i="2" a="1"/>
  <c r="E271" i="2" s="1"/>
  <c r="D290" i="2"/>
  <c r="E290" i="2"/>
  <c r="C291" i="2"/>
  <c r="D291" i="2"/>
  <c r="E291" i="2"/>
  <c r="C214" i="2"/>
  <c r="D482" i="3"/>
  <c r="D484" i="3"/>
  <c r="D483" i="3"/>
  <c r="C482" i="3"/>
  <c r="C484" i="3"/>
  <c r="C483" i="3"/>
  <c r="D384" i="3" a="1"/>
  <c r="D384" i="3" s="1"/>
  <c r="D309" i="3" a="1"/>
  <c r="D309" i="3" s="1"/>
  <c r="C384" i="3" a="1"/>
  <c r="C384" i="3" s="1"/>
  <c r="D375" i="3"/>
  <c r="D26" i="4" l="1"/>
  <c r="D41" i="4"/>
  <c r="D18" i="4"/>
  <c r="D11" i="4"/>
  <c r="D36" i="4"/>
  <c r="D39" i="4"/>
  <c r="D9" i="4"/>
  <c r="D35" i="4"/>
  <c r="D55" i="4"/>
  <c r="D46" i="4"/>
  <c r="D22" i="4"/>
  <c r="D37" i="4"/>
  <c r="D57" i="4"/>
  <c r="D21" i="4"/>
  <c r="D53" i="4"/>
  <c r="D14" i="4"/>
  <c r="D44" i="4"/>
  <c r="D20" i="4"/>
  <c r="D30" i="4"/>
  <c r="D51" i="4"/>
  <c r="D29" i="4"/>
  <c r="D50" i="4"/>
  <c r="D49" i="4"/>
  <c r="D27" i="4"/>
  <c r="D8" i="4"/>
  <c r="D42" i="4"/>
  <c r="D25" i="4"/>
  <c r="D19" i="4"/>
  <c r="D12" i="4"/>
  <c r="D40" i="4"/>
  <c r="D48" i="4"/>
  <c r="D24" i="4"/>
  <c r="D17" i="4"/>
  <c r="D47" i="4"/>
  <c r="D23" i="4"/>
  <c r="D38" i="4"/>
  <c r="D16" i="4"/>
  <c r="D10" i="4"/>
  <c r="D34" i="4"/>
  <c r="D54" i="4"/>
  <c r="D15" i="4"/>
  <c r="D45" i="4"/>
  <c r="D31" i="4"/>
  <c r="D56" i="4"/>
  <c r="D32" i="4"/>
  <c r="D52" i="4"/>
  <c r="D28" i="4"/>
  <c r="D43" i="4"/>
  <c r="D13" i="4"/>
  <c r="C8" i="4"/>
  <c r="C32" i="4"/>
  <c r="C57" i="4"/>
  <c r="C45" i="4"/>
  <c r="C21" i="4"/>
  <c r="C56" i="4"/>
  <c r="C44" i="4"/>
  <c r="C20" i="4"/>
  <c r="D33" i="4"/>
  <c r="E292" i="2"/>
  <c r="C292" i="2"/>
  <c r="D292" i="2"/>
  <c r="C289" i="2"/>
  <c r="D289" i="2"/>
  <c r="E289" i="2"/>
  <c r="E288" i="2"/>
  <c r="C288" i="2"/>
  <c r="D288" i="2"/>
  <c r="D362" i="3"/>
  <c r="D359" i="3"/>
  <c r="D358" i="3"/>
  <c r="D357" i="3"/>
  <c r="D293" i="3"/>
  <c r="C309" i="3" a="1"/>
  <c r="C309" i="3" s="1"/>
  <c r="D268" i="3"/>
  <c r="D267" i="3"/>
  <c r="D266" i="3"/>
  <c r="E8" i="4" l="1"/>
  <c r="F8" i="4"/>
  <c r="E26" i="4"/>
  <c r="F26" i="4"/>
  <c r="E43" i="4"/>
  <c r="F43" i="4"/>
  <c r="E27" i="4"/>
  <c r="F27" i="4"/>
  <c r="E23" i="4"/>
  <c r="F23" i="4"/>
  <c r="E35" i="4"/>
  <c r="F35" i="4"/>
  <c r="E13" i="4"/>
  <c r="F13" i="4"/>
  <c r="E16" i="4"/>
  <c r="F16" i="4"/>
  <c r="E57" i="4"/>
  <c r="F57" i="4"/>
  <c r="E38" i="4"/>
  <c r="F38" i="4"/>
  <c r="E37" i="4"/>
  <c r="F37" i="4"/>
  <c r="E28" i="4"/>
  <c r="F28" i="4"/>
  <c r="E49" i="4"/>
  <c r="F49" i="4"/>
  <c r="E22" i="4"/>
  <c r="F22" i="4"/>
  <c r="E33" i="4"/>
  <c r="F33" i="4"/>
  <c r="E52" i="4"/>
  <c r="F52" i="4"/>
  <c r="E47" i="4"/>
  <c r="F47" i="4"/>
  <c r="E50" i="4"/>
  <c r="F50" i="4"/>
  <c r="E46" i="4"/>
  <c r="F46" i="4"/>
  <c r="E32" i="4"/>
  <c r="F32" i="4"/>
  <c r="E17" i="4"/>
  <c r="F17" i="4"/>
  <c r="E29" i="4"/>
  <c r="F29" i="4"/>
  <c r="E55" i="4"/>
  <c r="F55" i="4"/>
  <c r="E56" i="4"/>
  <c r="F56" i="4"/>
  <c r="E24" i="4"/>
  <c r="F24" i="4"/>
  <c r="E51" i="4"/>
  <c r="F51" i="4"/>
  <c r="E31" i="4"/>
  <c r="F31" i="4"/>
  <c r="E48" i="4"/>
  <c r="F48" i="4"/>
  <c r="E30" i="4"/>
  <c r="F30" i="4"/>
  <c r="E9" i="4"/>
  <c r="F9" i="4"/>
  <c r="E45" i="4"/>
  <c r="F45" i="4"/>
  <c r="E40" i="4"/>
  <c r="F40" i="4"/>
  <c r="E20" i="4"/>
  <c r="F20" i="4"/>
  <c r="E39" i="4"/>
  <c r="F39" i="4"/>
  <c r="E15" i="4"/>
  <c r="F15" i="4"/>
  <c r="E12" i="4"/>
  <c r="F12" i="4"/>
  <c r="E44" i="4"/>
  <c r="F44" i="4"/>
  <c r="E36" i="4"/>
  <c r="F36" i="4"/>
  <c r="E54" i="4"/>
  <c r="F54" i="4"/>
  <c r="E19" i="4"/>
  <c r="F19" i="4"/>
  <c r="E14" i="4"/>
  <c r="F14" i="4"/>
  <c r="E11" i="4"/>
  <c r="F11" i="4"/>
  <c r="E34" i="4"/>
  <c r="F34" i="4"/>
  <c r="E25" i="4"/>
  <c r="F25" i="4"/>
  <c r="E53" i="4"/>
  <c r="F53" i="4"/>
  <c r="E18" i="4"/>
  <c r="F18" i="4"/>
  <c r="E10" i="4"/>
  <c r="F10" i="4"/>
  <c r="E42" i="4"/>
  <c r="F42" i="4"/>
  <c r="E21" i="4"/>
  <c r="F21" i="4"/>
  <c r="E41" i="4"/>
  <c r="F41" i="4"/>
  <c r="D261" i="3"/>
  <c r="D263" i="3"/>
  <c r="D262" i="3"/>
  <c r="F180" i="3" a="1"/>
  <c r="F180" i="3" s="1"/>
  <c r="G180" i="3" a="1"/>
  <c r="G180" i="3" s="1"/>
  <c r="D171" i="3"/>
  <c r="E153" i="3"/>
  <c r="E143" i="3"/>
  <c r="D90" i="3"/>
  <c r="D89" i="3"/>
  <c r="E72" i="3"/>
  <c r="E73" i="3"/>
  <c r="D78" i="3" s="1"/>
  <c r="D81" i="3" s="1"/>
  <c r="D82" i="3" s="1"/>
  <c r="D83" i="3" s="1"/>
  <c r="D84" i="3" s="1"/>
  <c r="D85" i="3" s="1"/>
  <c r="D86" i="3" s="1"/>
  <c r="F29" i="3"/>
  <c r="F32" i="3" s="1"/>
  <c r="F33" i="3" s="1"/>
  <c r="F34" i="3" s="1"/>
  <c r="F35" i="3" s="1"/>
  <c r="F36" i="3" s="1"/>
  <c r="F37" i="3" s="1"/>
  <c r="F38" i="3" s="1"/>
  <c r="F15" i="2"/>
  <c r="F14" i="2"/>
  <c r="E75" i="3"/>
  <c r="E74" i="3"/>
  <c r="F26" i="3"/>
  <c r="F25" i="3" a="1"/>
  <c r="F25" i="3" s="1"/>
  <c r="P13" i="3"/>
  <c r="J28" i="4" l="1"/>
  <c r="K21" i="4"/>
  <c r="J11" i="4" s="1"/>
  <c r="E158" i="3"/>
  <c r="E159" i="3" s="1"/>
  <c r="E160" i="3" s="1"/>
  <c r="E161" i="3" s="1"/>
  <c r="E162" i="3" s="1"/>
  <c r="E163" i="3" s="1"/>
  <c r="D269" i="3"/>
  <c r="D270" i="3" s="1"/>
  <c r="D271" i="3" s="1"/>
  <c r="D91" i="3"/>
  <c r="D93" i="3" s="1"/>
  <c r="D94" i="3" l="1"/>
  <c r="B10" i="2"/>
  <c r="C10" i="2" s="1"/>
  <c r="B12" i="2"/>
  <c r="B13" i="2"/>
  <c r="B14" i="2"/>
  <c r="B15" i="2"/>
  <c r="B16" i="2"/>
  <c r="B17" i="2"/>
  <c r="C217" i="2" l="1"/>
  <c r="C216" i="2"/>
  <c r="C215" i="2"/>
  <c r="A184" i="2" a="1"/>
  <c r="A174" i="2" a="1"/>
  <c r="A164" i="2" a="1"/>
  <c r="A154" i="2" a="1"/>
  <c r="A144" i="2" a="1"/>
  <c r="D133" i="2"/>
  <c r="D132" i="2"/>
  <c r="A97" i="2" a="1"/>
  <c r="A67" i="2" a="1"/>
  <c r="A107" i="2" a="1"/>
  <c r="A87" i="2" a="1"/>
  <c r="A77" i="2" a="1"/>
  <c r="F38" i="2"/>
  <c r="F39" i="2"/>
  <c r="F13" i="2"/>
  <c r="B9" i="2" s="1"/>
  <c r="C12" i="2"/>
  <c r="C13" i="2"/>
  <c r="C14" i="2"/>
  <c r="C15" i="2"/>
  <c r="C16" i="2"/>
  <c r="C17" i="2"/>
  <c r="F12" i="2"/>
  <c r="F57" i="1" a="1"/>
  <c r="F57" i="1" s="1"/>
  <c r="F56" i="1"/>
  <c r="F55" i="1"/>
  <c r="F51" i="1"/>
  <c r="F50" i="1"/>
  <c r="D22" i="1"/>
  <c r="D23" i="1" a="1"/>
  <c r="D23" i="1" s="1"/>
  <c r="D21" i="1"/>
  <c r="B12" i="1"/>
  <c r="B11" i="1"/>
  <c r="A174" i="2" l="1"/>
  <c r="C32" i="2"/>
  <c r="B29" i="2"/>
  <c r="B41" i="2"/>
  <c r="C41" i="2" s="1"/>
  <c r="B53" i="2"/>
  <c r="C53" i="2" s="1"/>
  <c r="B35" i="2"/>
  <c r="C35" i="2" s="1"/>
  <c r="B50" i="2"/>
  <c r="C50" i="2" s="1"/>
  <c r="B52" i="2"/>
  <c r="C52" i="2" s="1"/>
  <c r="B30" i="2"/>
  <c r="C30" i="2" s="1"/>
  <c r="B42" i="2"/>
  <c r="C42" i="2" s="1"/>
  <c r="B54" i="2"/>
  <c r="C54" i="2" s="1"/>
  <c r="B48" i="2"/>
  <c r="C48" i="2" s="1"/>
  <c r="B37" i="2"/>
  <c r="C37" i="2" s="1"/>
  <c r="B49" i="2"/>
  <c r="C49" i="2" s="1"/>
  <c r="B31" i="2"/>
  <c r="C31" i="2" s="1"/>
  <c r="B43" i="2"/>
  <c r="C43" i="2" s="1"/>
  <c r="B55" i="2"/>
  <c r="C55" i="2" s="1"/>
  <c r="B34" i="2"/>
  <c r="C34" i="2" s="1"/>
  <c r="B46" i="2"/>
  <c r="C46" i="2" s="1"/>
  <c r="B47" i="2"/>
  <c r="C47" i="2" s="1"/>
  <c r="B36" i="2"/>
  <c r="C36" i="2" s="1"/>
  <c r="B51" i="2"/>
  <c r="C51" i="2" s="1"/>
  <c r="B40" i="2"/>
  <c r="C40" i="2" s="1"/>
  <c r="B32" i="2"/>
  <c r="B44" i="2"/>
  <c r="C44" i="2" s="1"/>
  <c r="B27" i="2"/>
  <c r="C27" i="2" s="1"/>
  <c r="B33" i="2"/>
  <c r="C33" i="2" s="1"/>
  <c r="B45" i="2"/>
  <c r="B26" i="2"/>
  <c r="C26" i="2" s="1"/>
  <c r="B38" i="2"/>
  <c r="C38" i="2" s="1"/>
  <c r="B39" i="2"/>
  <c r="C39" i="2" s="1"/>
  <c r="B28" i="2"/>
  <c r="A87" i="2"/>
  <c r="A107" i="2"/>
  <c r="A67" i="2"/>
  <c r="A154" i="2"/>
  <c r="A164" i="2"/>
  <c r="A77" i="2"/>
  <c r="A184" i="2"/>
  <c r="C9" i="2"/>
  <c r="B8" i="2"/>
  <c r="C8" i="2" s="1"/>
  <c r="A97" i="2"/>
  <c r="A144" i="2"/>
  <c r="C45" i="2"/>
  <c r="B184" i="2" l="1"/>
  <c r="C184" i="2" s="1"/>
  <c r="F80" i="2"/>
  <c r="F79" i="2"/>
  <c r="B107" i="2" s="1"/>
  <c r="C107" i="2" s="1"/>
  <c r="B97" i="2"/>
  <c r="C97" i="2" s="1"/>
  <c r="F160" i="2"/>
  <c r="B164" i="2" s="1"/>
  <c r="C164" i="2" s="1"/>
  <c r="B87" i="2" l="1"/>
  <c r="C87" i="2" s="1"/>
  <c r="B77" i="2"/>
  <c r="C77" i="2" s="1"/>
  <c r="B174" i="2"/>
  <c r="C174" i="2" s="1"/>
  <c r="B88" i="2"/>
  <c r="C88" i="2" s="1"/>
  <c r="B108" i="2"/>
  <c r="C108" i="2" s="1"/>
  <c r="B79" i="2"/>
  <c r="C79" i="2" s="1"/>
  <c r="B103" i="2"/>
  <c r="C103" i="2" s="1"/>
  <c r="B83" i="2"/>
  <c r="C83" i="2" s="1"/>
  <c r="B75" i="2"/>
  <c r="C75" i="2" s="1"/>
  <c r="B98" i="2"/>
  <c r="C98" i="2" s="1"/>
  <c r="B89" i="2"/>
  <c r="C89" i="2" s="1"/>
  <c r="B80" i="2"/>
  <c r="C80" i="2" s="1"/>
  <c r="B104" i="2"/>
  <c r="C104" i="2" s="1"/>
  <c r="B69" i="2"/>
  <c r="B81" i="2"/>
  <c r="C81" i="2" s="1"/>
  <c r="B109" i="2"/>
  <c r="C109" i="2" s="1"/>
  <c r="B74" i="2"/>
  <c r="C74" i="2" s="1"/>
  <c r="B111" i="2"/>
  <c r="C111" i="2" s="1"/>
  <c r="B106" i="2"/>
  <c r="C106" i="2" s="1"/>
  <c r="B92" i="2"/>
  <c r="C92" i="2" s="1"/>
  <c r="B76" i="2"/>
  <c r="C76" i="2" s="1"/>
  <c r="B96" i="2"/>
  <c r="C96" i="2" s="1"/>
  <c r="B68" i="2"/>
  <c r="C68" i="2" s="1"/>
  <c r="B85" i="2"/>
  <c r="C85" i="2" s="1"/>
  <c r="B101" i="2"/>
  <c r="C101" i="2" s="1"/>
  <c r="B93" i="2"/>
  <c r="C93" i="2" s="1"/>
  <c r="B112" i="2"/>
  <c r="C112" i="2" s="1"/>
  <c r="B94" i="2"/>
  <c r="C94" i="2" s="1"/>
  <c r="B114" i="2"/>
  <c r="C114" i="2" s="1"/>
  <c r="B72" i="2"/>
  <c r="C72" i="2" s="1"/>
  <c r="B86" i="2"/>
  <c r="C86" i="2" s="1"/>
  <c r="B116" i="2"/>
  <c r="C116" i="2" s="1"/>
  <c r="B90" i="2"/>
  <c r="C90" i="2" s="1"/>
  <c r="B73" i="2"/>
  <c r="C73" i="2" s="1"/>
  <c r="B78" i="2"/>
  <c r="C78" i="2" s="1"/>
  <c r="B100" i="2"/>
  <c r="C100" i="2" s="1"/>
  <c r="B110" i="2"/>
  <c r="C110" i="2" s="1"/>
  <c r="B91" i="2"/>
  <c r="C91" i="2" s="1"/>
  <c r="B71" i="2"/>
  <c r="C71" i="2" s="1"/>
  <c r="B113" i="2"/>
  <c r="C113" i="2" s="1"/>
  <c r="B115" i="2"/>
  <c r="C115" i="2" s="1"/>
  <c r="B70" i="2"/>
  <c r="B84" i="2"/>
  <c r="C84" i="2" s="1"/>
  <c r="B102" i="2"/>
  <c r="C102" i="2" s="1"/>
  <c r="B105" i="2"/>
  <c r="C105" i="2" s="1"/>
  <c r="B95" i="2"/>
  <c r="C95" i="2" s="1"/>
  <c r="B82" i="2"/>
  <c r="C82" i="2" s="1"/>
  <c r="B99" i="2"/>
  <c r="C99" i="2" s="1"/>
  <c r="B67" i="2"/>
  <c r="C67" i="2" s="1"/>
  <c r="B156" i="2"/>
  <c r="C156" i="2" s="1"/>
  <c r="B166" i="2"/>
  <c r="C166" i="2" s="1"/>
  <c r="B191" i="2"/>
  <c r="C191" i="2" s="1"/>
  <c r="B153" i="2"/>
  <c r="C153" i="2" s="1"/>
  <c r="B159" i="2"/>
  <c r="C159" i="2" s="1"/>
  <c r="B180" i="2"/>
  <c r="C180" i="2" s="1"/>
  <c r="B157" i="2"/>
  <c r="C157" i="2" s="1"/>
  <c r="B147" i="2"/>
  <c r="C147" i="2" s="1"/>
  <c r="B160" i="2"/>
  <c r="C160" i="2" s="1"/>
  <c r="B176" i="2"/>
  <c r="C176" i="2" s="1"/>
  <c r="B161" i="2"/>
  <c r="C161" i="2" s="1"/>
  <c r="B169" i="2"/>
  <c r="C169" i="2" s="1"/>
  <c r="B192" i="2"/>
  <c r="C192" i="2" s="1"/>
  <c r="B175" i="2"/>
  <c r="C175" i="2" s="1"/>
  <c r="B168" i="2"/>
  <c r="C168" i="2" s="1"/>
  <c r="B178" i="2"/>
  <c r="C178" i="2" s="1"/>
  <c r="B155" i="2"/>
  <c r="C155" i="2" s="1"/>
  <c r="B173" i="2"/>
  <c r="C173" i="2" s="1"/>
  <c r="B182" i="2"/>
  <c r="C182" i="2" s="1"/>
  <c r="B149" i="2"/>
  <c r="C149" i="2" s="1"/>
  <c r="B181" i="2"/>
  <c r="C181" i="2" s="1"/>
  <c r="B193" i="2"/>
  <c r="C193" i="2" s="1"/>
  <c r="B150" i="2"/>
  <c r="C150" i="2" s="1"/>
  <c r="B185" i="2"/>
  <c r="C185" i="2" s="1"/>
  <c r="B151" i="2"/>
  <c r="C151" i="2" s="1"/>
  <c r="B165" i="2"/>
  <c r="C165" i="2" s="1"/>
  <c r="B186" i="2"/>
  <c r="C186" i="2" s="1"/>
  <c r="B152" i="2"/>
  <c r="C152" i="2" s="1"/>
  <c r="B183" i="2"/>
  <c r="C183" i="2" s="1"/>
  <c r="B158" i="2"/>
  <c r="C158" i="2" s="1"/>
  <c r="B172" i="2"/>
  <c r="C172" i="2" s="1"/>
  <c r="B187" i="2"/>
  <c r="C187" i="2" s="1"/>
  <c r="B177" i="2"/>
  <c r="C177" i="2" s="1"/>
  <c r="B167" i="2"/>
  <c r="C167" i="2" s="1"/>
  <c r="B163" i="2"/>
  <c r="C163" i="2" s="1"/>
  <c r="B145" i="2"/>
  <c r="C145" i="2" s="1"/>
  <c r="B171" i="2"/>
  <c r="C171" i="2" s="1"/>
  <c r="B146" i="2"/>
  <c r="C146" i="2" s="1"/>
  <c r="B188" i="2"/>
  <c r="C188" i="2" s="1"/>
  <c r="B189" i="2"/>
  <c r="C189" i="2" s="1"/>
  <c r="B148" i="2"/>
  <c r="C148" i="2" s="1"/>
  <c r="B179" i="2"/>
  <c r="C179" i="2" s="1"/>
  <c r="B162" i="2"/>
  <c r="C162" i="2" s="1"/>
  <c r="B190" i="2"/>
  <c r="C190" i="2" s="1"/>
  <c r="B170" i="2"/>
  <c r="C170" i="2" s="1"/>
  <c r="B144" i="2"/>
  <c r="B154" i="2"/>
  <c r="C154" i="2" s="1"/>
  <c r="F41" i="2"/>
  <c r="C29" i="2"/>
  <c r="F40" i="2"/>
  <c r="C28" i="2"/>
  <c r="C57" i="2"/>
  <c r="C69" i="2"/>
  <c r="C70" i="2"/>
  <c r="F81" i="2" l="1"/>
  <c r="F161" i="2"/>
  <c r="F162" i="2"/>
  <c r="C144" i="2"/>
  <c r="C195" i="2" s="1"/>
  <c r="F82" i="2"/>
  <c r="C118" i="2"/>
  <c r="B11" i="2"/>
  <c r="C11" i="2" s="1"/>
  <c r="C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<sst xmlns="http://schemas.openxmlformats.org/spreadsheetml/2006/main" count="274" uniqueCount="150">
  <si>
    <t>mean</t>
  </si>
  <si>
    <t>median</t>
  </si>
  <si>
    <t>mode</t>
  </si>
  <si>
    <t>Null</t>
  </si>
  <si>
    <t>Question 2</t>
  </si>
  <si>
    <t>Question 1</t>
  </si>
  <si>
    <t>n=20</t>
  </si>
  <si>
    <t>Minutes</t>
  </si>
  <si>
    <t>Question 3</t>
  </si>
  <si>
    <t>days1</t>
  </si>
  <si>
    <t>days2</t>
  </si>
  <si>
    <t>Questions on measure of central tendency</t>
  </si>
  <si>
    <t>n =</t>
  </si>
  <si>
    <t>Questions on measure of dispersion</t>
  </si>
  <si>
    <t>Problem 1:</t>
  </si>
  <si>
    <t xml:space="preserve"> Units produced per hour</t>
  </si>
  <si>
    <t xml:space="preserve">stendard deviation </t>
  </si>
  <si>
    <t>range(min-max)</t>
  </si>
  <si>
    <t>x-bar</t>
  </si>
  <si>
    <t>Total=1220</t>
  </si>
  <si>
    <t>variance(s 2)= ∑ i=1n(x i− xˉ) 2/n-1</t>
  </si>
  <si>
    <t>Problem 2</t>
  </si>
  <si>
    <t xml:space="preserve"> Money($)</t>
  </si>
  <si>
    <t>range</t>
  </si>
  <si>
    <t xml:space="preserve">variance </t>
  </si>
  <si>
    <t xml:space="preserve">standard diviation </t>
  </si>
  <si>
    <t>variance</t>
  </si>
  <si>
    <t>standard deviation</t>
  </si>
  <si>
    <t>mena</t>
  </si>
  <si>
    <t>Square of x-xbar</t>
  </si>
  <si>
    <t>Total</t>
  </si>
  <si>
    <t>Total = 17850</t>
  </si>
  <si>
    <t>varianve = 381750/29</t>
  </si>
  <si>
    <t>Problem 3:</t>
  </si>
  <si>
    <t xml:space="preserve"> </t>
  </si>
  <si>
    <t xml:space="preserve">standatd diviation </t>
  </si>
  <si>
    <t>days</t>
  </si>
  <si>
    <t>Square of x-x-bar</t>
  </si>
  <si>
    <t>Problem 4:</t>
  </si>
  <si>
    <t>total=1590</t>
  </si>
  <si>
    <t>x</t>
  </si>
  <si>
    <t>x(Sorted)</t>
  </si>
  <si>
    <t>Problem 5:</t>
  </si>
  <si>
    <t>total=375</t>
  </si>
  <si>
    <t>x-xbar</t>
  </si>
  <si>
    <t>squar(x-xbar)</t>
  </si>
  <si>
    <t>Problem:6</t>
  </si>
  <si>
    <t>Problem7:</t>
  </si>
  <si>
    <t>Model:A</t>
  </si>
  <si>
    <t>Model C:</t>
  </si>
  <si>
    <t>Model D:</t>
  </si>
  <si>
    <t>Model E:</t>
  </si>
  <si>
    <t>Mean</t>
  </si>
  <si>
    <t>Range</t>
  </si>
  <si>
    <t>Variance</t>
  </si>
  <si>
    <t>Model A</t>
  </si>
  <si>
    <t>Model B</t>
  </si>
  <si>
    <t>Model C</t>
  </si>
  <si>
    <t>Model D</t>
  </si>
  <si>
    <t>Model E</t>
  </si>
  <si>
    <t xml:space="preserve">More Statistics Questions </t>
  </si>
  <si>
    <t>Problem 8:</t>
  </si>
  <si>
    <t>Ages</t>
  </si>
  <si>
    <t>bin</t>
  </si>
  <si>
    <t>Column1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</si>
  <si>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</si>
  <si>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</si>
  <si>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</si>
  <si>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</si>
  <si>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</si>
  <si>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</si>
  <si>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</si>
  <si>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</si>
  <si>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</si>
  <si>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</si>
  <si>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</si>
  <si>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bins1</t>
  </si>
  <si>
    <t>More</t>
  </si>
  <si>
    <t>Frequency</t>
  </si>
  <si>
    <t>Model :B</t>
  </si>
  <si>
    <t>x-xbar square</t>
  </si>
  <si>
    <t>X-xbar</t>
  </si>
  <si>
    <t>Bins</t>
  </si>
  <si>
    <t>Problem 9</t>
  </si>
  <si>
    <t>Amount</t>
  </si>
  <si>
    <t xml:space="preserve">Frequency Distribution: Create a frequency distribution table for the ages of the </t>
  </si>
  <si>
    <t>employees.</t>
  </si>
  <si>
    <t>min</t>
  </si>
  <si>
    <t>max</t>
  </si>
  <si>
    <t>no. of  bin</t>
  </si>
  <si>
    <t>&lt;--Wedth of each bins</t>
  </si>
  <si>
    <t>Add+9</t>
  </si>
  <si>
    <t>Q1</t>
  </si>
  <si>
    <t>Q3</t>
  </si>
  <si>
    <t>IQR</t>
  </si>
  <si>
    <t xml:space="preserve">Lower fance </t>
  </si>
  <si>
    <t>Higher Fance</t>
  </si>
  <si>
    <t xml:space="preserve">So the Q1 is at the 13th position </t>
  </si>
  <si>
    <t>range/no fo bins--&gt;</t>
  </si>
  <si>
    <t>Problem 10</t>
  </si>
  <si>
    <t>frequency</t>
  </si>
  <si>
    <t>A</t>
  </si>
  <si>
    <t>B</t>
  </si>
  <si>
    <t>C</t>
  </si>
  <si>
    <t>D</t>
  </si>
  <si>
    <t>E</t>
  </si>
  <si>
    <t>F</t>
  </si>
  <si>
    <t>G</t>
  </si>
  <si>
    <t>NO.Samples</t>
  </si>
  <si>
    <t>Defect Type</t>
  </si>
  <si>
    <t>Most Common Defect&gt;</t>
  </si>
  <si>
    <t xml:space="preserve"> bin</t>
  </si>
  <si>
    <t>bin(width of bin)range/bin</t>
  </si>
  <si>
    <t>Highest Frequecny</t>
  </si>
  <si>
    <t>Unique</t>
  </si>
  <si>
    <t>Frequancy</t>
  </si>
  <si>
    <t>Problem 11</t>
  </si>
  <si>
    <t>Problem 12</t>
  </si>
  <si>
    <t xml:space="preserve">Monthly Sales </t>
  </si>
  <si>
    <t>width of bin</t>
  </si>
  <si>
    <t>unique</t>
  </si>
  <si>
    <t>Average Monthly sales</t>
  </si>
  <si>
    <t>Problem 13</t>
  </si>
  <si>
    <t>Response Times</t>
  </si>
  <si>
    <t>Median Response Time</t>
  </si>
  <si>
    <t>Problem 14</t>
  </si>
  <si>
    <t>Region 1</t>
  </si>
  <si>
    <t>Region2</t>
  </si>
  <si>
    <t>Region 3</t>
  </si>
  <si>
    <t>Average sales</t>
  </si>
  <si>
    <t>Region 2</t>
  </si>
  <si>
    <t xml:space="preserve">Sample Variance </t>
  </si>
  <si>
    <t xml:space="preserve">Standard Deviation   </t>
  </si>
  <si>
    <t>Problme 1</t>
  </si>
  <si>
    <t>Returns</t>
  </si>
  <si>
    <t>X-X bar</t>
  </si>
  <si>
    <t>X-X bar Square</t>
  </si>
  <si>
    <t>x-x bar/s.d</t>
  </si>
  <si>
    <t>Dn^3</t>
  </si>
  <si>
    <t>Average of Dn^3</t>
  </si>
  <si>
    <t>EXCEl Skewness</t>
  </si>
  <si>
    <t>n/n-1</t>
  </si>
  <si>
    <t xml:space="preserve">For Population </t>
  </si>
  <si>
    <t>Manually Skewness</t>
  </si>
  <si>
    <t>Confidence Level(95.0%)</t>
  </si>
  <si>
    <t>&lt;Varify &gt;</t>
  </si>
  <si>
    <t xml:space="preserve">Standardized value  </t>
  </si>
  <si>
    <t>Dn^4</t>
  </si>
  <si>
    <t>stand deviation ^4</t>
  </si>
  <si>
    <r>
      <rPr>
        <sz val="11"/>
        <color rgb="FFFF0000"/>
        <rFont val="Calibri"/>
        <family val="2"/>
        <scheme val="minor"/>
      </rPr>
      <t>Kurtosis</t>
    </r>
    <r>
      <rPr>
        <sz val="11"/>
        <color theme="1"/>
        <rFont val="Calibri"/>
        <family val="2"/>
        <scheme val="minor"/>
      </rPr>
      <t>-AVERAGE(F8:F57)/50*L37-3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</si>
</sst>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5C]#,##0"/>
    <numFmt numFmtId="165" formatCode="[$$-409]#,##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8"/>
      <color theme="1"/>
      <name val="Calibri"/>
      <family val="2"/>
      <scheme val="minor"/>
    </font>
    <font>
      <b/>
      <sz val="18"/>
      <color rgb="FFFF0000"/>
      <name val="Arial-BoldMT"/>
    </font>
    <font>
      <sz val="22"/>
      <color theme="1"/>
      <name val="Calibri"/>
      <family val="2"/>
      <scheme val="minor"/>
    </font>
    <font>
      <b/>
      <sz val="22"/>
      <color rgb="FFFF0000"/>
      <name val="Arial-BoldMT"/>
    </font>
    <font>
      <sz val="18"/>
      <color rgb="FFFF0000"/>
      <name val="Calibri"/>
      <family val="2"/>
      <scheme val="minor"/>
    </font>
    <font>
      <b/>
      <sz val="14"/>
      <color rgb="FFFF0000"/>
      <name val="Arial-BoldMT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FF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wrapText="1"/>
    </xf>
    <xf numFmtId="2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6"/>
    </xf>
    <xf numFmtId="0" fontId="5" fillId="0" borderId="0" xfId="0" applyFont="1" applyAlignment="1">
      <alignment horizontal="left" vertical="center" indent="6"/>
    </xf>
    <xf numFmtId="0" fontId="8" fillId="0" borderId="0" xfId="0" applyFont="1" applyAlignment="1">
      <alignment horizontal="left" vertical="center" indent="6"/>
    </xf>
    <xf numFmtId="0" fontId="9" fillId="0" borderId="0" xfId="0" applyFont="1"/>
    <xf numFmtId="0" fontId="10" fillId="2" borderId="0" xfId="0" applyFont="1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3" fontId="0" fillId="0" borderId="0" xfId="0" applyNumberFormat="1"/>
    <xf numFmtId="0" fontId="11" fillId="0" borderId="10" xfId="0" applyFont="1" applyBorder="1" applyAlignment="1">
      <alignment horizontal="center"/>
    </xf>
    <xf numFmtId="10" fontId="0" fillId="0" borderId="0" xfId="0" applyNumberFormat="1"/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Continuous"/>
    </xf>
    <xf numFmtId="0" fontId="0" fillId="0" borderId="16" xfId="0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0" fillId="3" borderId="4" xfId="0" applyFill="1" applyBorder="1"/>
    <xf numFmtId="0" fontId="0" fillId="0" borderId="19" xfId="0" applyBorder="1"/>
    <xf numFmtId="0" fontId="0" fillId="3" borderId="19" xfId="0" applyFill="1" applyBorder="1"/>
    <xf numFmtId="0" fontId="13" fillId="0" borderId="0" xfId="0" applyFont="1"/>
    <xf numFmtId="0" fontId="0" fillId="2" borderId="9" xfId="0" applyFill="1" applyBorder="1"/>
    <xf numFmtId="0" fontId="11" fillId="0" borderId="19" xfId="0" applyFont="1" applyBorder="1" applyAlignment="1">
      <alignment horizontal="center"/>
    </xf>
    <xf numFmtId="0" fontId="0" fillId="0" borderId="20" xfId="0" applyBorder="1"/>
    <xf numFmtId="165" fontId="0" fillId="0" borderId="0" xfId="0" applyNumberFormat="1"/>
    <xf numFmtId="0" fontId="3" fillId="0" borderId="5" xfId="0" applyFont="1" applyBorder="1"/>
    <xf numFmtId="2" fontId="0" fillId="0" borderId="19" xfId="0" applyNumberFormat="1" applyBorder="1"/>
    <xf numFmtId="0" fontId="1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0" fillId="2" borderId="19" xfId="0" applyFill="1" applyBorder="1"/>
    <xf numFmtId="0" fontId="3" fillId="0" borderId="8" xfId="0" applyFont="1" applyBorder="1"/>
    <xf numFmtId="0" fontId="1" fillId="0" borderId="4" xfId="0" applyFont="1" applyBorder="1"/>
    <xf numFmtId="0" fontId="0" fillId="2" borderId="4" xfId="0" applyFill="1" applyBorder="1"/>
    <xf numFmtId="0" fontId="0" fillId="4" borderId="0" xfId="0" applyFill="1" applyAlignment="1">
      <alignment horizontal="center" vertical="center"/>
    </xf>
    <xf numFmtId="0" fontId="0" fillId="4" borderId="20" xfId="0" applyFill="1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61416328033773"/>
          <c:y val="0.24846803756968394"/>
          <c:w val="0.7650844174005953"/>
          <c:h val="0.43295969718661198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'More Statistics Questions'!$E$12:$E$18</c:f>
              <c:strCache>
                <c:ptCount val="7"/>
                <c:pt idx="0">
                  <c:v>33</c:v>
                </c:pt>
                <c:pt idx="1">
                  <c:v>36</c:v>
                </c:pt>
                <c:pt idx="2">
                  <c:v>39</c:v>
                </c:pt>
                <c:pt idx="3">
                  <c:v>42</c:v>
                </c:pt>
                <c:pt idx="4">
                  <c:v>45</c:v>
                </c:pt>
                <c:pt idx="5">
                  <c:v>48</c:v>
                </c:pt>
                <c:pt idx="6">
                  <c:v>More</c:v>
                </c:pt>
              </c:strCache>
            </c:strRef>
          </c:cat>
          <c:val>
            <c:numRef>
              <c:f>'More Statistics Questions'!$F$12:$F$18</c:f>
              <c:numCache>
                <c:formatCode>General</c:formatCode>
                <c:ptCount val="7"/>
                <c:pt idx="0">
                  <c:v>43</c:v>
                </c:pt>
                <c:pt idx="1">
                  <c:v>19</c:v>
                </c:pt>
                <c:pt idx="2">
                  <c:v>18</c:v>
                </c:pt>
                <c:pt idx="3">
                  <c:v>12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24-4E28-AED6-C23C56041E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6400656"/>
        <c:axId val="535223904"/>
      </c:barChart>
      <c:catAx>
        <c:axId val="10640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5223904"/>
        <c:crosses val="autoZero"/>
        <c:auto val="1"/>
        <c:lblAlgn val="ctr"/>
        <c:lblOffset val="100"/>
        <c:noMultiLvlLbl val="0"/>
      </c:catAx>
      <c:valAx>
        <c:axId val="535223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640065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'More Statistics Questions'!$I$74:$I$81</c:f>
              <c:strCache>
                <c:ptCount val="8"/>
                <c:pt idx="0">
                  <c:v>27</c:v>
                </c:pt>
                <c:pt idx="1">
                  <c:v>36</c:v>
                </c:pt>
                <c:pt idx="2">
                  <c:v>45</c:v>
                </c:pt>
                <c:pt idx="3">
                  <c:v>54</c:v>
                </c:pt>
                <c:pt idx="4">
                  <c:v>63</c:v>
                </c:pt>
                <c:pt idx="5">
                  <c:v>72</c:v>
                </c:pt>
                <c:pt idx="6">
                  <c:v>81</c:v>
                </c:pt>
                <c:pt idx="7">
                  <c:v>More</c:v>
                </c:pt>
              </c:strCache>
            </c:strRef>
          </c:cat>
          <c:val>
            <c:numRef>
              <c:f>'More Statistics Questions'!$J$74:$J$81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14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E-44DB-858D-9F461459F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342880"/>
        <c:axId val="585707232"/>
      </c:barChart>
      <c:catAx>
        <c:axId val="66634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5707232"/>
        <c:crossesAt val="0"/>
        <c:auto val="1"/>
        <c:lblAlgn val="ctr"/>
        <c:lblOffset val="100"/>
        <c:noMultiLvlLbl val="0"/>
      </c:catAx>
      <c:valAx>
        <c:axId val="585707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63428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200" b="0" i="0" u="none" strike="noStrike" baseline="0">
                <a:effectLst/>
              </a:rPr>
              <a:t>Defect Type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lt1">
                  <a:shade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'More Statistics Questions'!$B$128:$B$134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'More Statistics Questions'!$C$128:$C$134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C-472F-9CAC-1D3C686257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6952463"/>
        <c:axId val="1787094975"/>
      </c:barChart>
      <c:catAx>
        <c:axId val="177695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094975"/>
        <c:crosses val="autoZero"/>
        <c:auto val="1"/>
        <c:lblAlgn val="ctr"/>
        <c:lblOffset val="100"/>
        <c:noMultiLvlLbl val="0"/>
      </c:catAx>
      <c:valAx>
        <c:axId val="1787094975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95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60000"/>
        <a:lumOff val="40000"/>
      </a:schemeClr>
    </a:solidFill>
    <a:ln w="9525" cap="flat" cmpd="sng" algn="ctr">
      <a:solidFill>
        <a:schemeClr val="lt1">
          <a:shade val="50000"/>
          <a:alpha val="78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'More Statistics Questions'!$G$179</c:f>
              <c:strCache>
                <c:ptCount val="1"/>
                <c:pt idx="0">
                  <c:v>Frequancy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'More Statistics Questions'!$F$180:$F$183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'More Statistics Questions'!$G$180:$G$183</c:f>
              <c:numCache>
                <c:formatCode>General</c:formatCode>
                <c:ptCount val="4"/>
                <c:pt idx="0">
                  <c:v>8</c:v>
                </c:pt>
                <c:pt idx="1">
                  <c:v>30</c:v>
                </c:pt>
                <c:pt idx="2">
                  <c:v>39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89-40CA-8E04-0D7A402E41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6456640"/>
        <c:axId val="406210592"/>
      </c:barChart>
      <c:catAx>
        <c:axId val="3564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0592"/>
        <c:crosses val="autoZero"/>
        <c:auto val="1"/>
        <c:lblAlgn val="ctr"/>
        <c:lblOffset val="100"/>
        <c:noMultiLvlLbl val="0"/>
      </c:catAx>
      <c:valAx>
        <c:axId val="40621059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56640"/>
        <c:crosses val="autoZero"/>
        <c:crossBetween val="between"/>
      </c:valAx>
      <c:spPr>
        <a:solidFill>
          <a:schemeClr val="bg2">
            <a:lumMod val="2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The Monthly Sales figures</a:t>
            </a:r>
            <a:endParaRPr lang="en-IN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'More Statistics Questions'!$F$265:$F$268</c:f>
              <c:strCache>
                <c:ptCount val="4"/>
                <c:pt idx="0">
                  <c:v>31.9</c:v>
                </c:pt>
                <c:pt idx="1">
                  <c:v>41.9</c:v>
                </c:pt>
                <c:pt idx="2">
                  <c:v>51.9</c:v>
                </c:pt>
                <c:pt idx="3">
                  <c:v>More</c:v>
                </c:pt>
              </c:strCache>
            </c:strRef>
          </c:cat>
          <c:val>
            <c:numRef>
              <c:f>'More Statistics Questions'!$G$265:$G$268</c:f>
              <c:numCache>
                <c:formatCode>General</c:formatCode>
                <c:ptCount val="4"/>
                <c:pt idx="0">
                  <c:v>12</c:v>
                </c:pt>
                <c:pt idx="1">
                  <c:v>27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9-455E-908C-F6A046B8C6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0585568"/>
        <c:axId val="377173616"/>
      </c:barChart>
      <c:catAx>
        <c:axId val="38058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1.9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7173616"/>
        <c:crosses val="autoZero"/>
        <c:auto val="1"/>
        <c:lblAlgn val="ctr"/>
        <c:lblOffset val="100"/>
        <c:noMultiLvlLbl val="0"/>
      </c:catAx>
      <c:valAx>
        <c:axId val="377173616"/>
        <c:scaling>
          <c:orientation val="minMax"/>
          <c:max val="50"/>
        </c:scaling>
        <c:delete val="0"/>
        <c:axPos val="l"/>
        <c:numFmt formatCode="General" sourceLinked="1"/>
        <c:majorTickMark val="out"/>
        <c:minorTickMark val="none"/>
        <c:tickLblPos val="nextTo"/>
        <c:crossAx val="380585568"/>
        <c:crossesAt val="1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dk1"/>
                </a:solidFill>
                <a:effectLst/>
              </a:rPr>
              <a:t>Frequency of Sales </a:t>
            </a:r>
            <a:endParaRPr lang="en-IN"/>
          </a:p>
        </c:rich>
      </c:tx>
      <c:layout>
        <c:manualLayout>
          <c:xMode val="edge"/>
          <c:yMode val="edge"/>
          <c:x val="0.3983818897637795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6580927384076991E-2"/>
          <c:y val="0.11615740740740743"/>
          <c:w val="0.90286351706036749"/>
          <c:h val="0.77644320501603947"/>
        </c:manualLayout>
      </c:layout>
      <c:bar3DChart>
        <c:barDir val="col"/>
        <c:grouping val="clustered"/>
        <c:varyColors val="0"/>
        <c:ser>
          <c:idx val="0"/>
          <c:order val="0"/>
          <c:spPr>
            <a:noFill/>
            <a:ln w="38100">
              <a:solidFill>
                <a:schemeClr val="tx1">
                  <a:tint val="75000"/>
                </a:schemeClr>
              </a:solidFill>
            </a:ln>
            <a:effectLst/>
            <a:sp3d contourW="38100">
              <a:contourClr>
                <a:schemeClr val="tx1">
                  <a:tint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'More Statistics Questions'!$C$309:$C$327</c:f>
              <c:numCache>
                <c:formatCode>General</c:formatCode>
                <c:ptCount val="19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D-42A4-AC18-C80521A8192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'More Statistics Questions'!$D$309:$D$327</c:f>
              <c:numCache>
                <c:formatCode>General</c:formatCode>
                <c:ptCount val="19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2D-42A4-AC18-C80521A819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5973680"/>
        <c:axId val="556386944"/>
        <c:axId val="0"/>
      </c:bar3DChart>
      <c:catAx>
        <c:axId val="212597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86944"/>
        <c:crosses val="autoZero"/>
        <c:auto val="1"/>
        <c:lblAlgn val="ctr"/>
        <c:lblOffset val="100"/>
        <c:noMultiLvlLbl val="0"/>
      </c:catAx>
      <c:valAx>
        <c:axId val="556386944"/>
        <c:scaling>
          <c:orientation val="minMax"/>
        </c:scaling>
        <c:delete val="0"/>
        <c:axPos val="l"/>
        <c:majorGridlines>
          <c:spPr>
            <a:ln w="571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7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4">
            <a:lumMod val="20000"/>
            <a:lumOff val="80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bg1">
            <a:lumMod val="95000"/>
          </a:schemeClr>
        </a:gs>
      </a:gsLst>
      <a:lin ang="5400000" scaled="1"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dk1"/>
                </a:solidFill>
                <a:effectLst/>
              </a:rPr>
              <a:t>Frequency of Sales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50800" dist="50800" dir="2400000" algn="ctr" rotWithShape="0">
                <a:srgbClr val="000000">
                  <a:alpha val="43137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'More Statistics Questions'!$F$263:$F$267</c:f>
              <c:numCache>
                <c:formatCode>General</c:formatCode>
                <c:ptCount val="5"/>
                <c:pt idx="0">
                  <c:v>11.9</c:v>
                </c:pt>
                <c:pt idx="1">
                  <c:v>21.9</c:v>
                </c:pt>
                <c:pt idx="2">
                  <c:v>31.9</c:v>
                </c:pt>
                <c:pt idx="3">
                  <c:v>41.9</c:v>
                </c:pt>
                <c:pt idx="4">
                  <c:v>51.9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5-417A-AA3B-B2D58C6CBCB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'More Statistics Questions'!$G$263:$G$267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27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5-417A-AA3B-B2D58C6CBC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16749488"/>
        <c:axId val="278419536"/>
        <c:axId val="0"/>
      </c:bar3DChart>
      <c:catAx>
        <c:axId val="2116749488"/>
        <c:scaling>
          <c:orientation val="minMax"/>
        </c:scaling>
        <c:delete val="1"/>
        <c:axPos val="b"/>
        <c:majorTickMark val="none"/>
        <c:minorTickMark val="none"/>
        <c:tickLblPos val="nextTo"/>
        <c:crossAx val="278419536"/>
        <c:crosses val="autoZero"/>
        <c:auto val="1"/>
        <c:lblAlgn val="ctr"/>
        <c:lblOffset val="100"/>
        <c:noMultiLvlLbl val="0"/>
      </c:catAx>
      <c:valAx>
        <c:axId val="2784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4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Resposnse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'More Statistics Questions'!$C$383</c:f>
              <c:strCache>
                <c:ptCount val="1"/>
                <c:pt idx="0">
                  <c:v>Unique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'More Statistics Questions'!$C$384:$C$407</c:f>
              <c:numCache>
                <c:formatCode>0.00</c:formatCode>
                <c:ptCount val="24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140</c:v>
                </c:pt>
                <c:pt idx="21">
                  <c:v>141</c:v>
                </c:pt>
                <c:pt idx="22">
                  <c:v>145</c:v>
                </c:pt>
                <c:pt idx="23">
                  <c:v>148</c:v>
                </c:pt>
              </c:numCache>
            </c:numRef>
          </c:cat>
          <c:val>
            <c:numRef>
              <c:f>'More Statistics Questions'!$C$384:$C$407</c:f>
              <c:numCache>
                <c:formatCode>0.00</c:formatCode>
                <c:ptCount val="24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140</c:v>
                </c:pt>
                <c:pt idx="21">
                  <c:v>141</c:v>
                </c:pt>
                <c:pt idx="22">
                  <c:v>145</c:v>
                </c:pt>
                <c:pt idx="23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9-46B7-AEEF-5436DDC31E89}"/>
            </c:ext>
          </c:extLst>
        </c:ser>
        <c:ser>
          <c:idx val="1"/>
          <c:order val="1"/>
          <c:tx>
            <c:strRef>
              <c:f>'More Statistics Questions'!$D$383</c:f>
              <c:strCache>
                <c:ptCount val="1"/>
                <c:pt idx="0">
                  <c:v>Frequency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'More Statistics Questions'!$C$384:$C$407</c:f>
              <c:numCache>
                <c:formatCode>0.00</c:formatCode>
                <c:ptCount val="24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140</c:v>
                </c:pt>
                <c:pt idx="21">
                  <c:v>141</c:v>
                </c:pt>
                <c:pt idx="22">
                  <c:v>145</c:v>
                </c:pt>
                <c:pt idx="23">
                  <c:v>148</c:v>
                </c:pt>
              </c:numCache>
            </c:numRef>
          </c:cat>
          <c:val>
            <c:numRef>
              <c:f>'More Statistics Questions'!$D$384:$D$407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9</c:v>
                </c:pt>
                <c:pt idx="12">
                  <c:v>4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9-46B7-AEEF-5436DDC31E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966497568"/>
        <c:axId val="777989840"/>
      </c:barChart>
      <c:catAx>
        <c:axId val="9664975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89840"/>
        <c:crosses val="autoZero"/>
        <c:auto val="1"/>
        <c:lblAlgn val="ctr"/>
        <c:lblOffset val="100"/>
        <c:noMultiLvlLbl val="0"/>
      </c:catAx>
      <c:valAx>
        <c:axId val="77798984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9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Figures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'More Statistics Questions'!$A$457</c:f>
              <c:strCache>
                <c:ptCount val="1"/>
                <c:pt idx="0">
                  <c:v>Region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'More Statistics Questions'!$A$458:$A$468</c:f>
              <c:numCache>
                <c:formatCode>General</c:formatCode>
                <c:ptCount val="11"/>
                <c:pt idx="1">
                  <c:v>45</c:v>
                </c:pt>
                <c:pt idx="2">
                  <c:v>35</c:v>
                </c:pt>
                <c:pt idx="3">
                  <c:v>40</c:v>
                </c:pt>
                <c:pt idx="4">
                  <c:v>38</c:v>
                </c:pt>
                <c:pt idx="5">
                  <c:v>42</c:v>
                </c:pt>
                <c:pt idx="6">
                  <c:v>37</c:v>
                </c:pt>
                <c:pt idx="7">
                  <c:v>39</c:v>
                </c:pt>
                <c:pt idx="8">
                  <c:v>43</c:v>
                </c:pt>
                <c:pt idx="9">
                  <c:v>44</c:v>
                </c:pt>
                <c:pt idx="1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2-47F5-A845-0A9268059AF8}"/>
            </c:ext>
          </c:extLst>
        </c:ser>
        <c:ser>
          <c:idx val="1"/>
          <c:order val="1"/>
          <c:tx>
            <c:strRef>
              <c:f>'More Statistics Questions'!$B$457</c:f>
              <c:strCache>
                <c:ptCount val="1"/>
                <c:pt idx="0">
                  <c:v>Region2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'More Statistics Questions'!$B$458:$B$468</c:f>
              <c:numCache>
                <c:formatCode>General</c:formatCode>
                <c:ptCount val="11"/>
                <c:pt idx="1">
                  <c:v>32</c:v>
                </c:pt>
                <c:pt idx="2">
                  <c:v>28</c:v>
                </c:pt>
                <c:pt idx="3">
                  <c:v>30</c:v>
                </c:pt>
                <c:pt idx="4">
                  <c:v>34</c:v>
                </c:pt>
                <c:pt idx="5">
                  <c:v>33</c:v>
                </c:pt>
                <c:pt idx="6">
                  <c:v>35</c:v>
                </c:pt>
                <c:pt idx="7">
                  <c:v>31</c:v>
                </c:pt>
                <c:pt idx="8">
                  <c:v>29</c:v>
                </c:pt>
                <c:pt idx="9">
                  <c:v>36</c:v>
                </c:pt>
                <c:pt idx="1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2-47F5-A845-0A9268059AF8}"/>
            </c:ext>
          </c:extLst>
        </c:ser>
        <c:ser>
          <c:idx val="2"/>
          <c:order val="2"/>
          <c:tx>
            <c:strRef>
              <c:f>'More Statistics Questions'!$C$457</c:f>
              <c:strCache>
                <c:ptCount val="1"/>
                <c:pt idx="0">
                  <c:v>Region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'More Statistics Questions'!$C$458:$C$468</c:f>
              <c:numCache>
                <c:formatCode>General</c:formatCode>
                <c:ptCount val="11"/>
                <c:pt idx="1">
                  <c:v>40</c:v>
                </c:pt>
                <c:pt idx="2">
                  <c:v>39</c:v>
                </c:pt>
                <c:pt idx="3">
                  <c:v>42</c:v>
                </c:pt>
                <c:pt idx="4">
                  <c:v>41</c:v>
                </c:pt>
                <c:pt idx="5">
                  <c:v>38</c:v>
                </c:pt>
                <c:pt idx="6">
                  <c:v>43</c:v>
                </c:pt>
                <c:pt idx="7">
                  <c:v>45</c:v>
                </c:pt>
                <c:pt idx="8">
                  <c:v>44</c:v>
                </c:pt>
                <c:pt idx="9">
                  <c:v>41</c:v>
                </c:pt>
                <c:pt idx="1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22-47F5-A845-0A9268059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145888"/>
        <c:axId val="866268688"/>
      </c:barChart>
      <c:catAx>
        <c:axId val="818145888"/>
        <c:scaling>
          <c:orientation val="minMax"/>
        </c:scaling>
        <c:delete val="1"/>
        <c:axPos val="b"/>
        <c:majorTickMark val="none"/>
        <c:minorTickMark val="none"/>
        <c:tickLblPos val="nextTo"/>
        <c:crossAx val="866268688"/>
        <c:crosses val="autoZero"/>
        <c:auto val="1"/>
        <c:lblAlgn val="ctr"/>
        <c:lblOffset val="100"/>
        <c:noMultiLvlLbl val="0"/>
      </c:catAx>
      <c:valAx>
        <c:axId val="86626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4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plotSurface>
          <cx:spPr>
            <a:solidFill>
              <a:schemeClr val="accent2">
                <a:lumMod val="60000"/>
                <a:lumOff val="40000"/>
              </a:schemeClr>
            </a:solidFill>
          </cx:spPr>
        </cx:plotSurface>
        <cx:series layoutId="clusteredColumn" uniqueId="{FCA98B17-B01E-4C43-A298-48BCE9292B57}">
          <cx:tx>
            <cx:txData>
              <cx:f>_xlchart.v1.4</cx:f>
              <cx:v>frequency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586782E-B1D1-4FAD-BF3A-4D1C351FCD3F}">
          <cx:spPr>
            <a:ln w="0">
              <a:solidFill>
                <a:schemeClr val="lt1">
                  <a:shade val="5000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 max="200"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plotSurface>
          <cx:spPr>
            <a:solidFill>
              <a:schemeClr val="bg2">
                <a:lumMod val="25000"/>
              </a:schemeClr>
            </a:solidFill>
          </cx:spPr>
        </cx:plotSurface>
        <cx:series layoutId="clusteredColumn" uniqueId="{9220A361-B5A0-4E88-98AB-A2752B2A09D1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60000000000000009"/>
            </cx:binning>
          </cx:layoutPr>
          <cx:axisId val="1"/>
        </cx:series>
        <cx:series layoutId="paretoLine" ownerIdx="0" uniqueId="{108C012A-4CA2-40F9-93E1-D08298681C3C}">
          <cx:spPr>
            <a:ln w="0">
              <a:solidFill>
                <a:schemeClr val="accent1">
                  <a:alpha val="9500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 max="100"/>
        <cx:tickLabels/>
      </cx:axis>
      <cx:axis id="2" hidden="1">
        <cx:valScaling max="1" min="0"/>
        <cx:units unit="percentage"/>
        <cx:tickLabels/>
      </cx:axis>
    </cx:plotArea>
  </cx:chart>
  <cx:spPr>
    <a:solidFill>
      <a:schemeClr val="accent4">
        <a:lumMod val="40000"/>
        <a:lumOff val="60000"/>
      </a:schemeClr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The Monthly Sales figures</a:t>
            </a:r>
            <a:endParaRPr lang="en-IN">
              <a:effectLst/>
            </a:endParaRPr>
          </a:p>
        </cx:rich>
      </cx:tx>
    </cx:title>
    <cx:plotArea>
      <cx:plotAreaRegion>
        <cx:series layoutId="clusteredColumn" uniqueId="{E5B52D15-5502-40A7-AEA2-53FDF2C85191}">
          <cx:dataId val="0"/>
          <cx:layoutPr>
            <cx:binning intervalClosed="r" underflow="25" overflow="50">
              <cx:binSize val="5.0999999999999996"/>
            </cx:binning>
          </cx:layoutPr>
          <cx:axisId val="1"/>
        </cx:series>
        <cx:series layoutId="paretoLine" ownerIdx="0" uniqueId="{C2C8E972-EAF1-4BEE-8896-C97ED959275F}">
          <cx:spPr>
            <a:ln w="0">
              <a:solidFill>
                <a:schemeClr val="tx1">
                  <a:tint val="75000"/>
                </a:schemeClr>
              </a:solidFill>
            </a:ln>
          </cx:spPr>
          <cx:axisId val="2"/>
        </cx:series>
      </cx:plotAreaRegion>
      <cx:axis id="0">
        <cx:catScaling gapWidth="0"/>
        <cx:tickLabels/>
        <cx:spPr>
          <a:ln>
            <a:solidFill>
              <a:schemeClr val="accent1">
                <a:alpha val="95000"/>
              </a:schemeClr>
            </a:solidFill>
          </a:ln>
        </cx:spPr>
      </cx:axis>
      <cx:axis id="1">
        <cx:valScaling max="50"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Response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Response Time</a:t>
          </a:r>
        </a:p>
      </cx:txPr>
    </cx:title>
    <cx:plotArea>
      <cx:plotAreaRegion>
        <cx:series layoutId="clusteredColumn" uniqueId="{7B3F585D-9816-4656-8AC1-0A117BE62E49}">
          <cx:dataLabels>
            <cx:visibility seriesName="0" categoryName="0" value="1"/>
          </cx:dataLabels>
          <cx:dataId val="0"/>
          <cx:layoutPr>
            <cx:binning intervalClosed="r">
              <cx:binSize val="5"/>
            </cx:binning>
          </cx:layoutPr>
          <cx:axisId val="1"/>
        </cx:series>
        <cx:series layoutId="paretoLine" ownerIdx="0" uniqueId="{98227E4F-CCAA-495F-A2CF-B602DC4D1EFD}">
          <cx:spPr>
            <a:ln w="0">
              <a:solidFill>
                <a:schemeClr val="accent1"/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 max="100"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3.xml"/><Relationship Id="rId13" Type="http://schemas.openxmlformats.org/officeDocument/2006/relationships/chart" Target="../charts/chart9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12" Type="http://schemas.openxmlformats.org/officeDocument/2006/relationships/chart" Target="../charts/chart8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11" Type="http://schemas.microsoft.com/office/2014/relationships/chartEx" Target="../charts/chartEx4.xml"/><Relationship Id="rId5" Type="http://schemas.microsoft.com/office/2014/relationships/chartEx" Target="../charts/chartEx2.xml"/><Relationship Id="rId10" Type="http://schemas.openxmlformats.org/officeDocument/2006/relationships/chart" Target="../charts/chart7.xml"/><Relationship Id="rId4" Type="http://schemas.microsoft.com/office/2014/relationships/chartEx" Target="../charts/chartEx1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1070792</xdr:colOff>
      <xdr:row>0</xdr:row>
      <xdr:rowOff>85997</xdr:rowOff>
    </xdr:from>
    <xdr:to>
      <xdr:col>9</xdr:col>
      <xdr:colOff>1313543</xdr:colOff>
      <xdr:row>4</xdr:row>
      <xdr:rowOff>43543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1402B0-FC9C-ACEF-3434-0B39DE8E1546}"/>
            </a:ext>
          </a:extLst>
        </xdr:cNvPr>
        <xdr:cNvSpPr txBox="1"/>
      </xdr:nvSpPr>
      <xdr:spPr>
        <a:xfrm>
          <a:off x="3429363" y="85997"/>
          <a:ext cx="6062980" cy="683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IN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Measure of Skewness and Kurtosis</a:t>
          </a:r>
          <a:endParaRPr lang="en-IN" sz="16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708660</xdr:colOff>
      <xdr:row>6</xdr:row>
      <xdr:rowOff>45720</xdr:rowOff>
    </xdr:from>
    <xdr:to>
      <xdr:col>13</xdr:col>
      <xdr:colOff>198120</xdr:colOff>
      <xdr:row>8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702E50-516E-9D22-D5BE-81111510A26C}"/>
            </a:ext>
          </a:extLst>
        </xdr:cNvPr>
        <xdr:cNvSpPr txBox="1"/>
      </xdr:nvSpPr>
      <xdr:spPr>
        <a:xfrm>
          <a:off x="6896100" y="1143000"/>
          <a:ext cx="445008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Skewness: Calculate the skewness of the monthly returns. </a:t>
          </a:r>
          <a:endParaRPr lang="en-IN" sz="1100"/>
        </a:p>
      </xdr:txBody>
    </xdr:sp>
    <xdr:clientData/>
  </xdr:twoCellAnchor>
  <xdr:twoCellAnchor>
    <xdr:from>
      <xdr:col>8</xdr:col>
      <xdr:colOff>111035</xdr:colOff>
      <xdr:row>23</xdr:row>
      <xdr:rowOff>109584</xdr:rowOff>
    </xdr:from>
    <xdr:to>
      <xdr:col>11</xdr:col>
      <xdr:colOff>449943</xdr:colOff>
      <xdr:row>25</xdr:row>
      <xdr:rowOff>184332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4BB4D1-DC41-DE1B-8DBB-C83FD81ECDAC}"/>
            </a:ext>
          </a:extLst>
        </xdr:cNvPr>
        <xdr:cNvSpPr txBox="1"/>
      </xdr:nvSpPr>
      <xdr:spPr>
        <a:xfrm>
          <a:off x="6620692" y="4296955"/>
          <a:ext cx="4286794" cy="4376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Kurtosis: Calculate the kurtosis of the monthly returns</a:t>
          </a:r>
          <a:endParaRPr lang="en-IN" sz="1100"/>
        </a:p>
      </xdr:txBody>
    </xdr:sp>
    <xdr:clientData/>
  </xdr:twoCellAnchor>
  <xdr:twoCellAnchor>
    <xdr:from>
      <xdr:col>8</xdr:col>
      <xdr:colOff>36286</xdr:colOff>
      <xdr:row>30</xdr:row>
      <xdr:rowOff>43543</xdr:rowOff>
    </xdr:from>
    <xdr:to>
      <xdr:col>12</xdr:col>
      <xdr:colOff>740229</xdr:colOff>
      <xdr:row>44</xdr:row>
      <xdr:rowOff>29030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315D904-F68E-1161-2D96-4A75705E8F13}"/>
            </a:ext>
          </a:extLst>
        </xdr:cNvPr>
        <xdr:cNvGrpSpPr/>
      </xdr:nvGrpSpPr>
      <xdr:grpSpPr>
        <a:xfrm>
          <a:off x="6545943" y="5508172"/>
          <a:ext cx="5261429" cy="2525487"/>
          <a:chOff x="6545943" y="5508171"/>
          <a:chExt cx="5261429" cy="1942682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2207E16-BE3B-CA9D-175A-7CAE3430C5A7}"/>
              </a:ext>
            </a:extLst>
          </xdr:cNvPr>
          <xdr:cNvSpPr txBox="1"/>
        </xdr:nvSpPr>
        <xdr:spPr>
          <a:xfrm>
            <a:off x="6545943" y="5508171"/>
            <a:ext cx="5261429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Interpretation: Based on the skewness and kurtosis values, what can be said about </a:t>
            </a:r>
            <a:endParaRPr lang="en-IN"/>
          </a:p>
          <a:p>
            <a:r>
              <a: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the distribution of returns? </a:t>
            </a:r>
            <a:endParaRPr lang="en-IN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ADB0710B-9972-983A-1269-3CEAD5F7A987}"/>
              </a:ext>
            </a:extLst>
          </xdr:cNvPr>
          <xdr:cNvSpPr txBox="1"/>
        </xdr:nvSpPr>
        <xdr:spPr>
          <a:xfrm>
            <a:off x="6560457" y="5972629"/>
            <a:ext cx="5232400" cy="1478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-&gt; Here,</a:t>
            </a:r>
            <a:r>
              <a:rPr lang="en-IN" sz="1100" baseline="0"/>
              <a:t> in this Question , After Calculating the Skewness and Kurtosis of the given data, it was the Montly returns in (%) which has n= 50 with the range of 5.3.</a:t>
            </a:r>
          </a:p>
          <a:p>
            <a:r>
              <a:rPr lang="en-IN" sz="1100" baseline="0"/>
              <a:t>I got the value of </a:t>
            </a:r>
            <a:r>
              <a:rPr lang="en-IN" sz="1100" baseline="0">
                <a:solidFill>
                  <a:srgbClr val="FF0000"/>
                </a:solidFill>
              </a:rPr>
              <a:t>Skewness = 0.05 </a:t>
            </a:r>
            <a:r>
              <a:rPr lang="en-IN" sz="1100" baseline="0"/>
              <a:t>and </a:t>
            </a:r>
            <a:r>
              <a:rPr lang="en-IN" sz="1100" b="1" baseline="0"/>
              <a:t>Kurtosis = -1.30</a:t>
            </a:r>
          </a:p>
          <a:p>
            <a:r>
              <a:rPr lang="en-IN" sz="1100" b="1" baseline="0">
                <a:solidFill>
                  <a:srgbClr val="FF0000"/>
                </a:solidFill>
              </a:rPr>
              <a:t>-&gt;  </a:t>
            </a:r>
            <a:r>
              <a:rPr lang="en-I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 skewness value of 0.05 indicates that the distribution is approximately symmetric. </a:t>
            </a:r>
            <a:endParaRPr lang="en-IN" sz="1100" b="1" baseline="0">
              <a:solidFill>
                <a:srgbClr val="FF0000"/>
              </a:solidFill>
            </a:endParaRPr>
          </a:p>
          <a:p>
            <a:r>
              <a:rPr lang="en-IN" sz="1100" b="1" baseline="0"/>
              <a:t>-&gt; </a:t>
            </a:r>
            <a:r>
              <a:rPr lang="en-IN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 distribution with a kurtosis value less than 3 is considered platykurtic, indicating lighter tails and a flatter peak.</a:t>
            </a:r>
          </a:p>
          <a:p>
            <a:endPara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I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 Hence we Conclude that The Monthly Returns for the Portfolio over one year period </a:t>
            </a:r>
          </a:p>
          <a:p>
            <a:r>
              <a:rPr lang="en-I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 an asymmentric distribution and is PlatyKurtic ( which indicates that the outliers are infrequent).</a:t>
            </a:r>
            <a:endParaRPr lang="en-IN" sz="1100" b="1" baseline="0"/>
          </a:p>
        </xdr:txBody>
      </xdr:sp>
    </xdr:grpSp>
    <xdr:clientData/>
  </xdr:twoCellAnchor>
  <xdr:twoCellAnchor>
    <xdr:from>
      <xdr:col>6</xdr:col>
      <xdr:colOff>14515</xdr:colOff>
      <xdr:row>58</xdr:row>
      <xdr:rowOff>159658</xdr:rowOff>
    </xdr:from>
    <xdr:to>
      <xdr:col>9</xdr:col>
      <xdr:colOff>1168400</xdr:colOff>
      <xdr:row>60</xdr:row>
      <xdr:rowOff>137887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F7DEEA-8105-1FAD-E63C-7DFB3D804D05}"/>
            </a:ext>
          </a:extLst>
        </xdr:cNvPr>
        <xdr:cNvSpPr txBox="1"/>
      </xdr:nvSpPr>
      <xdr:spPr>
        <a:xfrm>
          <a:off x="5304972" y="10711544"/>
          <a:ext cx="4042228" cy="341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Skewness: Calculate the skewness of the income distribution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9</xdr:row>
      <xdr:rowOff>83820</xdr:rowOff>
    </xdr:from>
    <xdr:to>
      <xdr:col>12</xdr:col>
      <xdr:colOff>160019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1F27D-2379-9F4C-A038-E15F0B9D4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</xdr:colOff>
      <xdr:row>81</xdr:row>
      <xdr:rowOff>137160</xdr:rowOff>
    </xdr:from>
    <xdr:to>
      <xdr:col>13</xdr:col>
      <xdr:colOff>24675</xdr:colOff>
      <xdr:row>91</xdr:row>
      <xdr:rowOff>129177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F7698B-47A4-4FA7-ABCE-FCFCA6EE7E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681957</xdr:colOff>
      <xdr:row>64</xdr:row>
      <xdr:rowOff>51812</xdr:rowOff>
    </xdr:from>
    <xdr:to>
      <xdr:col>12</xdr:col>
      <xdr:colOff>310333</xdr:colOff>
      <xdr:row>70</xdr:row>
      <xdr:rowOff>174459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DF0BFBE-2CB1-4BBE-4056-35E823F33E26}"/>
            </a:ext>
          </a:extLst>
        </xdr:cNvPr>
        <xdr:cNvGrpSpPr/>
      </xdr:nvGrpSpPr>
      <xdr:grpSpPr>
        <a:xfrm>
          <a:off x="6936393" y="11708149"/>
          <a:ext cx="2827267" cy="1216607"/>
          <a:chOff x="5762173" y="11721010"/>
          <a:chExt cx="2823028" cy="121847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48F12D80-D0E6-7ECB-1943-5D863C846EDF}"/>
              </a:ext>
            </a:extLst>
          </xdr:cNvPr>
          <xdr:cNvSpPr txBox="1"/>
        </xdr:nvSpPr>
        <xdr:spPr>
          <a:xfrm>
            <a:off x="6010002" y="11721010"/>
            <a:ext cx="2358571" cy="108131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1. Bins should be the same size.</a:t>
            </a:r>
          </a:p>
          <a:p>
            <a:r>
              <a:rPr lang="en-IN" sz="1100"/>
              <a:t>2.</a:t>
            </a:r>
            <a:r>
              <a:rPr lang="en-IN" sz="1100" baseline="0"/>
              <a:t> Include all of the data.</a:t>
            </a:r>
          </a:p>
          <a:p>
            <a:r>
              <a:rPr lang="en-IN" sz="1100" baseline="0"/>
              <a:t>3. whole numbers or logical division</a:t>
            </a:r>
          </a:p>
          <a:p>
            <a:r>
              <a:rPr lang="en-IN" sz="1100" baseline="0"/>
              <a:t>4. 5-20 Bins.</a:t>
            </a:r>
            <a:endParaRPr lang="en-IN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6A8A4505-225D-8AA2-FE42-BE1D859B2827}"/>
              </a:ext>
            </a:extLst>
          </xdr:cNvPr>
          <xdr:cNvSpPr txBox="1"/>
        </xdr:nvSpPr>
        <xdr:spPr>
          <a:xfrm>
            <a:off x="5762173" y="12445999"/>
            <a:ext cx="2823028" cy="493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Bins(Starts from 27 and goes +9 means next bine will be after 9 values 36 so first bin will looke like 27-35</a:t>
            </a:r>
            <a:r>
              <a:rPr lang="en-IN"/>
              <a:t> </a:t>
            </a:r>
            <a:endParaRPr lang="en-IN" sz="1100"/>
          </a:p>
        </xdr:txBody>
      </xdr:sp>
    </xdr:grpSp>
    <xdr:clientData/>
  </xdr:twoCellAnchor>
  <xdr:twoCellAnchor>
    <xdr:from>
      <xdr:col>3</xdr:col>
      <xdr:colOff>321733</xdr:colOff>
      <xdr:row>121</xdr:row>
      <xdr:rowOff>169335</xdr:rowOff>
    </xdr:from>
    <xdr:to>
      <xdr:col>7</xdr:col>
      <xdr:colOff>262466</xdr:colOff>
      <xdr:row>138</xdr:row>
      <xdr:rowOff>72571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1125819-C740-E5AE-BEAE-CCE591FE516A}"/>
            </a:ext>
          </a:extLst>
        </xdr:cNvPr>
        <xdr:cNvGrpSpPr/>
      </xdr:nvGrpSpPr>
      <xdr:grpSpPr>
        <a:xfrm>
          <a:off x="3618703" y="22229612"/>
          <a:ext cx="2898199" cy="2981414"/>
          <a:chOff x="4123266" y="31707668"/>
          <a:chExt cx="5012267" cy="3064932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4E2B939B-376C-39DB-4378-E041EA068F48}"/>
              </a:ext>
            </a:extLst>
          </xdr:cNvPr>
          <xdr:cNvGraphicFramePr/>
        </xdr:nvGraphicFramePr>
        <xdr:xfrm>
          <a:off x="4385734" y="31707668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476DF9F-001A-A757-5A54-47E308394B75}"/>
              </a:ext>
            </a:extLst>
          </xdr:cNvPr>
          <xdr:cNvSpPr txBox="1"/>
        </xdr:nvSpPr>
        <xdr:spPr>
          <a:xfrm>
            <a:off x="4123266" y="34400066"/>
            <a:ext cx="5012267" cy="372534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Bar Chart: Create a bar chart to visualize the frequency of different defect types.</a:t>
            </a:r>
            <a:endParaRPr lang="en-IN" sz="1100"/>
          </a:p>
        </xdr:txBody>
      </xdr:sp>
    </xdr:grpSp>
    <xdr:clientData/>
  </xdr:twoCellAnchor>
  <xdr:twoCellAnchor>
    <xdr:from>
      <xdr:col>2</xdr:col>
      <xdr:colOff>159658</xdr:colOff>
      <xdr:row>139</xdr:row>
      <xdr:rowOff>65314</xdr:rowOff>
    </xdr:from>
    <xdr:to>
      <xdr:col>6</xdr:col>
      <xdr:colOff>566058</xdr:colOff>
      <xdr:row>141</xdr:row>
      <xdr:rowOff>43543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0AFEE6B-4920-AAFA-4B5C-036DDA088C01}"/>
            </a:ext>
          </a:extLst>
        </xdr:cNvPr>
        <xdr:cNvSpPr txBox="1"/>
      </xdr:nvSpPr>
      <xdr:spPr>
        <a:xfrm>
          <a:off x="1705429" y="33782000"/>
          <a:ext cx="4470400" cy="34108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Most Common Defect: Which defect type has the highest frequency?</a:t>
          </a:r>
        </a:p>
      </xdr:txBody>
    </xdr:sp>
    <xdr:clientData/>
  </xdr:twoCellAnchor>
  <xdr:twoCellAnchor>
    <xdr:from>
      <xdr:col>7</xdr:col>
      <xdr:colOff>391886</xdr:colOff>
      <xdr:row>121</xdr:row>
      <xdr:rowOff>123372</xdr:rowOff>
    </xdr:from>
    <xdr:to>
      <xdr:col>15</xdr:col>
      <xdr:colOff>29029</xdr:colOff>
      <xdr:row>139</xdr:row>
      <xdr:rowOff>7256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3D87662-D3AD-2C9A-2575-274937F49F5A}"/>
            </a:ext>
          </a:extLst>
        </xdr:cNvPr>
        <xdr:cNvGrpSpPr/>
      </xdr:nvGrpSpPr>
      <xdr:grpSpPr>
        <a:xfrm>
          <a:off x="6646322" y="22183649"/>
          <a:ext cx="4669360" cy="3150676"/>
          <a:chOff x="6843486" y="30596115"/>
          <a:chExt cx="4659086" cy="3149599"/>
        </a:xfrm>
      </xdr:grpSpPr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ED662D27-7181-21BA-BA27-BDEADDBF7713}"/>
              </a:ext>
            </a:extLst>
          </xdr:cNvPr>
          <xdr:cNvSpPr txBox="1"/>
        </xdr:nvSpPr>
        <xdr:spPr>
          <a:xfrm>
            <a:off x="6843486" y="33339314"/>
            <a:ext cx="4659086" cy="4064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Histogram: Create a histogram to represent the defect frequencies. </a:t>
            </a:r>
            <a:endParaRPr lang="en-IN" sz="1100"/>
          </a:p>
        </xdr:txBody>
      </xdr:sp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3" name="Chart 12">
                <a:extLst>
                  <a:ext uri="{FF2B5EF4-FFF2-40B4-BE49-F238E27FC236}">
                    <a16:creationId xmlns:a16="http://schemas.microsoft.com/office/drawing/2014/main" id="{47B1C267-1DDF-591D-0EC7-259E226A7917}"/>
                  </a:ext>
                </a:extLst>
              </xdr:cNvPr>
              <xdr:cNvGraphicFramePr/>
            </xdr:nvGraphicFramePr>
            <xdr:xfrm>
              <a:off x="6876143" y="30596115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4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6876143" y="30596115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7</xdr:col>
      <xdr:colOff>148770</xdr:colOff>
      <xdr:row>148</xdr:row>
      <xdr:rowOff>65315</xdr:rowOff>
    </xdr:from>
    <xdr:to>
      <xdr:col>14</xdr:col>
      <xdr:colOff>337456</xdr:colOff>
      <xdr:row>165</xdr:row>
      <xdr:rowOff>166914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2ACB939F-96CC-89C2-F389-76963B6264FC}"/>
            </a:ext>
          </a:extLst>
        </xdr:cNvPr>
        <xdr:cNvGrpSpPr/>
      </xdr:nvGrpSpPr>
      <xdr:grpSpPr>
        <a:xfrm>
          <a:off x="6403206" y="27029553"/>
          <a:ext cx="4609795" cy="3179777"/>
          <a:chOff x="1745342" y="29514801"/>
          <a:chExt cx="4572000" cy="3185884"/>
        </a:xfrm>
        <a:solidFill>
          <a:srgbClr val="FFFF00"/>
        </a:solidFill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C98A323D-778F-3764-E023-3429F1E6D339}"/>
                  </a:ext>
                </a:extLst>
              </xdr:cNvPr>
              <xdr:cNvGraphicFramePr/>
            </xdr:nvGraphicFramePr>
            <xdr:xfrm>
              <a:off x="1745342" y="29957485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5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745342" y="29957485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8738AF48-E812-D114-956A-09A1DE5BAC30}"/>
              </a:ext>
            </a:extLst>
          </xdr:cNvPr>
          <xdr:cNvSpPr txBox="1"/>
        </xdr:nvSpPr>
        <xdr:spPr>
          <a:xfrm>
            <a:off x="1799588" y="29514801"/>
            <a:ext cx="4499429" cy="464457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Histogram: Create a histogram to visualize the distribution of satisfaction ratings</a:t>
            </a:r>
            <a:endParaRPr lang="en-IN" sz="1100"/>
          </a:p>
        </xdr:txBody>
      </xdr:sp>
    </xdr:grpSp>
    <xdr:clientData/>
  </xdr:twoCellAnchor>
  <xdr:twoCellAnchor>
    <xdr:from>
      <xdr:col>1</xdr:col>
      <xdr:colOff>464458</xdr:colOff>
      <xdr:row>167</xdr:row>
      <xdr:rowOff>159656</xdr:rowOff>
    </xdr:from>
    <xdr:to>
      <xdr:col>5</xdr:col>
      <xdr:colOff>145144</xdr:colOff>
      <xdr:row>169</xdr:row>
      <xdr:rowOff>130628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7BC9DBC-E3BE-E140-45BE-B4391420A7D9}"/>
            </a:ext>
          </a:extLst>
        </xdr:cNvPr>
        <xdr:cNvSpPr txBox="1"/>
      </xdr:nvSpPr>
      <xdr:spPr>
        <a:xfrm>
          <a:off x="1219201" y="30617885"/>
          <a:ext cx="3106057" cy="33382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Mode: Which satisfaction rating has the highest frequency?</a:t>
          </a:r>
          <a:endParaRPr lang="en-IN" sz="1100"/>
        </a:p>
      </xdr:txBody>
    </xdr:sp>
    <xdr:clientData/>
  </xdr:twoCellAnchor>
  <xdr:twoCellAnchor>
    <xdr:from>
      <xdr:col>7</xdr:col>
      <xdr:colOff>72570</xdr:colOff>
      <xdr:row>167</xdr:row>
      <xdr:rowOff>137887</xdr:rowOff>
    </xdr:from>
    <xdr:to>
      <xdr:col>15</xdr:col>
      <xdr:colOff>130629</xdr:colOff>
      <xdr:row>184</xdr:row>
      <xdr:rowOff>50801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7123A8A3-9C4F-E425-4701-CC4B93F2F9B1}"/>
            </a:ext>
          </a:extLst>
        </xdr:cNvPr>
        <xdr:cNvGrpSpPr/>
      </xdr:nvGrpSpPr>
      <xdr:grpSpPr>
        <a:xfrm>
          <a:off x="6327006" y="30542441"/>
          <a:ext cx="5090276" cy="2991093"/>
          <a:chOff x="6001655" y="30654173"/>
          <a:chExt cx="5080002" cy="2997199"/>
        </a:xfrm>
      </xdr:grpSpPr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id="{EE1E9944-12BE-7E9C-424A-C5CAF71B560B}"/>
              </a:ext>
            </a:extLst>
          </xdr:cNvPr>
          <xdr:cNvGraphicFramePr/>
        </xdr:nvGraphicFramePr>
        <xdr:xfrm>
          <a:off x="6172200" y="3090817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D53B0EC8-BEFE-756E-9FE1-0864F7DA1816}"/>
              </a:ext>
            </a:extLst>
          </xdr:cNvPr>
          <xdr:cNvSpPr txBox="1"/>
        </xdr:nvSpPr>
        <xdr:spPr>
          <a:xfrm>
            <a:off x="6001655" y="30654173"/>
            <a:ext cx="5080002" cy="33382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Bar Chart: Create a bar chart to display the frequency of each satisfaction rating</a:t>
            </a:r>
            <a:endParaRPr lang="en-IN" sz="1100"/>
          </a:p>
        </xdr:txBody>
      </xdr:sp>
    </xdr:grpSp>
    <xdr:clientData/>
  </xdr:twoCellAnchor>
  <xdr:twoCellAnchor>
    <xdr:from>
      <xdr:col>3</xdr:col>
      <xdr:colOff>448652</xdr:colOff>
      <xdr:row>253</xdr:row>
      <xdr:rowOff>42728</xdr:rowOff>
    </xdr:from>
    <xdr:to>
      <xdr:col>12</xdr:col>
      <xdr:colOff>121065</xdr:colOff>
      <xdr:row>256</xdr:row>
      <xdr:rowOff>64093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16925BB-8127-2818-D363-CD7ECC14B21E}"/>
            </a:ext>
          </a:extLst>
        </xdr:cNvPr>
        <xdr:cNvSpPr txBox="1"/>
      </xdr:nvSpPr>
      <xdr:spPr>
        <a:xfrm>
          <a:off x="3332858" y="47051719"/>
          <a:ext cx="5832506" cy="57684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 Histogram: Create a histogram to visualize the sales distribution across different price </a:t>
          </a:r>
          <a:endParaRPr lang="en-IN">
            <a:solidFill>
              <a:srgbClr val="FF0000"/>
            </a:solidFill>
          </a:endParaRPr>
        </a:p>
        <a:p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ranges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384560</xdr:colOff>
      <xdr:row>259</xdr:row>
      <xdr:rowOff>178038</xdr:rowOff>
    </xdr:from>
    <xdr:to>
      <xdr:col>13</xdr:col>
      <xdr:colOff>242130</xdr:colOff>
      <xdr:row>269</xdr:row>
      <xdr:rowOff>176542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C24D8EB-D997-49F9-BF60-EFF7DB744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231448</xdr:colOff>
      <xdr:row>272</xdr:row>
      <xdr:rowOff>66941</xdr:rowOff>
    </xdr:from>
    <xdr:to>
      <xdr:col>13</xdr:col>
      <xdr:colOff>231448</xdr:colOff>
      <xdr:row>287</xdr:row>
      <xdr:rowOff>32758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8EEF1668-5A59-8127-BCE8-7D3DE74462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3088" y="49985561"/>
              <a:ext cx="4556760" cy="2709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683664</xdr:colOff>
      <xdr:row>289</xdr:row>
      <xdr:rowOff>0</xdr:rowOff>
    </xdr:from>
    <xdr:to>
      <xdr:col>11</xdr:col>
      <xdr:colOff>199404</xdr:colOff>
      <xdr:row>291</xdr:row>
      <xdr:rowOff>49851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40F4F03-4349-A52A-205C-275477FD54DE}"/>
            </a:ext>
          </a:extLst>
        </xdr:cNvPr>
        <xdr:cNvSpPr txBox="1"/>
      </xdr:nvSpPr>
      <xdr:spPr>
        <a:xfrm>
          <a:off x="2464038" y="53681832"/>
          <a:ext cx="6580263" cy="420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 Measure of Central Tendency: What is the average monthly sales figure?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932916</xdr:colOff>
      <xdr:row>297</xdr:row>
      <xdr:rowOff>106823</xdr:rowOff>
    </xdr:from>
    <xdr:to>
      <xdr:col>10</xdr:col>
      <xdr:colOff>484261</xdr:colOff>
      <xdr:row>300</xdr:row>
      <xdr:rowOff>113944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004B9BF-01E2-E0D3-146A-B45BECDE9C22}"/>
            </a:ext>
          </a:extLst>
        </xdr:cNvPr>
        <xdr:cNvSpPr txBox="1"/>
      </xdr:nvSpPr>
      <xdr:spPr>
        <a:xfrm>
          <a:off x="2713290" y="55277047"/>
          <a:ext cx="6003420" cy="562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Bar Chart: Create a bar chart to display the frequency of sales in different price </a:t>
          </a:r>
          <a:endParaRPr lang="en-IN"/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ranges.</a:t>
          </a:r>
          <a:endParaRPr lang="en-IN" sz="1100"/>
        </a:p>
      </xdr:txBody>
    </xdr:sp>
    <xdr:clientData/>
  </xdr:twoCellAnchor>
  <xdr:twoCellAnchor>
    <xdr:from>
      <xdr:col>4</xdr:col>
      <xdr:colOff>167354</xdr:colOff>
      <xdr:row>307</xdr:row>
      <xdr:rowOff>9971</xdr:rowOff>
    </xdr:from>
    <xdr:to>
      <xdr:col>10</xdr:col>
      <xdr:colOff>473578</xdr:colOff>
      <xdr:row>321</xdr:row>
      <xdr:rowOff>160947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E2ED927D-78FB-66E5-5278-8E6D89753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149553</xdr:colOff>
      <xdr:row>327</xdr:row>
      <xdr:rowOff>185158</xdr:rowOff>
    </xdr:from>
    <xdr:to>
      <xdr:col>7</xdr:col>
      <xdr:colOff>249254</xdr:colOff>
      <xdr:row>342</xdr:row>
      <xdr:rowOff>150975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AE8CA4C3-CF8E-42A6-8129-42B54266A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49609</xdr:colOff>
      <xdr:row>349</xdr:row>
      <xdr:rowOff>44581</xdr:rowOff>
    </xdr:from>
    <xdr:to>
      <xdr:col>11</xdr:col>
      <xdr:colOff>212562</xdr:colOff>
      <xdr:row>366</xdr:row>
      <xdr:rowOff>78034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106F7D81-D983-9DBA-46DA-211136AC4F07}"/>
            </a:ext>
          </a:extLst>
        </xdr:cNvPr>
        <xdr:cNvGrpSpPr/>
      </xdr:nvGrpSpPr>
      <xdr:grpSpPr>
        <a:xfrm>
          <a:off x="4018045" y="63441472"/>
          <a:ext cx="5036735" cy="3111631"/>
          <a:chOff x="4020398" y="63668086"/>
          <a:chExt cx="5028568" cy="3123398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2" name="Chart 21">
                <a:extLst>
                  <a:ext uri="{FF2B5EF4-FFF2-40B4-BE49-F238E27FC236}">
                    <a16:creationId xmlns:a16="http://schemas.microsoft.com/office/drawing/2014/main" id="{1493284A-0BD8-CE48-D782-3F245AF40AA4}"/>
                  </a:ext>
                </a:extLst>
              </xdr:cNvPr>
              <xdr:cNvGraphicFramePr/>
            </xdr:nvGraphicFramePr>
            <xdr:xfrm>
              <a:off x="4176658" y="64017617"/>
              <a:ext cx="4563624" cy="2773867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4176658" y="64017617"/>
                <a:ext cx="4563624" cy="2773867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DC0DC91B-8DC1-DA74-95B6-4D4C1D430C62}"/>
              </a:ext>
            </a:extLst>
          </xdr:cNvPr>
          <xdr:cNvSpPr txBox="1"/>
        </xdr:nvSpPr>
        <xdr:spPr>
          <a:xfrm>
            <a:off x="4020398" y="63668086"/>
            <a:ext cx="5028568" cy="3795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Histogram: Create a histogram to visualize the distribution of response times.</a:t>
            </a:r>
            <a:endParaRPr lang="en-IN" sz="1100"/>
          </a:p>
        </xdr:txBody>
      </xdr:sp>
    </xdr:grpSp>
    <xdr:clientData/>
  </xdr:twoCellAnchor>
  <xdr:twoCellAnchor>
    <xdr:from>
      <xdr:col>2</xdr:col>
      <xdr:colOff>34954</xdr:colOff>
      <xdr:row>370</xdr:row>
      <xdr:rowOff>13981</xdr:rowOff>
    </xdr:from>
    <xdr:to>
      <xdr:col>7</xdr:col>
      <xdr:colOff>524312</xdr:colOff>
      <xdr:row>372</xdr:row>
      <xdr:rowOff>41945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B78522C-46A3-057A-1A0A-B9E1955F15DA}"/>
            </a:ext>
          </a:extLst>
        </xdr:cNvPr>
        <xdr:cNvSpPr txBox="1"/>
      </xdr:nvSpPr>
      <xdr:spPr>
        <a:xfrm>
          <a:off x="1817615" y="67454476"/>
          <a:ext cx="4963486" cy="391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Measure of Central Tendency: What is the median response time?</a:t>
          </a:r>
          <a:endParaRPr lang="en-IN" sz="1100"/>
        </a:p>
      </xdr:txBody>
    </xdr:sp>
    <xdr:clientData/>
  </xdr:twoCellAnchor>
  <xdr:twoCellAnchor>
    <xdr:from>
      <xdr:col>2</xdr:col>
      <xdr:colOff>55926</xdr:colOff>
      <xdr:row>377</xdr:row>
      <xdr:rowOff>125835</xdr:rowOff>
    </xdr:from>
    <xdr:to>
      <xdr:col>7</xdr:col>
      <xdr:colOff>727045</xdr:colOff>
      <xdr:row>380</xdr:row>
      <xdr:rowOff>125834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6B7EC85-F620-B581-FE2C-2ECEFBF1A14C}"/>
            </a:ext>
          </a:extLst>
        </xdr:cNvPr>
        <xdr:cNvSpPr txBox="1"/>
      </xdr:nvSpPr>
      <xdr:spPr>
        <a:xfrm>
          <a:off x="1838587" y="68852642"/>
          <a:ext cx="5145247" cy="5452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Bar Chart: Create a bar chart to display the frequency of response times within </a:t>
          </a:r>
          <a:endParaRPr lang="en-IN"/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different ranges.</a:t>
          </a:r>
          <a:endParaRPr lang="en-IN" sz="1100"/>
        </a:p>
      </xdr:txBody>
    </xdr:sp>
    <xdr:clientData/>
  </xdr:twoCellAnchor>
  <xdr:twoCellAnchor>
    <xdr:from>
      <xdr:col>4</xdr:col>
      <xdr:colOff>702578</xdr:colOff>
      <xdr:row>381</xdr:row>
      <xdr:rowOff>162884</xdr:rowOff>
    </xdr:from>
    <xdr:to>
      <xdr:col>11</xdr:col>
      <xdr:colOff>408963</xdr:colOff>
      <xdr:row>407</xdr:row>
      <xdr:rowOff>76899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164F6C8B-1B61-A2F0-A935-4F4A6458F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45267</xdr:colOff>
      <xdr:row>455</xdr:row>
      <xdr:rowOff>98079</xdr:rowOff>
    </xdr:from>
    <xdr:to>
      <xdr:col>13</xdr:col>
      <xdr:colOff>399860</xdr:colOff>
      <xdr:row>458</xdr:row>
      <xdr:rowOff>143347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1FE380B-FFC2-730E-45F2-5D428E9E19F1}"/>
            </a:ext>
          </a:extLst>
        </xdr:cNvPr>
        <xdr:cNvSpPr txBox="1"/>
      </xdr:nvSpPr>
      <xdr:spPr>
        <a:xfrm>
          <a:off x="5545247" y="82695861"/>
          <a:ext cx="4919049" cy="588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Bar Chart: Create a bar chart to compare the sales figures across the three regions.</a:t>
          </a:r>
          <a:endParaRPr lang="en-IN" sz="1100"/>
        </a:p>
      </xdr:txBody>
    </xdr:sp>
    <xdr:clientData/>
  </xdr:twoCellAnchor>
  <xdr:twoCellAnchor>
    <xdr:from>
      <xdr:col>6</xdr:col>
      <xdr:colOff>192386</xdr:colOff>
      <xdr:row>459</xdr:row>
      <xdr:rowOff>1510</xdr:rowOff>
    </xdr:from>
    <xdr:to>
      <xdr:col>13</xdr:col>
      <xdr:colOff>199930</xdr:colOff>
      <xdr:row>474</xdr:row>
      <xdr:rowOff>28670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AE09CEF4-3B56-9AC6-EF6C-70095941B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158438</xdr:colOff>
      <xdr:row>474</xdr:row>
      <xdr:rowOff>158435</xdr:rowOff>
    </xdr:from>
    <xdr:to>
      <xdr:col>5</xdr:col>
      <xdr:colOff>663921</xdr:colOff>
      <xdr:row>478</xdr:row>
      <xdr:rowOff>22634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BF2BDFB-2F41-D95F-A6EE-6E9F7A5B2327}"/>
            </a:ext>
          </a:extLst>
        </xdr:cNvPr>
        <xdr:cNvSpPr txBox="1"/>
      </xdr:nvSpPr>
      <xdr:spPr>
        <a:xfrm>
          <a:off x="158438" y="86196534"/>
          <a:ext cx="5333998" cy="588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Measure of Central Tendency: What is the average sales figure for each region?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3.What is the range of sales figures in each region?</a:t>
          </a:r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894E-2BBD-4AA6-A7C0-02F9B5594F8E}">
  <sheetPr>
    <tabColor theme="0" tint="-0.499984740745262"/>
  </sheetPr>
  <dimension ref="A1:K79"/>
  <sheetViews>
    <sheetView showGridLines="0" topLeftCell="A9" zoomScaleNormal="100" workbookViewId="0">
      <selection activeCell="H12" sqref="H12"/>
    </sheetView>
  </sheetViews>
  <sheetFormatPr defaultRowHeight="14.4"/>
  <cols>
    <col min="1" max="1" width="9.77734375" bestFit="1" customWidth="1"/>
    <col min="2" max="2" width="9.33203125" customWidth="1"/>
    <col min="8" max="8" width="8.77734375" customWidth="1"/>
    <col min="9" max="9" width="8.88671875" hidden="1" customWidth="1"/>
    <col min="10" max="10" width="21.5546875" customWidth="1"/>
  </cols>
  <sheetData>
    <row r="1" spans="1:11" ht="23.4">
      <c r="F1" s="23"/>
      <c r="G1" s="23"/>
      <c r="H1" s="23"/>
      <c r="I1" s="23"/>
      <c r="J1" s="23"/>
    </row>
    <row r="2" spans="1:11" ht="23.4">
      <c r="F2" s="24" t="s">
        <v>11</v>
      </c>
      <c r="G2" s="25"/>
      <c r="H2" s="25"/>
      <c r="I2" s="25"/>
      <c r="J2" s="25"/>
      <c r="K2" s="6"/>
    </row>
    <row r="4" spans="1:11">
      <c r="A4" s="5" t="s">
        <v>5</v>
      </c>
    </row>
    <row r="5" spans="1:11">
      <c r="A5" s="2" t="s">
        <v>40</v>
      </c>
      <c r="B5" s="2" t="s">
        <v>41</v>
      </c>
    </row>
    <row r="6" spans="1:11">
      <c r="A6">
        <v>50</v>
      </c>
      <c r="B6">
        <v>50</v>
      </c>
    </row>
    <row r="7" spans="1:11">
      <c r="A7">
        <v>60</v>
      </c>
      <c r="B7">
        <v>55</v>
      </c>
    </row>
    <row r="8" spans="1:11">
      <c r="A8">
        <v>55</v>
      </c>
      <c r="B8">
        <v>60</v>
      </c>
    </row>
    <row r="9" spans="1:11">
      <c r="A9">
        <v>70</v>
      </c>
      <c r="B9">
        <v>70</v>
      </c>
    </row>
    <row r="11" spans="1:11">
      <c r="A11" t="s">
        <v>0</v>
      </c>
      <c r="B11">
        <f>AVERAGE(A6:A9)</f>
        <v>58.75</v>
      </c>
    </row>
    <row r="12" spans="1:11">
      <c r="A12" t="s">
        <v>1</v>
      </c>
      <c r="B12">
        <f>MEDIAN(A6:A9)</f>
        <v>57.5</v>
      </c>
    </row>
    <row r="13" spans="1:11">
      <c r="A13" s="3" t="s">
        <v>2</v>
      </c>
      <c r="B13" s="3" t="s">
        <v>3</v>
      </c>
      <c r="C13" s="3"/>
      <c r="D13" s="3"/>
      <c r="E13" s="3"/>
      <c r="F13" s="3"/>
    </row>
    <row r="15" spans="1:11">
      <c r="A15" s="5" t="s">
        <v>4</v>
      </c>
    </row>
    <row r="16" spans="1:11">
      <c r="A16" s="4" t="s">
        <v>7</v>
      </c>
      <c r="B16" s="1"/>
    </row>
    <row r="17" spans="1:4">
      <c r="A17">
        <v>10</v>
      </c>
      <c r="B17" s="1"/>
    </row>
    <row r="18" spans="1:4">
      <c r="A18">
        <v>10</v>
      </c>
    </row>
    <row r="19" spans="1:4">
      <c r="A19">
        <v>10</v>
      </c>
    </row>
    <row r="20" spans="1:4">
      <c r="A20">
        <v>10</v>
      </c>
      <c r="C20" t="s">
        <v>6</v>
      </c>
    </row>
    <row r="21" spans="1:4">
      <c r="A21">
        <v>10</v>
      </c>
      <c r="C21" t="s">
        <v>0</v>
      </c>
      <c r="D21">
        <f>AVERAGE(A17:A36)</f>
        <v>17</v>
      </c>
    </row>
    <row r="22" spans="1:4">
      <c r="A22">
        <v>10</v>
      </c>
      <c r="C22" t="s">
        <v>1</v>
      </c>
      <c r="D22">
        <f>MEDIAN(A17:A36)</f>
        <v>15</v>
      </c>
    </row>
    <row r="23" spans="1:4">
      <c r="A23">
        <v>15</v>
      </c>
      <c r="C23" t="s">
        <v>2</v>
      </c>
      <c r="D23" cm="1">
        <f t="array" ref="D23">_xlfn.MODE.MULT(A17:A36)</f>
        <v>10</v>
      </c>
    </row>
    <row r="24" spans="1:4">
      <c r="A24">
        <v>15</v>
      </c>
    </row>
    <row r="25" spans="1:4">
      <c r="A25">
        <v>15</v>
      </c>
    </row>
    <row r="26" spans="1:4">
      <c r="A26">
        <v>15</v>
      </c>
    </row>
    <row r="27" spans="1:4">
      <c r="A27">
        <v>15</v>
      </c>
    </row>
    <row r="28" spans="1:4">
      <c r="A28">
        <v>20</v>
      </c>
    </row>
    <row r="29" spans="1:4">
      <c r="A29">
        <v>20</v>
      </c>
    </row>
    <row r="30" spans="1:4">
      <c r="A30">
        <v>20</v>
      </c>
    </row>
    <row r="31" spans="1:4">
      <c r="A31">
        <v>20</v>
      </c>
    </row>
    <row r="32" spans="1:4">
      <c r="A32">
        <v>20</v>
      </c>
    </row>
    <row r="33" spans="1:6">
      <c r="A33">
        <v>25</v>
      </c>
    </row>
    <row r="34" spans="1:6">
      <c r="A34">
        <v>25</v>
      </c>
    </row>
    <row r="35" spans="1:6">
      <c r="A35">
        <v>25</v>
      </c>
    </row>
    <row r="36" spans="1:6">
      <c r="A36" s="3">
        <v>30</v>
      </c>
      <c r="B36" s="3"/>
      <c r="C36" s="3"/>
      <c r="D36" s="3"/>
      <c r="E36" s="3"/>
      <c r="F36" s="3"/>
    </row>
    <row r="39" spans="1:6">
      <c r="A39" s="5" t="s">
        <v>8</v>
      </c>
    </row>
    <row r="40" spans="1:6">
      <c r="A40" s="2" t="s">
        <v>9</v>
      </c>
      <c r="B40" s="2"/>
      <c r="C40" s="2" t="s">
        <v>10</v>
      </c>
    </row>
    <row r="41" spans="1:6">
      <c r="A41">
        <v>1</v>
      </c>
      <c r="C41">
        <v>3</v>
      </c>
    </row>
    <row r="42" spans="1:6">
      <c r="A42">
        <v>1</v>
      </c>
      <c r="C42">
        <v>3</v>
      </c>
    </row>
    <row r="43" spans="1:6">
      <c r="A43">
        <v>1</v>
      </c>
      <c r="C43">
        <v>3</v>
      </c>
    </row>
    <row r="44" spans="1:6">
      <c r="A44">
        <v>1</v>
      </c>
      <c r="C44">
        <v>4</v>
      </c>
    </row>
    <row r="45" spans="1:6">
      <c r="A45">
        <v>2</v>
      </c>
      <c r="C45">
        <v>4</v>
      </c>
    </row>
    <row r="46" spans="1:6">
      <c r="A46">
        <v>2</v>
      </c>
      <c r="C46">
        <v>4</v>
      </c>
    </row>
    <row r="47" spans="1:6">
      <c r="A47">
        <v>2</v>
      </c>
      <c r="C47">
        <v>4</v>
      </c>
    </row>
    <row r="48" spans="1:6">
      <c r="A48">
        <v>2</v>
      </c>
      <c r="C48">
        <v>4</v>
      </c>
    </row>
    <row r="49" spans="1:6">
      <c r="A49">
        <v>2</v>
      </c>
      <c r="C49">
        <v>4</v>
      </c>
    </row>
    <row r="50" spans="1:6">
      <c r="A50">
        <v>2</v>
      </c>
      <c r="C50">
        <v>4</v>
      </c>
      <c r="E50" t="s">
        <v>9</v>
      </c>
      <c r="F50">
        <f>COUNT(A41:A66)</f>
        <v>25</v>
      </c>
    </row>
    <row r="51" spans="1:6">
      <c r="A51">
        <v>2</v>
      </c>
      <c r="C51">
        <v>4</v>
      </c>
      <c r="E51" t="s">
        <v>10</v>
      </c>
      <c r="F51">
        <f>COUNT(C41:C65)</f>
        <v>25</v>
      </c>
    </row>
    <row r="52" spans="1:6">
      <c r="A52">
        <v>2</v>
      </c>
      <c r="C52">
        <v>4</v>
      </c>
      <c r="E52" t="s">
        <v>12</v>
      </c>
      <c r="F52">
        <v>50</v>
      </c>
    </row>
    <row r="53" spans="1:6">
      <c r="A53">
        <v>2</v>
      </c>
      <c r="C53">
        <v>5</v>
      </c>
    </row>
    <row r="54" spans="1:6">
      <c r="A54">
        <v>2</v>
      </c>
      <c r="C54">
        <v>5</v>
      </c>
    </row>
    <row r="55" spans="1:6">
      <c r="A55">
        <v>2</v>
      </c>
      <c r="C55">
        <v>5</v>
      </c>
      <c r="E55" t="s">
        <v>0</v>
      </c>
      <c r="F55">
        <f>AVERAGE(A41:A90)</f>
        <v>2.16</v>
      </c>
    </row>
    <row r="56" spans="1:6">
      <c r="A56">
        <v>2</v>
      </c>
      <c r="C56">
        <v>5</v>
      </c>
      <c r="E56" t="s">
        <v>1</v>
      </c>
      <c r="F56">
        <f>MEDIAN(A41:A90)</f>
        <v>2</v>
      </c>
    </row>
    <row r="57" spans="1:6">
      <c r="A57">
        <v>2</v>
      </c>
      <c r="C57">
        <v>5</v>
      </c>
      <c r="E57" t="s">
        <v>2</v>
      </c>
      <c r="F57" cm="1">
        <f t="array" ref="F57">_xlfn.MODE.MULT(A41:A90)</f>
        <v>2</v>
      </c>
    </row>
    <row r="58" spans="1:6">
      <c r="A58">
        <v>3</v>
      </c>
      <c r="C58">
        <v>5</v>
      </c>
    </row>
    <row r="59" spans="1:6">
      <c r="A59">
        <v>3</v>
      </c>
      <c r="C59">
        <v>5</v>
      </c>
    </row>
    <row r="60" spans="1:6">
      <c r="A60">
        <v>3</v>
      </c>
      <c r="C60">
        <v>6</v>
      </c>
    </row>
    <row r="61" spans="1:6">
      <c r="A61">
        <v>3</v>
      </c>
      <c r="C61">
        <v>6</v>
      </c>
    </row>
    <row r="62" spans="1:6">
      <c r="A62">
        <v>3</v>
      </c>
      <c r="C62">
        <v>6</v>
      </c>
    </row>
    <row r="63" spans="1:6">
      <c r="A63">
        <v>3</v>
      </c>
      <c r="C63">
        <v>6</v>
      </c>
    </row>
    <row r="64" spans="1:6">
      <c r="A64">
        <v>3</v>
      </c>
      <c r="C64">
        <v>7</v>
      </c>
    </row>
    <row r="65" spans="1:7">
      <c r="A65" s="3">
        <v>3</v>
      </c>
      <c r="B65" s="3"/>
      <c r="C65" s="3">
        <v>7</v>
      </c>
      <c r="D65" s="3"/>
      <c r="E65" s="3"/>
      <c r="F65" s="3"/>
      <c r="G65" s="3"/>
    </row>
    <row r="75" spans="1:7">
      <c r="D75" s="1"/>
    </row>
    <row r="76" spans="1:7">
      <c r="D76" s="1"/>
    </row>
    <row r="77" spans="1:7">
      <c r="D77" s="1"/>
    </row>
    <row r="78" spans="1:7">
      <c r="D78" s="1"/>
    </row>
    <row r="79" spans="1:7">
      <c r="D79" s="1"/>
    </row>
  </sheetData>
  <sortState xmlns:xlrd2="http://schemas.microsoft.com/office/spreadsheetml/2017/richdata2" ref="A41:A91">
    <sortCondition ref="A41:A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59E1-9585-46E6-A0C8-9695FA67ED12}">
  <sheetPr>
    <tabColor theme="1" tint="4.9989318521683403E-2"/>
  </sheetPr>
  <dimension ref="A2:U295"/>
  <sheetViews>
    <sheetView topLeftCell="A256" zoomScale="95" zoomScaleNormal="103" workbookViewId="0">
      <selection activeCell="G265" sqref="G265"/>
    </sheetView>
  </sheetViews>
  <sheetFormatPr defaultRowHeight="14.4"/>
  <cols>
    <col min="1" max="1" width="23.5546875" bestFit="1" customWidth="1"/>
    <col min="2" max="2" width="16.5546875" bestFit="1" customWidth="1"/>
    <col min="3" max="3" width="19.33203125" bestFit="1" customWidth="1"/>
    <col min="4" max="4" width="16.5546875" bestFit="1" customWidth="1"/>
    <col min="5" max="5" width="16.6640625" bestFit="1" customWidth="1"/>
    <col min="6" max="6" width="16.88671875" bestFit="1" customWidth="1"/>
    <col min="7" max="7" width="9.5546875" customWidth="1"/>
    <col min="8" max="8" width="7.21875" customWidth="1"/>
    <col min="13" max="13" width="16.88671875" bestFit="1" customWidth="1"/>
  </cols>
  <sheetData>
    <row r="2" spans="1:15" ht="28.8">
      <c r="F2" s="21"/>
      <c r="G2" s="22" t="s">
        <v>13</v>
      </c>
      <c r="H2" s="21"/>
      <c r="I2" s="21"/>
      <c r="J2" s="21"/>
      <c r="K2" s="21"/>
      <c r="L2" s="21"/>
      <c r="M2" s="2"/>
      <c r="N2" s="2"/>
      <c r="O2" s="2"/>
    </row>
    <row r="4" spans="1:15" ht="15" thickBot="1"/>
    <row r="5" spans="1:15">
      <c r="A5" s="5" t="s">
        <v>14</v>
      </c>
      <c r="M5" s="38" t="s">
        <v>64</v>
      </c>
      <c r="N5" s="38"/>
    </row>
    <row r="7" spans="1:15">
      <c r="A7" s="1" t="s">
        <v>15</v>
      </c>
      <c r="B7" t="s">
        <v>44</v>
      </c>
      <c r="C7" t="s">
        <v>80</v>
      </c>
      <c r="M7" t="s">
        <v>52</v>
      </c>
      <c r="N7">
        <v>122</v>
      </c>
    </row>
    <row r="8" spans="1:15">
      <c r="A8">
        <v>105</v>
      </c>
      <c r="B8">
        <f>A8-F12</f>
        <v>-17</v>
      </c>
      <c r="C8">
        <f>B8*B8</f>
        <v>289</v>
      </c>
      <c r="M8" t="s">
        <v>65</v>
      </c>
      <c r="N8">
        <v>3.5118845842842457</v>
      </c>
    </row>
    <row r="9" spans="1:15">
      <c r="A9">
        <v>110</v>
      </c>
      <c r="B9">
        <f t="shared" ref="B9:B17" si="0">A9-F13</f>
        <v>75</v>
      </c>
      <c r="C9">
        <f t="shared" ref="C9:C17" si="1">B9*B9</f>
        <v>5625</v>
      </c>
      <c r="M9" t="s">
        <v>66</v>
      </c>
      <c r="N9">
        <v>122.5</v>
      </c>
    </row>
    <row r="10" spans="1:15">
      <c r="A10">
        <v>115</v>
      </c>
      <c r="B10" s="7">
        <f>A10-F14</f>
        <v>-8.3333333333333286</v>
      </c>
      <c r="C10">
        <f>B10*B10</f>
        <v>69.444444444444372</v>
      </c>
      <c r="M10" t="s">
        <v>67</v>
      </c>
      <c r="N10">
        <v>115</v>
      </c>
    </row>
    <row r="11" spans="1:15" ht="15" thickBot="1">
      <c r="A11">
        <v>115</v>
      </c>
      <c r="B11">
        <f>A11-F15</f>
        <v>103.89444583402822</v>
      </c>
      <c r="C11">
        <f>B11*B11</f>
        <v>10794.055875159824</v>
      </c>
      <c r="M11" t="s">
        <v>68</v>
      </c>
      <c r="N11">
        <v>11.105554165971787</v>
      </c>
    </row>
    <row r="12" spans="1:15">
      <c r="A12">
        <v>120</v>
      </c>
      <c r="B12">
        <f t="shared" si="0"/>
        <v>120</v>
      </c>
      <c r="C12">
        <f t="shared" si="1"/>
        <v>14400</v>
      </c>
      <c r="E12" s="10" t="s">
        <v>18</v>
      </c>
      <c r="F12" s="11">
        <f>SUM(A8:A17)/10</f>
        <v>122</v>
      </c>
      <c r="M12" t="s">
        <v>69</v>
      </c>
      <c r="N12">
        <v>123.33333333333333</v>
      </c>
    </row>
    <row r="13" spans="1:15">
      <c r="A13">
        <v>125</v>
      </c>
      <c r="B13">
        <f t="shared" si="0"/>
        <v>125</v>
      </c>
      <c r="C13">
        <f t="shared" si="1"/>
        <v>15625</v>
      </c>
      <c r="E13" s="12" t="s">
        <v>17</v>
      </c>
      <c r="F13" s="13">
        <f>MAX(A17)-MIN(A8)</f>
        <v>35</v>
      </c>
      <c r="M13" t="s">
        <v>70</v>
      </c>
      <c r="N13">
        <v>-0.79711468224981585</v>
      </c>
    </row>
    <row r="14" spans="1:15" ht="28.8">
      <c r="A14">
        <v>125</v>
      </c>
      <c r="B14">
        <f t="shared" si="0"/>
        <v>125</v>
      </c>
      <c r="C14">
        <f t="shared" si="1"/>
        <v>15625</v>
      </c>
      <c r="E14" s="17" t="s">
        <v>20</v>
      </c>
      <c r="F14" s="14">
        <f>_xlfn.VAR.S(A8:A17)</f>
        <v>123.33333333333333</v>
      </c>
      <c r="G14" s="7"/>
      <c r="M14" t="s">
        <v>71</v>
      </c>
      <c r="N14">
        <v>0.1277666019825098</v>
      </c>
    </row>
    <row r="15" spans="1:15" ht="15" thickBot="1">
      <c r="A15">
        <v>130</v>
      </c>
      <c r="B15">
        <f t="shared" si="0"/>
        <v>130</v>
      </c>
      <c r="C15">
        <f t="shared" si="1"/>
        <v>16900</v>
      </c>
      <c r="E15" s="15" t="s">
        <v>16</v>
      </c>
      <c r="F15" s="18">
        <f>_xlfn.STDEV.S(A8:A17)</f>
        <v>11.105554165971787</v>
      </c>
      <c r="M15" t="s">
        <v>53</v>
      </c>
      <c r="N15">
        <v>35</v>
      </c>
    </row>
    <row r="16" spans="1:15">
      <c r="A16">
        <v>135</v>
      </c>
      <c r="B16">
        <f t="shared" si="0"/>
        <v>135</v>
      </c>
      <c r="C16">
        <f t="shared" si="1"/>
        <v>18225</v>
      </c>
      <c r="M16" t="s">
        <v>72</v>
      </c>
      <c r="N16">
        <v>105</v>
      </c>
    </row>
    <row r="17" spans="1:14">
      <c r="A17" s="3">
        <v>140</v>
      </c>
      <c r="B17">
        <f t="shared" si="0"/>
        <v>140</v>
      </c>
      <c r="C17" s="3">
        <f t="shared" si="1"/>
        <v>19600</v>
      </c>
      <c r="M17" t="s">
        <v>73</v>
      </c>
      <c r="N17">
        <v>140</v>
      </c>
    </row>
    <row r="18" spans="1:14">
      <c r="A18" t="s">
        <v>19</v>
      </c>
      <c r="C18">
        <f>SUM(C8:C17)</f>
        <v>117152.50031960427</v>
      </c>
      <c r="M18" t="s">
        <v>74</v>
      </c>
      <c r="N18">
        <v>1220</v>
      </c>
    </row>
    <row r="19" spans="1:14" ht="15" thickBot="1">
      <c r="A19" s="3"/>
      <c r="B19" s="3"/>
      <c r="C19" s="3"/>
      <c r="D19" s="3"/>
      <c r="E19" s="3"/>
      <c r="F19" s="3"/>
      <c r="M19" s="20" t="s">
        <v>75</v>
      </c>
      <c r="N19" s="20">
        <v>10</v>
      </c>
    </row>
    <row r="23" spans="1:14">
      <c r="A23" s="5" t="s">
        <v>21</v>
      </c>
    </row>
    <row r="25" spans="1:14">
      <c r="A25" t="s">
        <v>22</v>
      </c>
      <c r="B25" s="8" t="s">
        <v>81</v>
      </c>
      <c r="C25" t="s">
        <v>29</v>
      </c>
    </row>
    <row r="26" spans="1:14">
      <c r="A26" s="9">
        <v>400</v>
      </c>
      <c r="B26" s="33">
        <f>A26-F38</f>
        <v>-195</v>
      </c>
      <c r="C26">
        <f>B26*B26</f>
        <v>38025</v>
      </c>
    </row>
    <row r="27" spans="1:14">
      <c r="A27" s="9">
        <v>400</v>
      </c>
      <c r="B27" s="33">
        <f>A27-$F$38</f>
        <v>-195</v>
      </c>
      <c r="C27">
        <f>B27*B27</f>
        <v>38025</v>
      </c>
      <c r="D27" s="1"/>
    </row>
    <row r="28" spans="1:14">
      <c r="A28" s="9">
        <v>400</v>
      </c>
      <c r="B28" s="33">
        <f t="shared" ref="B28:B55" si="2">A28-$F$38</f>
        <v>-195</v>
      </c>
      <c r="C28">
        <f>B28*B28</f>
        <v>38025</v>
      </c>
      <c r="D28" s="1"/>
    </row>
    <row r="29" spans="1:14">
      <c r="A29" s="9">
        <v>450</v>
      </c>
      <c r="B29" s="33">
        <f t="shared" si="2"/>
        <v>-145</v>
      </c>
      <c r="C29">
        <f>B29*B29</f>
        <v>21025</v>
      </c>
    </row>
    <row r="30" spans="1:14">
      <c r="A30" s="9">
        <v>500</v>
      </c>
      <c r="B30" s="33">
        <f t="shared" si="2"/>
        <v>-95</v>
      </c>
      <c r="C30">
        <f t="shared" ref="C30:C55" si="3">B30*B30</f>
        <v>9025</v>
      </c>
    </row>
    <row r="31" spans="1:14">
      <c r="A31" s="9">
        <v>500</v>
      </c>
      <c r="B31" s="33">
        <f t="shared" si="2"/>
        <v>-95</v>
      </c>
      <c r="C31">
        <f t="shared" si="3"/>
        <v>9025</v>
      </c>
    </row>
    <row r="32" spans="1:14">
      <c r="A32" s="9">
        <v>500</v>
      </c>
      <c r="B32" s="33">
        <f t="shared" si="2"/>
        <v>-95</v>
      </c>
      <c r="C32">
        <f t="shared" si="3"/>
        <v>9025</v>
      </c>
    </row>
    <row r="33" spans="1:6">
      <c r="A33" s="9">
        <v>500</v>
      </c>
      <c r="B33" s="33">
        <f t="shared" si="2"/>
        <v>-95</v>
      </c>
      <c r="C33">
        <f t="shared" si="3"/>
        <v>9025</v>
      </c>
    </row>
    <row r="34" spans="1:6">
      <c r="A34" s="9">
        <v>550</v>
      </c>
      <c r="B34" s="33">
        <f t="shared" si="2"/>
        <v>-45</v>
      </c>
      <c r="C34">
        <f t="shared" si="3"/>
        <v>2025</v>
      </c>
    </row>
    <row r="35" spans="1:6">
      <c r="A35" s="9">
        <v>550</v>
      </c>
      <c r="B35" s="33">
        <f t="shared" si="2"/>
        <v>-45</v>
      </c>
      <c r="C35">
        <f t="shared" si="3"/>
        <v>2025</v>
      </c>
    </row>
    <row r="36" spans="1:6">
      <c r="A36" s="9">
        <v>550</v>
      </c>
      <c r="B36" s="33">
        <f t="shared" si="2"/>
        <v>-45</v>
      </c>
      <c r="C36">
        <f t="shared" si="3"/>
        <v>2025</v>
      </c>
    </row>
    <row r="37" spans="1:6" ht="15" thickBot="1">
      <c r="A37" s="9">
        <v>550</v>
      </c>
      <c r="B37" s="33">
        <f t="shared" si="2"/>
        <v>-45</v>
      </c>
      <c r="C37">
        <f t="shared" si="3"/>
        <v>2025</v>
      </c>
    </row>
    <row r="38" spans="1:6">
      <c r="A38" s="9">
        <v>550</v>
      </c>
      <c r="B38" s="33">
        <f t="shared" si="2"/>
        <v>-45</v>
      </c>
      <c r="C38">
        <f t="shared" si="3"/>
        <v>2025</v>
      </c>
      <c r="E38" s="10" t="s">
        <v>28</v>
      </c>
      <c r="F38" s="11">
        <f>SUM(A26:A55,)/30</f>
        <v>595</v>
      </c>
    </row>
    <row r="39" spans="1:6">
      <c r="A39" s="9">
        <v>550</v>
      </c>
      <c r="B39" s="33">
        <f t="shared" si="2"/>
        <v>-45</v>
      </c>
      <c r="C39">
        <f t="shared" si="3"/>
        <v>2025</v>
      </c>
      <c r="E39" s="12" t="s">
        <v>23</v>
      </c>
      <c r="F39" s="13">
        <f>MAX(A55)-MIN(A26)</f>
        <v>400</v>
      </c>
    </row>
    <row r="40" spans="1:6">
      <c r="A40" s="9">
        <v>600</v>
      </c>
      <c r="B40" s="33">
        <f t="shared" si="2"/>
        <v>5</v>
      </c>
      <c r="C40">
        <f t="shared" si="3"/>
        <v>25</v>
      </c>
      <c r="E40" s="12" t="s">
        <v>26</v>
      </c>
      <c r="F40" s="14">
        <f>_xlfn.VAR.S(B26:B55)</f>
        <v>13163.793103448275</v>
      </c>
    </row>
    <row r="41" spans="1:6" ht="15" thickBot="1">
      <c r="A41" s="9">
        <v>600</v>
      </c>
      <c r="B41" s="33">
        <f t="shared" si="2"/>
        <v>5</v>
      </c>
      <c r="C41">
        <f t="shared" si="3"/>
        <v>25</v>
      </c>
      <c r="E41" s="15" t="s">
        <v>27</v>
      </c>
      <c r="F41" s="18">
        <f>_xlfn.STDEV.S(B26:B55)</f>
        <v>114.73357443855863</v>
      </c>
    </row>
    <row r="42" spans="1:6">
      <c r="A42" s="9">
        <v>600</v>
      </c>
      <c r="B42" s="33">
        <f t="shared" si="2"/>
        <v>5</v>
      </c>
      <c r="C42">
        <f t="shared" si="3"/>
        <v>25</v>
      </c>
    </row>
    <row r="43" spans="1:6">
      <c r="A43" s="9">
        <v>600</v>
      </c>
      <c r="B43" s="33">
        <f t="shared" si="2"/>
        <v>5</v>
      </c>
      <c r="C43">
        <f>B43*B43</f>
        <v>25</v>
      </c>
    </row>
    <row r="44" spans="1:6">
      <c r="A44" s="9">
        <v>600</v>
      </c>
      <c r="B44" s="33">
        <f t="shared" si="2"/>
        <v>5</v>
      </c>
      <c r="C44">
        <f t="shared" si="3"/>
        <v>25</v>
      </c>
    </row>
    <row r="45" spans="1:6">
      <c r="A45" s="9">
        <v>650</v>
      </c>
      <c r="B45" s="33">
        <f t="shared" si="2"/>
        <v>55</v>
      </c>
      <c r="C45">
        <f t="shared" si="3"/>
        <v>3025</v>
      </c>
    </row>
    <row r="46" spans="1:6">
      <c r="A46" s="9">
        <v>650</v>
      </c>
      <c r="B46" s="33">
        <f t="shared" si="2"/>
        <v>55</v>
      </c>
      <c r="C46">
        <f t="shared" si="3"/>
        <v>3025</v>
      </c>
    </row>
    <row r="47" spans="1:6">
      <c r="A47" s="9">
        <v>650</v>
      </c>
      <c r="B47" s="33">
        <f t="shared" si="2"/>
        <v>55</v>
      </c>
      <c r="C47">
        <f t="shared" si="3"/>
        <v>3025</v>
      </c>
    </row>
    <row r="48" spans="1:6">
      <c r="A48" s="9">
        <v>700</v>
      </c>
      <c r="B48" s="33">
        <f t="shared" si="2"/>
        <v>105</v>
      </c>
      <c r="C48">
        <f t="shared" si="3"/>
        <v>11025</v>
      </c>
    </row>
    <row r="49" spans="1:6">
      <c r="A49" s="9">
        <v>700</v>
      </c>
      <c r="B49" s="33">
        <f t="shared" si="2"/>
        <v>105</v>
      </c>
      <c r="C49">
        <f t="shared" si="3"/>
        <v>11025</v>
      </c>
    </row>
    <row r="50" spans="1:6">
      <c r="A50" s="9">
        <v>700</v>
      </c>
      <c r="B50" s="33">
        <f t="shared" si="2"/>
        <v>105</v>
      </c>
      <c r="C50">
        <f t="shared" si="3"/>
        <v>11025</v>
      </c>
    </row>
    <row r="51" spans="1:6">
      <c r="A51" s="9">
        <v>750</v>
      </c>
      <c r="B51" s="33">
        <f t="shared" si="2"/>
        <v>155</v>
      </c>
      <c r="C51">
        <f t="shared" si="3"/>
        <v>24025</v>
      </c>
    </row>
    <row r="52" spans="1:6">
      <c r="A52" s="9">
        <v>750</v>
      </c>
      <c r="B52" s="33">
        <f t="shared" si="2"/>
        <v>155</v>
      </c>
      <c r="C52">
        <f t="shared" si="3"/>
        <v>24025</v>
      </c>
    </row>
    <row r="53" spans="1:6">
      <c r="A53" s="9">
        <v>750</v>
      </c>
      <c r="B53" s="33">
        <f t="shared" si="2"/>
        <v>155</v>
      </c>
      <c r="C53">
        <f t="shared" si="3"/>
        <v>24025</v>
      </c>
    </row>
    <row r="54" spans="1:6">
      <c r="A54" s="9">
        <v>800</v>
      </c>
      <c r="B54" s="33">
        <f t="shared" si="2"/>
        <v>205</v>
      </c>
      <c r="C54">
        <f t="shared" si="3"/>
        <v>42025</v>
      </c>
    </row>
    <row r="55" spans="1:6">
      <c r="A55" s="9">
        <v>800</v>
      </c>
      <c r="B55" s="33">
        <f t="shared" si="2"/>
        <v>205</v>
      </c>
      <c r="C55">
        <f t="shared" si="3"/>
        <v>42025</v>
      </c>
    </row>
    <row r="57" spans="1:6">
      <c r="A57" s="6" t="s">
        <v>31</v>
      </c>
      <c r="C57">
        <f>SUM(C26:C55)</f>
        <v>381750</v>
      </c>
    </row>
    <row r="58" spans="1:6">
      <c r="C58" t="s">
        <v>32</v>
      </c>
    </row>
    <row r="61" spans="1:6">
      <c r="A61" s="3"/>
      <c r="B61" s="3"/>
      <c r="C61" s="3"/>
      <c r="D61" s="3"/>
      <c r="E61" s="3"/>
      <c r="F61" s="3"/>
    </row>
    <row r="64" spans="1:6">
      <c r="A64" s="5" t="s">
        <v>33</v>
      </c>
    </row>
    <row r="66" spans="1:17">
      <c r="A66" t="s">
        <v>36</v>
      </c>
      <c r="B66" t="s">
        <v>44</v>
      </c>
      <c r="C66" t="s">
        <v>37</v>
      </c>
    </row>
    <row r="67" spans="1:17">
      <c r="A67" cm="1">
        <f t="array" ref="A67:A76">TRANSPOSE(G70:P70)</f>
        <v>3</v>
      </c>
      <c r="B67">
        <f>A67-$F$79</f>
        <v>-0.45999999999999996</v>
      </c>
      <c r="C67">
        <f>B67*B67</f>
        <v>0.21159999999999995</v>
      </c>
    </row>
    <row r="68" spans="1:17">
      <c r="A68">
        <v>5</v>
      </c>
      <c r="B68">
        <f t="shared" ref="B68:B116" si="4">A68-$F$79</f>
        <v>1.54</v>
      </c>
      <c r="C68">
        <f>B68*B68</f>
        <v>2.3715999999999999</v>
      </c>
    </row>
    <row r="69" spans="1:17">
      <c r="A69">
        <v>2</v>
      </c>
      <c r="B69">
        <f t="shared" si="4"/>
        <v>-1.46</v>
      </c>
      <c r="C69">
        <f t="shared" ref="C69:C116" si="5">B69*B69</f>
        <v>2.1315999999999997</v>
      </c>
    </row>
    <row r="70" spans="1:17">
      <c r="A70">
        <v>4</v>
      </c>
      <c r="B70">
        <f t="shared" si="4"/>
        <v>0.54</v>
      </c>
      <c r="C70">
        <f>B70*B70</f>
        <v>0.29160000000000003</v>
      </c>
      <c r="G70" s="1">
        <v>3</v>
      </c>
      <c r="H70">
        <v>5</v>
      </c>
      <c r="I70">
        <v>2</v>
      </c>
      <c r="J70">
        <v>4</v>
      </c>
      <c r="K70">
        <v>6</v>
      </c>
      <c r="L70">
        <v>2</v>
      </c>
      <c r="M70">
        <v>3</v>
      </c>
      <c r="N70">
        <v>4</v>
      </c>
      <c r="O70">
        <v>2</v>
      </c>
      <c r="P70">
        <v>5</v>
      </c>
      <c r="Q70" t="s">
        <v>34</v>
      </c>
    </row>
    <row r="71" spans="1:17">
      <c r="A71">
        <v>6</v>
      </c>
      <c r="B71">
        <f t="shared" si="4"/>
        <v>2.54</v>
      </c>
      <c r="C71">
        <f t="shared" si="5"/>
        <v>6.4516</v>
      </c>
      <c r="G71" s="1">
        <v>7</v>
      </c>
      <c r="H71">
        <v>2</v>
      </c>
      <c r="I71">
        <v>3</v>
      </c>
      <c r="J71">
        <v>4</v>
      </c>
      <c r="K71">
        <v>2</v>
      </c>
      <c r="L71">
        <v>4</v>
      </c>
      <c r="M71">
        <v>2</v>
      </c>
      <c r="N71">
        <v>3</v>
      </c>
      <c r="O71">
        <v>5</v>
      </c>
      <c r="P71">
        <v>6</v>
      </c>
      <c r="Q71" t="s">
        <v>34</v>
      </c>
    </row>
    <row r="72" spans="1:17">
      <c r="A72">
        <v>2</v>
      </c>
      <c r="B72">
        <f t="shared" si="4"/>
        <v>-1.46</v>
      </c>
      <c r="C72">
        <f t="shared" si="5"/>
        <v>2.1315999999999997</v>
      </c>
      <c r="G72" s="1">
        <v>3</v>
      </c>
      <c r="H72">
        <v>2</v>
      </c>
      <c r="I72">
        <v>1</v>
      </c>
      <c r="J72">
        <v>4</v>
      </c>
      <c r="K72">
        <v>2</v>
      </c>
      <c r="L72">
        <v>4</v>
      </c>
      <c r="M72">
        <v>5</v>
      </c>
      <c r="N72">
        <v>3</v>
      </c>
      <c r="O72">
        <v>2</v>
      </c>
      <c r="P72">
        <v>7</v>
      </c>
      <c r="Q72" t="s">
        <v>34</v>
      </c>
    </row>
    <row r="73" spans="1:17">
      <c r="A73">
        <v>3</v>
      </c>
      <c r="B73">
        <f t="shared" si="4"/>
        <v>-0.45999999999999996</v>
      </c>
      <c r="C73">
        <f t="shared" si="5"/>
        <v>0.21159999999999995</v>
      </c>
      <c r="G73" s="1">
        <v>2</v>
      </c>
      <c r="H73">
        <v>3</v>
      </c>
      <c r="I73">
        <v>4</v>
      </c>
      <c r="J73">
        <v>5</v>
      </c>
      <c r="K73">
        <v>1</v>
      </c>
      <c r="L73">
        <v>6</v>
      </c>
      <c r="M73">
        <v>2</v>
      </c>
      <c r="N73">
        <v>4</v>
      </c>
      <c r="O73">
        <v>3</v>
      </c>
      <c r="P73">
        <v>5</v>
      </c>
      <c r="Q73" t="s">
        <v>34</v>
      </c>
    </row>
    <row r="74" spans="1:17">
      <c r="A74">
        <v>4</v>
      </c>
      <c r="B74">
        <f t="shared" si="4"/>
        <v>0.54</v>
      </c>
      <c r="C74">
        <f t="shared" si="5"/>
        <v>0.29160000000000003</v>
      </c>
      <c r="G74" s="1">
        <v>3</v>
      </c>
      <c r="H74">
        <v>2</v>
      </c>
      <c r="I74">
        <v>4</v>
      </c>
      <c r="J74">
        <v>2</v>
      </c>
      <c r="K74">
        <v>6</v>
      </c>
      <c r="L74">
        <v>3</v>
      </c>
      <c r="M74">
        <v>2</v>
      </c>
      <c r="N74">
        <v>4</v>
      </c>
      <c r="O74">
        <v>5</v>
      </c>
      <c r="P74">
        <v>3</v>
      </c>
    </row>
    <row r="75" spans="1:17">
      <c r="A75">
        <v>2</v>
      </c>
      <c r="B75">
        <f t="shared" si="4"/>
        <v>-1.46</v>
      </c>
      <c r="C75">
        <f t="shared" si="5"/>
        <v>2.1315999999999997</v>
      </c>
    </row>
    <row r="76" spans="1:17">
      <c r="A76">
        <v>5</v>
      </c>
      <c r="B76">
        <f t="shared" si="4"/>
        <v>1.54</v>
      </c>
      <c r="C76">
        <f t="shared" si="5"/>
        <v>2.3715999999999999</v>
      </c>
    </row>
    <row r="77" spans="1:17">
      <c r="A77" cm="1">
        <f t="array" ref="A77:A86">TRANSPOSE(G71:P71)</f>
        <v>7</v>
      </c>
      <c r="B77">
        <f t="shared" si="4"/>
        <v>3.54</v>
      </c>
      <c r="C77">
        <f t="shared" si="5"/>
        <v>12.531600000000001</v>
      </c>
    </row>
    <row r="78" spans="1:17" ht="15" thickBot="1">
      <c r="A78">
        <v>2</v>
      </c>
      <c r="B78">
        <f t="shared" si="4"/>
        <v>-1.46</v>
      </c>
      <c r="C78">
        <f t="shared" si="5"/>
        <v>2.1315999999999997</v>
      </c>
    </row>
    <row r="79" spans="1:17">
      <c r="A79">
        <v>3</v>
      </c>
      <c r="B79">
        <f t="shared" si="4"/>
        <v>-0.45999999999999996</v>
      </c>
      <c r="C79">
        <f t="shared" si="5"/>
        <v>0.21159999999999995</v>
      </c>
      <c r="E79" s="10" t="s">
        <v>0</v>
      </c>
      <c r="F79" s="11">
        <f>SUM(A67:A115)/50</f>
        <v>3.46</v>
      </c>
    </row>
    <row r="80" spans="1:17">
      <c r="A80">
        <v>4</v>
      </c>
      <c r="B80">
        <f t="shared" si="4"/>
        <v>0.54</v>
      </c>
      <c r="C80">
        <f t="shared" si="5"/>
        <v>0.29160000000000003</v>
      </c>
      <c r="E80" s="12" t="s">
        <v>23</v>
      </c>
      <c r="F80" s="13">
        <f>MAX(A67:A116)-MIN(A67:A116)</f>
        <v>6</v>
      </c>
    </row>
    <row r="81" spans="1:6">
      <c r="A81">
        <v>2</v>
      </c>
      <c r="B81">
        <f t="shared" si="4"/>
        <v>-1.46</v>
      </c>
      <c r="C81">
        <f t="shared" si="5"/>
        <v>2.1315999999999997</v>
      </c>
      <c r="E81" s="12" t="s">
        <v>24</v>
      </c>
      <c r="F81" s="14">
        <f>_xlfn.VAR.S(B67:B116)</f>
        <v>2.3363265306122458</v>
      </c>
    </row>
    <row r="82" spans="1:6">
      <c r="A82">
        <v>4</v>
      </c>
      <c r="B82">
        <f t="shared" si="4"/>
        <v>0.54</v>
      </c>
      <c r="C82">
        <f t="shared" si="5"/>
        <v>0.29160000000000003</v>
      </c>
      <c r="E82" s="12" t="s">
        <v>35</v>
      </c>
      <c r="F82" s="14">
        <f>_xlfn.STDEV.S(B67:B116)</f>
        <v>1.5285046714394581</v>
      </c>
    </row>
    <row r="83" spans="1:6" ht="15" thickBot="1">
      <c r="A83">
        <v>2</v>
      </c>
      <c r="B83">
        <f t="shared" si="4"/>
        <v>-1.46</v>
      </c>
      <c r="C83">
        <f t="shared" si="5"/>
        <v>2.1315999999999997</v>
      </c>
      <c r="E83" s="15"/>
      <c r="F83" s="16"/>
    </row>
    <row r="84" spans="1:6">
      <c r="A84">
        <v>3</v>
      </c>
      <c r="B84">
        <f t="shared" si="4"/>
        <v>-0.45999999999999996</v>
      </c>
      <c r="C84">
        <f t="shared" si="5"/>
        <v>0.21159999999999995</v>
      </c>
    </row>
    <row r="85" spans="1:6">
      <c r="A85">
        <v>5</v>
      </c>
      <c r="B85">
        <f t="shared" si="4"/>
        <v>1.54</v>
      </c>
      <c r="C85">
        <f t="shared" si="5"/>
        <v>2.3715999999999999</v>
      </c>
    </row>
    <row r="86" spans="1:6">
      <c r="A86">
        <v>6</v>
      </c>
      <c r="B86">
        <f t="shared" si="4"/>
        <v>2.54</v>
      </c>
      <c r="C86">
        <f t="shared" si="5"/>
        <v>6.4516</v>
      </c>
    </row>
    <row r="87" spans="1:6">
      <c r="A87" cm="1">
        <f t="array" ref="A87:A96">TRANSPOSE(G72:P72)</f>
        <v>3</v>
      </c>
      <c r="B87">
        <f t="shared" si="4"/>
        <v>-0.45999999999999996</v>
      </c>
      <c r="C87">
        <f t="shared" si="5"/>
        <v>0.21159999999999995</v>
      </c>
    </row>
    <row r="88" spans="1:6">
      <c r="A88">
        <v>2</v>
      </c>
      <c r="B88">
        <f t="shared" si="4"/>
        <v>-1.46</v>
      </c>
      <c r="C88">
        <f t="shared" si="5"/>
        <v>2.1315999999999997</v>
      </c>
    </row>
    <row r="89" spans="1:6">
      <c r="A89">
        <v>1</v>
      </c>
      <c r="B89">
        <f t="shared" si="4"/>
        <v>-2.46</v>
      </c>
      <c r="C89">
        <f t="shared" si="5"/>
        <v>6.0515999999999996</v>
      </c>
    </row>
    <row r="90" spans="1:6">
      <c r="A90">
        <v>4</v>
      </c>
      <c r="B90">
        <f t="shared" si="4"/>
        <v>0.54</v>
      </c>
      <c r="C90">
        <f t="shared" si="5"/>
        <v>0.29160000000000003</v>
      </c>
    </row>
    <row r="91" spans="1:6">
      <c r="A91">
        <v>2</v>
      </c>
      <c r="B91">
        <f t="shared" si="4"/>
        <v>-1.46</v>
      </c>
      <c r="C91">
        <f t="shared" si="5"/>
        <v>2.1315999999999997</v>
      </c>
    </row>
    <row r="92" spans="1:6">
      <c r="A92">
        <v>4</v>
      </c>
      <c r="B92">
        <f t="shared" si="4"/>
        <v>0.54</v>
      </c>
      <c r="C92">
        <f t="shared" si="5"/>
        <v>0.29160000000000003</v>
      </c>
    </row>
    <row r="93" spans="1:6">
      <c r="A93">
        <v>5</v>
      </c>
      <c r="B93">
        <f t="shared" si="4"/>
        <v>1.54</v>
      </c>
      <c r="C93">
        <f t="shared" si="5"/>
        <v>2.3715999999999999</v>
      </c>
    </row>
    <row r="94" spans="1:6">
      <c r="A94">
        <v>3</v>
      </c>
      <c r="B94">
        <f t="shared" si="4"/>
        <v>-0.45999999999999996</v>
      </c>
      <c r="C94">
        <f t="shared" si="5"/>
        <v>0.21159999999999995</v>
      </c>
    </row>
    <row r="95" spans="1:6">
      <c r="A95">
        <v>2</v>
      </c>
      <c r="B95">
        <f t="shared" si="4"/>
        <v>-1.46</v>
      </c>
      <c r="C95">
        <f t="shared" si="5"/>
        <v>2.1315999999999997</v>
      </c>
    </row>
    <row r="96" spans="1:6">
      <c r="A96">
        <v>7</v>
      </c>
      <c r="B96">
        <f t="shared" si="4"/>
        <v>3.54</v>
      </c>
      <c r="C96">
        <f t="shared" si="5"/>
        <v>12.531600000000001</v>
      </c>
    </row>
    <row r="97" spans="1:3">
      <c r="A97" cm="1">
        <f t="array" ref="A97:A106">TRANSPOSE(G73:P73)</f>
        <v>2</v>
      </c>
      <c r="B97">
        <f t="shared" si="4"/>
        <v>-1.46</v>
      </c>
      <c r="C97">
        <f t="shared" si="5"/>
        <v>2.1315999999999997</v>
      </c>
    </row>
    <row r="98" spans="1:3">
      <c r="A98">
        <v>3</v>
      </c>
      <c r="B98">
        <f t="shared" si="4"/>
        <v>-0.45999999999999996</v>
      </c>
      <c r="C98">
        <f t="shared" si="5"/>
        <v>0.21159999999999995</v>
      </c>
    </row>
    <row r="99" spans="1:3">
      <c r="A99">
        <v>4</v>
      </c>
      <c r="B99">
        <f t="shared" si="4"/>
        <v>0.54</v>
      </c>
      <c r="C99">
        <f t="shared" si="5"/>
        <v>0.29160000000000003</v>
      </c>
    </row>
    <row r="100" spans="1:3">
      <c r="A100">
        <v>5</v>
      </c>
      <c r="B100">
        <f t="shared" si="4"/>
        <v>1.54</v>
      </c>
      <c r="C100">
        <f t="shared" si="5"/>
        <v>2.3715999999999999</v>
      </c>
    </row>
    <row r="101" spans="1:3">
      <c r="A101">
        <v>1</v>
      </c>
      <c r="B101">
        <f t="shared" si="4"/>
        <v>-2.46</v>
      </c>
      <c r="C101">
        <f t="shared" si="5"/>
        <v>6.0515999999999996</v>
      </c>
    </row>
    <row r="102" spans="1:3">
      <c r="A102">
        <v>6</v>
      </c>
      <c r="B102">
        <f t="shared" si="4"/>
        <v>2.54</v>
      </c>
      <c r="C102">
        <f t="shared" si="5"/>
        <v>6.4516</v>
      </c>
    </row>
    <row r="103" spans="1:3">
      <c r="A103">
        <v>2</v>
      </c>
      <c r="B103">
        <f t="shared" si="4"/>
        <v>-1.46</v>
      </c>
      <c r="C103">
        <f t="shared" si="5"/>
        <v>2.1315999999999997</v>
      </c>
    </row>
    <row r="104" spans="1:3">
      <c r="A104">
        <v>4</v>
      </c>
      <c r="B104">
        <f t="shared" si="4"/>
        <v>0.54</v>
      </c>
      <c r="C104">
        <f t="shared" si="5"/>
        <v>0.29160000000000003</v>
      </c>
    </row>
    <row r="105" spans="1:3">
      <c r="A105">
        <v>3</v>
      </c>
      <c r="B105">
        <f t="shared" si="4"/>
        <v>-0.45999999999999996</v>
      </c>
      <c r="C105">
        <f t="shared" si="5"/>
        <v>0.21159999999999995</v>
      </c>
    </row>
    <row r="106" spans="1:3">
      <c r="A106">
        <v>5</v>
      </c>
      <c r="B106">
        <f t="shared" si="4"/>
        <v>1.54</v>
      </c>
      <c r="C106">
        <f t="shared" si="5"/>
        <v>2.3715999999999999</v>
      </c>
    </row>
    <row r="107" spans="1:3">
      <c r="A107" cm="1">
        <f t="array" ref="A107:A116">TRANSPOSE(G74:P74)</f>
        <v>3</v>
      </c>
      <c r="B107">
        <f t="shared" si="4"/>
        <v>-0.45999999999999996</v>
      </c>
      <c r="C107">
        <f t="shared" si="5"/>
        <v>0.21159999999999995</v>
      </c>
    </row>
    <row r="108" spans="1:3">
      <c r="A108">
        <v>2</v>
      </c>
      <c r="B108">
        <f t="shared" si="4"/>
        <v>-1.46</v>
      </c>
      <c r="C108">
        <f t="shared" si="5"/>
        <v>2.1315999999999997</v>
      </c>
    </row>
    <row r="109" spans="1:3">
      <c r="A109">
        <v>4</v>
      </c>
      <c r="B109">
        <f t="shared" si="4"/>
        <v>0.54</v>
      </c>
      <c r="C109">
        <f t="shared" si="5"/>
        <v>0.29160000000000003</v>
      </c>
    </row>
    <row r="110" spans="1:3">
      <c r="A110">
        <v>2</v>
      </c>
      <c r="B110">
        <f t="shared" si="4"/>
        <v>-1.46</v>
      </c>
      <c r="C110">
        <f t="shared" si="5"/>
        <v>2.1315999999999997</v>
      </c>
    </row>
    <row r="111" spans="1:3">
      <c r="A111">
        <v>6</v>
      </c>
      <c r="B111">
        <f t="shared" si="4"/>
        <v>2.54</v>
      </c>
      <c r="C111">
        <f t="shared" si="5"/>
        <v>6.4516</v>
      </c>
    </row>
    <row r="112" spans="1:3">
      <c r="A112">
        <v>3</v>
      </c>
      <c r="B112">
        <f t="shared" si="4"/>
        <v>-0.45999999999999996</v>
      </c>
      <c r="C112">
        <f t="shared" si="5"/>
        <v>0.21159999999999995</v>
      </c>
    </row>
    <row r="113" spans="1:6">
      <c r="A113">
        <v>2</v>
      </c>
      <c r="B113">
        <f t="shared" si="4"/>
        <v>-1.46</v>
      </c>
      <c r="C113">
        <f t="shared" si="5"/>
        <v>2.1315999999999997</v>
      </c>
    </row>
    <row r="114" spans="1:6">
      <c r="A114">
        <v>4</v>
      </c>
      <c r="B114">
        <f t="shared" si="4"/>
        <v>0.54</v>
      </c>
      <c r="C114">
        <f t="shared" si="5"/>
        <v>0.29160000000000003</v>
      </c>
    </row>
    <row r="115" spans="1:6">
      <c r="A115">
        <v>5</v>
      </c>
      <c r="B115">
        <f t="shared" si="4"/>
        <v>1.54</v>
      </c>
      <c r="C115">
        <f t="shared" si="5"/>
        <v>2.3715999999999999</v>
      </c>
    </row>
    <row r="116" spans="1:6">
      <c r="A116">
        <v>3</v>
      </c>
      <c r="B116">
        <f t="shared" si="4"/>
        <v>-0.45999999999999996</v>
      </c>
      <c r="C116">
        <f t="shared" si="5"/>
        <v>0.21159999999999995</v>
      </c>
    </row>
    <row r="118" spans="1:6">
      <c r="A118" s="6" t="s">
        <v>30</v>
      </c>
      <c r="C118">
        <f>SUM(C67:C116)</f>
        <v>114.66000000000005</v>
      </c>
    </row>
    <row r="121" spans="1:6">
      <c r="A121" s="3"/>
      <c r="B121" s="3"/>
      <c r="C121" s="3"/>
      <c r="D121" s="3"/>
      <c r="E121" s="3"/>
      <c r="F121" s="3"/>
    </row>
    <row r="124" spans="1:6">
      <c r="A124" s="5" t="s">
        <v>38</v>
      </c>
    </row>
    <row r="126" spans="1:6">
      <c r="A126">
        <v>110</v>
      </c>
    </row>
    <row r="127" spans="1:6">
      <c r="A127">
        <v>115</v>
      </c>
    </row>
    <row r="128" spans="1:6">
      <c r="A128">
        <v>120</v>
      </c>
    </row>
    <row r="129" spans="1:6">
      <c r="A129">
        <v>125</v>
      </c>
    </row>
    <row r="130" spans="1:6" ht="15" thickBot="1">
      <c r="A130">
        <v>130</v>
      </c>
    </row>
    <row r="131" spans="1:6">
      <c r="A131">
        <v>130</v>
      </c>
      <c r="C131" s="10"/>
      <c r="D131" s="11"/>
    </row>
    <row r="132" spans="1:6">
      <c r="A132">
        <v>135</v>
      </c>
      <c r="C132" s="12" t="s">
        <v>0</v>
      </c>
      <c r="D132" s="13">
        <f>AVERAGE(A126:A137)</f>
        <v>132.5</v>
      </c>
    </row>
    <row r="133" spans="1:6">
      <c r="A133">
        <v>135</v>
      </c>
      <c r="C133" s="12" t="s">
        <v>23</v>
      </c>
      <c r="D133" s="13">
        <f>MAX(A137)-MIN(A126)</f>
        <v>45</v>
      </c>
    </row>
    <row r="134" spans="1:6" ht="15" thickBot="1">
      <c r="A134">
        <v>140</v>
      </c>
      <c r="C134" s="15"/>
      <c r="D134" s="16"/>
    </row>
    <row r="135" spans="1:6">
      <c r="A135">
        <v>145</v>
      </c>
    </row>
    <row r="136" spans="1:6">
      <c r="A136">
        <v>150</v>
      </c>
    </row>
    <row r="137" spans="1:6">
      <c r="A137">
        <v>155</v>
      </c>
    </row>
    <row r="138" spans="1:6">
      <c r="A138" t="s">
        <v>39</v>
      </c>
    </row>
    <row r="140" spans="1:6">
      <c r="A140" s="3"/>
      <c r="B140" s="3"/>
      <c r="C140" s="3"/>
      <c r="D140" s="3"/>
      <c r="E140" s="3"/>
      <c r="F140" s="3"/>
    </row>
    <row r="142" spans="1:6">
      <c r="A142" s="5" t="s">
        <v>42</v>
      </c>
    </row>
    <row r="143" spans="1:6">
      <c r="A143" t="s">
        <v>40</v>
      </c>
      <c r="B143" t="s">
        <v>44</v>
      </c>
      <c r="C143" t="s">
        <v>45</v>
      </c>
    </row>
    <row r="144" spans="1:6">
      <c r="A144" cm="1">
        <f t="array" ref="A144:A153">TRANSPOSE(G149:P149)</f>
        <v>8</v>
      </c>
      <c r="B144">
        <f>A144-$F$160</f>
        <v>0.5</v>
      </c>
      <c r="C144">
        <f>B144*B144</f>
        <v>0.25</v>
      </c>
    </row>
    <row r="145" spans="1:17">
      <c r="A145">
        <v>7</v>
      </c>
      <c r="B145">
        <f t="shared" ref="B145:B193" si="6">A145-$F$160</f>
        <v>-0.5</v>
      </c>
      <c r="C145">
        <f t="shared" ref="C145:C193" si="7">B145*B145</f>
        <v>0.25</v>
      </c>
    </row>
    <row r="146" spans="1:17">
      <c r="A146">
        <v>9</v>
      </c>
      <c r="B146">
        <f t="shared" si="6"/>
        <v>1.5</v>
      </c>
      <c r="C146">
        <f t="shared" si="7"/>
        <v>2.25</v>
      </c>
    </row>
    <row r="147" spans="1:17">
      <c r="A147">
        <v>6</v>
      </c>
      <c r="B147">
        <f t="shared" si="6"/>
        <v>-1.5</v>
      </c>
      <c r="C147">
        <f t="shared" si="7"/>
        <v>2.25</v>
      </c>
    </row>
    <row r="148" spans="1:17">
      <c r="A148">
        <v>7</v>
      </c>
      <c r="B148">
        <f t="shared" si="6"/>
        <v>-0.5</v>
      </c>
      <c r="C148">
        <f t="shared" si="7"/>
        <v>0.25</v>
      </c>
    </row>
    <row r="149" spans="1:17">
      <c r="A149">
        <v>8</v>
      </c>
      <c r="B149">
        <f t="shared" si="6"/>
        <v>0.5</v>
      </c>
      <c r="C149">
        <f t="shared" si="7"/>
        <v>0.25</v>
      </c>
      <c r="G149" s="1">
        <v>8</v>
      </c>
      <c r="H149">
        <v>7</v>
      </c>
      <c r="I149">
        <v>9</v>
      </c>
      <c r="J149">
        <v>6</v>
      </c>
      <c r="K149">
        <v>7</v>
      </c>
      <c r="L149">
        <v>8</v>
      </c>
      <c r="M149">
        <v>9</v>
      </c>
      <c r="N149">
        <v>8</v>
      </c>
      <c r="O149">
        <v>7</v>
      </c>
      <c r="P149">
        <v>6</v>
      </c>
      <c r="Q149" t="s">
        <v>34</v>
      </c>
    </row>
    <row r="150" spans="1:17">
      <c r="A150">
        <v>9</v>
      </c>
      <c r="B150">
        <f t="shared" si="6"/>
        <v>1.5</v>
      </c>
      <c r="C150">
        <f t="shared" si="7"/>
        <v>2.25</v>
      </c>
      <c r="G150" s="1">
        <v>8</v>
      </c>
      <c r="H150">
        <v>9</v>
      </c>
      <c r="I150">
        <v>7</v>
      </c>
      <c r="J150">
        <v>8</v>
      </c>
      <c r="K150">
        <v>7</v>
      </c>
      <c r="L150">
        <v>6</v>
      </c>
      <c r="M150">
        <v>8</v>
      </c>
      <c r="N150">
        <v>9</v>
      </c>
      <c r="O150">
        <v>6</v>
      </c>
      <c r="P150">
        <v>7</v>
      </c>
      <c r="Q150" t="s">
        <v>34</v>
      </c>
    </row>
    <row r="151" spans="1:17">
      <c r="A151">
        <v>8</v>
      </c>
      <c r="B151">
        <f t="shared" si="6"/>
        <v>0.5</v>
      </c>
      <c r="C151">
        <f t="shared" si="7"/>
        <v>0.25</v>
      </c>
      <c r="G151" s="1">
        <v>8</v>
      </c>
      <c r="H151">
        <v>9</v>
      </c>
      <c r="I151">
        <v>7</v>
      </c>
      <c r="J151">
        <v>6</v>
      </c>
      <c r="K151">
        <v>7</v>
      </c>
      <c r="L151">
        <v>8</v>
      </c>
      <c r="M151">
        <v>9</v>
      </c>
      <c r="N151">
        <v>8</v>
      </c>
      <c r="O151">
        <v>7</v>
      </c>
      <c r="P151">
        <v>6</v>
      </c>
      <c r="Q151" t="s">
        <v>34</v>
      </c>
    </row>
    <row r="152" spans="1:17">
      <c r="A152">
        <v>7</v>
      </c>
      <c r="B152">
        <f t="shared" si="6"/>
        <v>-0.5</v>
      </c>
      <c r="C152">
        <f t="shared" si="7"/>
        <v>0.25</v>
      </c>
      <c r="G152" s="1">
        <v>9</v>
      </c>
      <c r="H152">
        <v>8</v>
      </c>
      <c r="I152">
        <v>7</v>
      </c>
      <c r="J152">
        <v>6</v>
      </c>
      <c r="K152">
        <v>8</v>
      </c>
      <c r="L152">
        <v>9</v>
      </c>
      <c r="M152">
        <v>7</v>
      </c>
      <c r="N152">
        <v>8</v>
      </c>
      <c r="O152">
        <v>7</v>
      </c>
      <c r="P152">
        <v>6</v>
      </c>
      <c r="Q152" t="s">
        <v>34</v>
      </c>
    </row>
    <row r="153" spans="1:17">
      <c r="A153">
        <v>6</v>
      </c>
      <c r="B153">
        <f t="shared" si="6"/>
        <v>-1.5</v>
      </c>
      <c r="C153">
        <f t="shared" si="7"/>
        <v>2.25</v>
      </c>
      <c r="G153" s="1">
        <v>9</v>
      </c>
      <c r="H153">
        <v>8</v>
      </c>
      <c r="I153">
        <v>7</v>
      </c>
      <c r="J153">
        <v>6</v>
      </c>
      <c r="K153">
        <v>7</v>
      </c>
      <c r="L153">
        <v>8</v>
      </c>
      <c r="M153">
        <v>9</v>
      </c>
      <c r="N153">
        <v>8</v>
      </c>
      <c r="O153">
        <v>7</v>
      </c>
      <c r="P153">
        <v>6</v>
      </c>
    </row>
    <row r="154" spans="1:17">
      <c r="A154" cm="1">
        <f t="array" ref="A154:A163">TRANSPOSE(G150:P150)</f>
        <v>8</v>
      </c>
      <c r="B154">
        <f t="shared" si="6"/>
        <v>0.5</v>
      </c>
      <c r="C154">
        <f t="shared" si="7"/>
        <v>0.25</v>
      </c>
    </row>
    <row r="155" spans="1:17">
      <c r="A155">
        <v>9</v>
      </c>
      <c r="B155">
        <f t="shared" si="6"/>
        <v>1.5</v>
      </c>
      <c r="C155">
        <f t="shared" si="7"/>
        <v>2.25</v>
      </c>
    </row>
    <row r="156" spans="1:17">
      <c r="A156">
        <v>7</v>
      </c>
      <c r="B156">
        <f t="shared" si="6"/>
        <v>-0.5</v>
      </c>
      <c r="C156">
        <f t="shared" si="7"/>
        <v>0.25</v>
      </c>
    </row>
    <row r="157" spans="1:17">
      <c r="A157">
        <v>8</v>
      </c>
      <c r="B157">
        <f t="shared" si="6"/>
        <v>0.5</v>
      </c>
      <c r="C157">
        <f t="shared" si="7"/>
        <v>0.25</v>
      </c>
    </row>
    <row r="158" spans="1:17" ht="15" thickBot="1">
      <c r="A158">
        <v>7</v>
      </c>
      <c r="B158">
        <f t="shared" si="6"/>
        <v>-0.5</v>
      </c>
      <c r="C158">
        <f t="shared" si="7"/>
        <v>0.25</v>
      </c>
    </row>
    <row r="159" spans="1:17">
      <c r="A159">
        <v>6</v>
      </c>
      <c r="B159">
        <f t="shared" si="6"/>
        <v>-1.5</v>
      </c>
      <c r="C159">
        <f t="shared" si="7"/>
        <v>2.25</v>
      </c>
      <c r="E159" s="10"/>
      <c r="F159" s="11"/>
    </row>
    <row r="160" spans="1:17">
      <c r="A160">
        <v>8</v>
      </c>
      <c r="B160">
        <f t="shared" si="6"/>
        <v>0.5</v>
      </c>
      <c r="C160">
        <f t="shared" si="7"/>
        <v>0.25</v>
      </c>
      <c r="E160" s="12" t="s">
        <v>0</v>
      </c>
      <c r="F160" s="13">
        <f>AVERAGE(A144:A193)</f>
        <v>7.5</v>
      </c>
    </row>
    <row r="161" spans="1:6">
      <c r="A161">
        <v>9</v>
      </c>
      <c r="B161">
        <f t="shared" si="6"/>
        <v>1.5</v>
      </c>
      <c r="C161">
        <f t="shared" si="7"/>
        <v>2.25</v>
      </c>
      <c r="E161" s="12" t="s">
        <v>25</v>
      </c>
      <c r="F161" s="14">
        <f>_xlfn.STDEV.S(B144:B193)</f>
        <v>1.0350983390135313</v>
      </c>
    </row>
    <row r="162" spans="1:6">
      <c r="A162">
        <v>6</v>
      </c>
      <c r="B162">
        <f t="shared" si="6"/>
        <v>-1.5</v>
      </c>
      <c r="C162">
        <f t="shared" si="7"/>
        <v>2.25</v>
      </c>
      <c r="E162" s="12" t="s">
        <v>24</v>
      </c>
      <c r="F162" s="14">
        <f>_xlfn.VAR.S(B144:B193)</f>
        <v>1.0714285714285714</v>
      </c>
    </row>
    <row r="163" spans="1:6" ht="15" thickBot="1">
      <c r="A163">
        <v>7</v>
      </c>
      <c r="B163">
        <f t="shared" si="6"/>
        <v>-0.5</v>
      </c>
      <c r="C163">
        <f t="shared" si="7"/>
        <v>0.25</v>
      </c>
      <c r="E163" s="15"/>
      <c r="F163" s="16"/>
    </row>
    <row r="164" spans="1:6">
      <c r="A164" cm="1">
        <f t="array" ref="A164:A173">TRANSPOSE(G151:P151)</f>
        <v>8</v>
      </c>
      <c r="B164">
        <f t="shared" si="6"/>
        <v>0.5</v>
      </c>
      <c r="C164">
        <f t="shared" si="7"/>
        <v>0.25</v>
      </c>
    </row>
    <row r="165" spans="1:6">
      <c r="A165">
        <v>9</v>
      </c>
      <c r="B165">
        <f t="shared" si="6"/>
        <v>1.5</v>
      </c>
      <c r="C165">
        <f t="shared" si="7"/>
        <v>2.25</v>
      </c>
    </row>
    <row r="166" spans="1:6">
      <c r="A166">
        <v>7</v>
      </c>
      <c r="B166">
        <f t="shared" si="6"/>
        <v>-0.5</v>
      </c>
      <c r="C166">
        <f t="shared" si="7"/>
        <v>0.25</v>
      </c>
    </row>
    <row r="167" spans="1:6">
      <c r="A167">
        <v>6</v>
      </c>
      <c r="B167">
        <f t="shared" si="6"/>
        <v>-1.5</v>
      </c>
      <c r="C167">
        <f t="shared" si="7"/>
        <v>2.25</v>
      </c>
    </row>
    <row r="168" spans="1:6">
      <c r="A168">
        <v>7</v>
      </c>
      <c r="B168">
        <f t="shared" si="6"/>
        <v>-0.5</v>
      </c>
      <c r="C168">
        <f t="shared" si="7"/>
        <v>0.25</v>
      </c>
    </row>
    <row r="169" spans="1:6">
      <c r="A169">
        <v>8</v>
      </c>
      <c r="B169">
        <f t="shared" si="6"/>
        <v>0.5</v>
      </c>
      <c r="C169">
        <f t="shared" si="7"/>
        <v>0.25</v>
      </c>
    </row>
    <row r="170" spans="1:6">
      <c r="A170">
        <v>9</v>
      </c>
      <c r="B170">
        <f t="shared" si="6"/>
        <v>1.5</v>
      </c>
      <c r="C170">
        <f t="shared" si="7"/>
        <v>2.25</v>
      </c>
    </row>
    <row r="171" spans="1:6">
      <c r="A171">
        <v>8</v>
      </c>
      <c r="B171">
        <f t="shared" si="6"/>
        <v>0.5</v>
      </c>
      <c r="C171">
        <f t="shared" si="7"/>
        <v>0.25</v>
      </c>
    </row>
    <row r="172" spans="1:6">
      <c r="A172">
        <v>7</v>
      </c>
      <c r="B172">
        <f t="shared" si="6"/>
        <v>-0.5</v>
      </c>
      <c r="C172">
        <f t="shared" si="7"/>
        <v>0.25</v>
      </c>
    </row>
    <row r="173" spans="1:6">
      <c r="A173">
        <v>6</v>
      </c>
      <c r="B173">
        <f t="shared" si="6"/>
        <v>-1.5</v>
      </c>
      <c r="C173">
        <f t="shared" si="7"/>
        <v>2.25</v>
      </c>
    </row>
    <row r="174" spans="1:6">
      <c r="A174" cm="1">
        <f t="array" ref="A174:A183">TRANSPOSE(G152:P152)</f>
        <v>9</v>
      </c>
      <c r="B174">
        <f t="shared" si="6"/>
        <v>1.5</v>
      </c>
      <c r="C174">
        <f t="shared" si="7"/>
        <v>2.25</v>
      </c>
    </row>
    <row r="175" spans="1:6">
      <c r="A175">
        <v>8</v>
      </c>
      <c r="B175">
        <f t="shared" si="6"/>
        <v>0.5</v>
      </c>
      <c r="C175">
        <f t="shared" si="7"/>
        <v>0.25</v>
      </c>
    </row>
    <row r="176" spans="1:6">
      <c r="A176">
        <v>7</v>
      </c>
      <c r="B176">
        <f t="shared" si="6"/>
        <v>-0.5</v>
      </c>
      <c r="C176">
        <f t="shared" si="7"/>
        <v>0.25</v>
      </c>
    </row>
    <row r="177" spans="1:3">
      <c r="A177">
        <v>6</v>
      </c>
      <c r="B177">
        <f t="shared" si="6"/>
        <v>-1.5</v>
      </c>
      <c r="C177">
        <f t="shared" si="7"/>
        <v>2.25</v>
      </c>
    </row>
    <row r="178" spans="1:3">
      <c r="A178">
        <v>8</v>
      </c>
      <c r="B178">
        <f t="shared" si="6"/>
        <v>0.5</v>
      </c>
      <c r="C178">
        <f t="shared" si="7"/>
        <v>0.25</v>
      </c>
    </row>
    <row r="179" spans="1:3">
      <c r="A179">
        <v>9</v>
      </c>
      <c r="B179">
        <f t="shared" si="6"/>
        <v>1.5</v>
      </c>
      <c r="C179">
        <f t="shared" si="7"/>
        <v>2.25</v>
      </c>
    </row>
    <row r="180" spans="1:3">
      <c r="A180">
        <v>7</v>
      </c>
      <c r="B180">
        <f t="shared" si="6"/>
        <v>-0.5</v>
      </c>
      <c r="C180">
        <f t="shared" si="7"/>
        <v>0.25</v>
      </c>
    </row>
    <row r="181" spans="1:3">
      <c r="A181">
        <v>8</v>
      </c>
      <c r="B181">
        <f t="shared" si="6"/>
        <v>0.5</v>
      </c>
      <c r="C181">
        <f t="shared" si="7"/>
        <v>0.25</v>
      </c>
    </row>
    <row r="182" spans="1:3">
      <c r="A182">
        <v>7</v>
      </c>
      <c r="B182">
        <f t="shared" si="6"/>
        <v>-0.5</v>
      </c>
      <c r="C182">
        <f t="shared" si="7"/>
        <v>0.25</v>
      </c>
    </row>
    <row r="183" spans="1:3">
      <c r="A183">
        <v>6</v>
      </c>
      <c r="B183">
        <f t="shared" si="6"/>
        <v>-1.5</v>
      </c>
      <c r="C183">
        <f t="shared" si="7"/>
        <v>2.25</v>
      </c>
    </row>
    <row r="184" spans="1:3">
      <c r="A184" cm="1">
        <f t="array" ref="A184:A193">TRANSPOSE(G153:P153)</f>
        <v>9</v>
      </c>
      <c r="B184">
        <f t="shared" si="6"/>
        <v>1.5</v>
      </c>
      <c r="C184">
        <f t="shared" si="7"/>
        <v>2.25</v>
      </c>
    </row>
    <row r="185" spans="1:3">
      <c r="A185">
        <v>8</v>
      </c>
      <c r="B185">
        <f t="shared" si="6"/>
        <v>0.5</v>
      </c>
      <c r="C185">
        <f t="shared" si="7"/>
        <v>0.25</v>
      </c>
    </row>
    <row r="186" spans="1:3">
      <c r="A186">
        <v>7</v>
      </c>
      <c r="B186">
        <f t="shared" si="6"/>
        <v>-0.5</v>
      </c>
      <c r="C186">
        <f t="shared" si="7"/>
        <v>0.25</v>
      </c>
    </row>
    <row r="187" spans="1:3">
      <c r="A187">
        <v>6</v>
      </c>
      <c r="B187">
        <f t="shared" si="6"/>
        <v>-1.5</v>
      </c>
      <c r="C187">
        <f t="shared" si="7"/>
        <v>2.25</v>
      </c>
    </row>
    <row r="188" spans="1:3">
      <c r="A188">
        <v>7</v>
      </c>
      <c r="B188">
        <f t="shared" si="6"/>
        <v>-0.5</v>
      </c>
      <c r="C188">
        <f t="shared" si="7"/>
        <v>0.25</v>
      </c>
    </row>
    <row r="189" spans="1:3">
      <c r="A189">
        <v>8</v>
      </c>
      <c r="B189">
        <f t="shared" si="6"/>
        <v>0.5</v>
      </c>
      <c r="C189">
        <f t="shared" si="7"/>
        <v>0.25</v>
      </c>
    </row>
    <row r="190" spans="1:3">
      <c r="A190">
        <v>9</v>
      </c>
      <c r="B190">
        <f t="shared" si="6"/>
        <v>1.5</v>
      </c>
      <c r="C190">
        <f t="shared" si="7"/>
        <v>2.25</v>
      </c>
    </row>
    <row r="191" spans="1:3">
      <c r="A191">
        <v>8</v>
      </c>
      <c r="B191">
        <f t="shared" si="6"/>
        <v>0.5</v>
      </c>
      <c r="C191">
        <f t="shared" si="7"/>
        <v>0.25</v>
      </c>
    </row>
    <row r="192" spans="1:3">
      <c r="A192">
        <v>7</v>
      </c>
      <c r="B192">
        <f t="shared" si="6"/>
        <v>-0.5</v>
      </c>
      <c r="C192">
        <f t="shared" si="7"/>
        <v>0.25</v>
      </c>
    </row>
    <row r="193" spans="1:21">
      <c r="A193">
        <v>6</v>
      </c>
      <c r="B193">
        <f t="shared" si="6"/>
        <v>-1.5</v>
      </c>
      <c r="C193">
        <f t="shared" si="7"/>
        <v>2.25</v>
      </c>
    </row>
    <row r="195" spans="1:21">
      <c r="A195" s="6" t="s">
        <v>43</v>
      </c>
      <c r="C195">
        <f>SUM(C144:C193)</f>
        <v>52.5</v>
      </c>
    </row>
    <row r="197" spans="1:21">
      <c r="A197" s="3"/>
      <c r="B197" s="3"/>
      <c r="C197" s="3"/>
      <c r="D197" s="3"/>
      <c r="E197" s="3"/>
      <c r="F197" s="3"/>
    </row>
    <row r="199" spans="1:21">
      <c r="A199" s="5" t="s">
        <v>46</v>
      </c>
    </row>
    <row r="201" spans="1:21">
      <c r="A201" s="1">
        <v>9</v>
      </c>
    </row>
    <row r="202" spans="1:21">
      <c r="A202" s="1">
        <v>10</v>
      </c>
    </row>
    <row r="203" spans="1:21">
      <c r="A203">
        <v>10</v>
      </c>
      <c r="R203">
        <v>8</v>
      </c>
      <c r="S203">
        <v>14</v>
      </c>
      <c r="T203">
        <v>16</v>
      </c>
      <c r="U203">
        <v>22</v>
      </c>
    </row>
    <row r="204" spans="1:21">
      <c r="A204">
        <v>11</v>
      </c>
      <c r="R204">
        <v>21</v>
      </c>
      <c r="S204">
        <v>16</v>
      </c>
      <c r="T204">
        <v>24</v>
      </c>
      <c r="U204">
        <v>27</v>
      </c>
    </row>
    <row r="205" spans="1:21">
      <c r="A205">
        <v>11</v>
      </c>
      <c r="R205">
        <v>19</v>
      </c>
      <c r="S205">
        <v>21</v>
      </c>
      <c r="T205">
        <v>11</v>
      </c>
      <c r="U205">
        <v>17</v>
      </c>
    </row>
    <row r="206" spans="1:21">
      <c r="A206">
        <v>12</v>
      </c>
      <c r="R206">
        <v>22</v>
      </c>
      <c r="S206">
        <v>19</v>
      </c>
      <c r="T206">
        <v>16</v>
      </c>
      <c r="U206">
        <v>11</v>
      </c>
    </row>
    <row r="207" spans="1:21">
      <c r="A207">
        <v>12</v>
      </c>
      <c r="R207">
        <v>15</v>
      </c>
      <c r="S207">
        <v>12</v>
      </c>
      <c r="T207">
        <v>19</v>
      </c>
      <c r="U207">
        <v>17</v>
      </c>
    </row>
    <row r="208" spans="1:21">
      <c r="A208">
        <v>12</v>
      </c>
      <c r="R208">
        <v>19</v>
      </c>
      <c r="S208">
        <v>22</v>
      </c>
      <c r="T208">
        <v>17</v>
      </c>
      <c r="U208">
        <v>12</v>
      </c>
    </row>
    <row r="209" spans="1:21">
      <c r="A209">
        <v>12</v>
      </c>
      <c r="R209">
        <v>11</v>
      </c>
      <c r="S209">
        <v>22</v>
      </c>
      <c r="T209">
        <v>19</v>
      </c>
      <c r="U209">
        <v>17</v>
      </c>
    </row>
    <row r="210" spans="1:21">
      <c r="A210" s="1">
        <v>13</v>
      </c>
      <c r="R210">
        <v>19</v>
      </c>
      <c r="S210">
        <v>21</v>
      </c>
      <c r="T210">
        <v>17</v>
      </c>
      <c r="U210">
        <v>12</v>
      </c>
    </row>
    <row r="211" spans="1:21">
      <c r="A211">
        <v>13</v>
      </c>
      <c r="R211">
        <v>19</v>
      </c>
      <c r="S211">
        <v>18</v>
      </c>
      <c r="T211">
        <v>16</v>
      </c>
      <c r="U211">
        <v>11</v>
      </c>
    </row>
    <row r="212" spans="1:21">
      <c r="A212">
        <v>13</v>
      </c>
      <c r="R212">
        <v>15</v>
      </c>
      <c r="S212">
        <v>16</v>
      </c>
      <c r="T212">
        <v>13</v>
      </c>
      <c r="U212">
        <v>18</v>
      </c>
    </row>
    <row r="213" spans="1:21" ht="15" thickBot="1">
      <c r="A213">
        <v>13</v>
      </c>
    </row>
    <row r="214" spans="1:21">
      <c r="A214">
        <v>13</v>
      </c>
      <c r="B214" s="10" t="s">
        <v>52</v>
      </c>
      <c r="C214" s="11">
        <f>AVERAGE(A201:J210)</f>
        <v>11.2</v>
      </c>
    </row>
    <row r="215" spans="1:21">
      <c r="A215">
        <v>13</v>
      </c>
      <c r="B215" s="12" t="s">
        <v>53</v>
      </c>
      <c r="C215" s="13">
        <f>MAX(A201:J210)-MIN(A201:J210)</f>
        <v>4</v>
      </c>
    </row>
    <row r="216" spans="1:21">
      <c r="A216">
        <v>13</v>
      </c>
      <c r="B216" s="12" t="s">
        <v>131</v>
      </c>
      <c r="C216" s="14">
        <f>_xlfn.VAR.S(A201:J210)</f>
        <v>1.5111111111111011</v>
      </c>
    </row>
    <row r="217" spans="1:21" ht="15" thickBot="1">
      <c r="A217" s="1">
        <v>14</v>
      </c>
      <c r="B217" s="15" t="s">
        <v>132</v>
      </c>
      <c r="C217" s="18">
        <f>_xlfn.STDEV.S(A201:J210)</f>
        <v>1.2292725943057141</v>
      </c>
    </row>
    <row r="218" spans="1:21">
      <c r="A218">
        <v>14</v>
      </c>
    </row>
    <row r="219" spans="1:21">
      <c r="A219">
        <v>14</v>
      </c>
    </row>
    <row r="220" spans="1:21">
      <c r="A220">
        <v>14</v>
      </c>
    </row>
    <row r="221" spans="1:21">
      <c r="A221">
        <v>14</v>
      </c>
    </row>
    <row r="222" spans="1:21">
      <c r="A222">
        <v>14</v>
      </c>
    </row>
    <row r="223" spans="1:21">
      <c r="A223">
        <v>14</v>
      </c>
    </row>
    <row r="224" spans="1:21">
      <c r="A224" s="1">
        <v>15</v>
      </c>
    </row>
    <row r="225" spans="1:19">
      <c r="A225" s="1">
        <v>15</v>
      </c>
    </row>
    <row r="226" spans="1:19">
      <c r="A226" s="1">
        <v>15</v>
      </c>
    </row>
    <row r="227" spans="1:19">
      <c r="A227">
        <v>15</v>
      </c>
    </row>
    <row r="228" spans="1:19">
      <c r="A228">
        <v>15</v>
      </c>
      <c r="S228" t="s">
        <v>34</v>
      </c>
    </row>
    <row r="229" spans="1:19">
      <c r="A229" s="1">
        <v>16</v>
      </c>
      <c r="S229" t="s">
        <v>34</v>
      </c>
    </row>
    <row r="230" spans="1:19">
      <c r="A230">
        <v>16</v>
      </c>
      <c r="S230" t="s">
        <v>34</v>
      </c>
    </row>
    <row r="231" spans="1:19">
      <c r="A231">
        <v>16</v>
      </c>
      <c r="S231" t="s">
        <v>34</v>
      </c>
    </row>
    <row r="232" spans="1:19">
      <c r="A232">
        <v>16</v>
      </c>
    </row>
    <row r="233" spans="1:19">
      <c r="A233">
        <v>16</v>
      </c>
    </row>
    <row r="234" spans="1:19">
      <c r="A234">
        <v>16</v>
      </c>
    </row>
    <row r="235" spans="1:19">
      <c r="A235" s="1">
        <v>17</v>
      </c>
    </row>
    <row r="236" spans="1:19">
      <c r="A236">
        <v>17</v>
      </c>
    </row>
    <row r="237" spans="1:19">
      <c r="A237">
        <v>18</v>
      </c>
    </row>
    <row r="238" spans="1:19">
      <c r="A238">
        <v>18</v>
      </c>
    </row>
    <row r="239" spans="1:19">
      <c r="A239">
        <v>18</v>
      </c>
    </row>
    <row r="240" spans="1:19">
      <c r="A240">
        <v>18</v>
      </c>
    </row>
    <row r="241" spans="1:1">
      <c r="A241">
        <v>18</v>
      </c>
    </row>
    <row r="242" spans="1:1">
      <c r="A242">
        <v>18</v>
      </c>
    </row>
    <row r="243" spans="1:1">
      <c r="A243">
        <v>19</v>
      </c>
    </row>
    <row r="244" spans="1:1">
      <c r="A244">
        <v>19</v>
      </c>
    </row>
    <row r="245" spans="1:1">
      <c r="A245">
        <v>20</v>
      </c>
    </row>
    <row r="246" spans="1:1">
      <c r="A246">
        <v>20</v>
      </c>
    </row>
    <row r="247" spans="1:1">
      <c r="A247">
        <v>20</v>
      </c>
    </row>
    <row r="248" spans="1:1">
      <c r="A248">
        <v>20</v>
      </c>
    </row>
    <row r="249" spans="1:1">
      <c r="A249">
        <v>20</v>
      </c>
    </row>
    <row r="250" spans="1:1">
      <c r="A250">
        <v>20</v>
      </c>
    </row>
    <row r="251" spans="1:1">
      <c r="A251">
        <v>21</v>
      </c>
    </row>
    <row r="252" spans="1:1">
      <c r="A252">
        <v>21</v>
      </c>
    </row>
    <row r="253" spans="1:1">
      <c r="A253">
        <v>22</v>
      </c>
    </row>
    <row r="254" spans="1:1">
      <c r="A254">
        <v>23</v>
      </c>
    </row>
    <row r="255" spans="1:1">
      <c r="A255">
        <v>23</v>
      </c>
    </row>
    <row r="256" spans="1:1">
      <c r="A256">
        <v>23</v>
      </c>
    </row>
    <row r="257" spans="1:20">
      <c r="A257" s="1">
        <v>25</v>
      </c>
    </row>
    <row r="258" spans="1:20">
      <c r="A258">
        <v>25</v>
      </c>
    </row>
    <row r="259" spans="1:20">
      <c r="A259">
        <v>25</v>
      </c>
    </row>
    <row r="260" spans="1:20">
      <c r="A260">
        <v>26</v>
      </c>
    </row>
    <row r="263" spans="1:2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8" spans="1:20">
      <c r="A268" s="5" t="s">
        <v>47</v>
      </c>
    </row>
    <row r="270" spans="1:20">
      <c r="A270" s="2" t="s">
        <v>48</v>
      </c>
      <c r="B270" s="2" t="s">
        <v>79</v>
      </c>
      <c r="C270" s="2" t="s">
        <v>49</v>
      </c>
      <c r="D270" s="2" t="s">
        <v>50</v>
      </c>
      <c r="E270" s="2" t="s">
        <v>51</v>
      </c>
      <c r="I270" s="1">
        <v>30</v>
      </c>
      <c r="J270">
        <v>32</v>
      </c>
      <c r="K270">
        <v>33</v>
      </c>
      <c r="L270">
        <v>28</v>
      </c>
      <c r="M270">
        <v>31</v>
      </c>
      <c r="N270">
        <v>30</v>
      </c>
      <c r="O270">
        <v>29</v>
      </c>
      <c r="P270">
        <v>30</v>
      </c>
      <c r="Q270">
        <v>32</v>
      </c>
      <c r="R270">
        <v>31</v>
      </c>
    </row>
    <row r="271" spans="1:20">
      <c r="A271" cm="1">
        <f t="array" ref="A271:A280">TRANSPOSE(I270:R270)</f>
        <v>30</v>
      </c>
      <c r="B271" cm="1">
        <f t="array" ref="B271:B280">TRANSPOSE(I271:R271)</f>
        <v>25</v>
      </c>
      <c r="C271" cm="1">
        <f t="array" ref="C271:C280">TRANSPOSE(I272:R272)</f>
        <v>22</v>
      </c>
      <c r="D271" cm="1">
        <f t="array" ref="D271:D280">TRANSPOSE(I273:R273)</f>
        <v>18</v>
      </c>
      <c r="E271" cm="1">
        <f t="array" ref="E271:E280">TRANSPOSE(I274:R274)</f>
        <v>35</v>
      </c>
      <c r="I271" s="1">
        <v>25</v>
      </c>
      <c r="J271">
        <v>27</v>
      </c>
      <c r="K271">
        <v>26</v>
      </c>
      <c r="L271">
        <v>23</v>
      </c>
      <c r="M271">
        <v>28</v>
      </c>
      <c r="N271">
        <v>24</v>
      </c>
      <c r="O271">
        <v>26</v>
      </c>
      <c r="P271">
        <v>25</v>
      </c>
      <c r="Q271">
        <v>27</v>
      </c>
      <c r="R271">
        <v>28</v>
      </c>
    </row>
    <row r="272" spans="1:20">
      <c r="A272">
        <v>32</v>
      </c>
      <c r="B272">
        <v>27</v>
      </c>
      <c r="C272">
        <v>23</v>
      </c>
      <c r="D272">
        <v>17</v>
      </c>
      <c r="E272">
        <v>36</v>
      </c>
      <c r="I272" s="1">
        <v>22</v>
      </c>
      <c r="J272">
        <v>23</v>
      </c>
      <c r="K272">
        <v>20</v>
      </c>
      <c r="L272">
        <v>25</v>
      </c>
      <c r="M272">
        <v>21</v>
      </c>
      <c r="N272">
        <v>24</v>
      </c>
      <c r="O272">
        <v>23</v>
      </c>
      <c r="P272">
        <v>22</v>
      </c>
      <c r="Q272">
        <v>25</v>
      </c>
      <c r="R272">
        <v>24</v>
      </c>
    </row>
    <row r="273" spans="1:18">
      <c r="A273">
        <v>33</v>
      </c>
      <c r="B273">
        <v>26</v>
      </c>
      <c r="C273">
        <v>20</v>
      </c>
      <c r="D273">
        <v>19</v>
      </c>
      <c r="E273">
        <v>34</v>
      </c>
      <c r="I273" s="1">
        <v>18</v>
      </c>
      <c r="J273">
        <v>17</v>
      </c>
      <c r="K273">
        <v>19</v>
      </c>
      <c r="L273">
        <v>20</v>
      </c>
      <c r="M273">
        <v>21</v>
      </c>
      <c r="N273">
        <v>18</v>
      </c>
      <c r="O273">
        <v>19</v>
      </c>
      <c r="P273">
        <v>17</v>
      </c>
      <c r="Q273">
        <v>20</v>
      </c>
      <c r="R273">
        <v>19</v>
      </c>
    </row>
    <row r="274" spans="1:18">
      <c r="A274">
        <v>28</v>
      </c>
      <c r="B274">
        <v>23</v>
      </c>
      <c r="C274">
        <v>25</v>
      </c>
      <c r="D274">
        <v>20</v>
      </c>
      <c r="E274">
        <v>35</v>
      </c>
      <c r="I274" s="1">
        <v>35</v>
      </c>
      <c r="J274">
        <v>36</v>
      </c>
      <c r="K274">
        <v>34</v>
      </c>
      <c r="L274">
        <v>35</v>
      </c>
      <c r="M274">
        <v>33</v>
      </c>
      <c r="N274">
        <v>34</v>
      </c>
      <c r="O274">
        <v>32</v>
      </c>
      <c r="P274">
        <v>33</v>
      </c>
      <c r="Q274">
        <v>36</v>
      </c>
      <c r="R274">
        <v>34</v>
      </c>
    </row>
    <row r="275" spans="1:18">
      <c r="A275">
        <v>31</v>
      </c>
      <c r="B275">
        <v>28</v>
      </c>
      <c r="C275">
        <v>21</v>
      </c>
      <c r="D275">
        <v>21</v>
      </c>
      <c r="E275">
        <v>33</v>
      </c>
    </row>
    <row r="276" spans="1:18">
      <c r="A276">
        <v>30</v>
      </c>
      <c r="B276">
        <v>24</v>
      </c>
      <c r="C276">
        <v>24</v>
      </c>
      <c r="D276">
        <v>18</v>
      </c>
      <c r="E276">
        <v>34</v>
      </c>
    </row>
    <row r="277" spans="1:18">
      <c r="A277">
        <v>29</v>
      </c>
      <c r="B277">
        <v>26</v>
      </c>
      <c r="C277">
        <v>23</v>
      </c>
      <c r="D277">
        <v>19</v>
      </c>
      <c r="E277">
        <v>32</v>
      </c>
    </row>
    <row r="278" spans="1:18">
      <c r="A278">
        <v>30</v>
      </c>
      <c r="B278">
        <v>25</v>
      </c>
      <c r="C278">
        <v>22</v>
      </c>
      <c r="D278">
        <v>17</v>
      </c>
      <c r="E278">
        <v>33</v>
      </c>
    </row>
    <row r="279" spans="1:18">
      <c r="A279">
        <v>32</v>
      </c>
      <c r="B279">
        <v>27</v>
      </c>
      <c r="C279">
        <v>25</v>
      </c>
      <c r="D279">
        <v>20</v>
      </c>
      <c r="E279">
        <v>36</v>
      </c>
    </row>
    <row r="280" spans="1:18">
      <c r="A280">
        <v>31</v>
      </c>
      <c r="B280">
        <v>28</v>
      </c>
      <c r="C280">
        <v>24</v>
      </c>
      <c r="D280">
        <v>19</v>
      </c>
      <c r="E280">
        <v>34</v>
      </c>
    </row>
    <row r="284" spans="1:18" ht="15" thickBot="1"/>
    <row r="285" spans="1:18">
      <c r="B285" s="10"/>
      <c r="C285" s="19"/>
      <c r="D285" s="19"/>
      <c r="E285" s="11"/>
    </row>
    <row r="286" spans="1:18">
      <c r="B286" s="12"/>
      <c r="C286" t="s">
        <v>52</v>
      </c>
      <c r="D286" t="s">
        <v>53</v>
      </c>
      <c r="E286" s="13" t="s">
        <v>54</v>
      </c>
    </row>
    <row r="287" spans="1:18">
      <c r="B287" s="12"/>
      <c r="E287" s="13"/>
    </row>
    <row r="288" spans="1:18">
      <c r="B288" s="12" t="s">
        <v>55</v>
      </c>
      <c r="C288">
        <f>AVERAGE(_xlfn.ANCHORARRAY($A$271))</f>
        <v>30.6</v>
      </c>
      <c r="D288">
        <f>MAX(_xlfn.ANCHORARRAY(A271))-MIN(_xlfn.ANCHORARRAY(A271))</f>
        <v>5</v>
      </c>
      <c r="E288" s="14">
        <f>_xlfn.VAR.S(_xlfn.ANCHORARRAY(A271))</f>
        <v>2.2666666666666675</v>
      </c>
    </row>
    <row r="289" spans="1:18">
      <c r="B289" s="12" t="s">
        <v>56</v>
      </c>
      <c r="C289">
        <f>AVERAGE(_xlfn.ANCHORARRAY(B271))</f>
        <v>25.9</v>
      </c>
      <c r="D289">
        <f>MAX(_xlfn.ANCHORARRAY(B271))-MIN(_xlfn.ANCHORARRAY(B271))</f>
        <v>5</v>
      </c>
      <c r="E289" s="14">
        <f>_xlfn.VAR.S(_xlfn.ANCHORARRAY(B271))</f>
        <v>2.7666666666666675</v>
      </c>
    </row>
    <row r="290" spans="1:18">
      <c r="B290" s="12" t="s">
        <v>57</v>
      </c>
      <c r="C290">
        <f>AVERAGE(_xlfn.ANCHORARRAY(C271))</f>
        <v>22.9</v>
      </c>
      <c r="D290">
        <f>MAX(_xlfn.ANCHORARRAY(C271))-MIN(_xlfn.ANCHORARRAY(C271))</f>
        <v>5</v>
      </c>
      <c r="E290" s="14">
        <f>_xlfn.VAR.S(_xlfn.ANCHORARRAY(C271))</f>
        <v>2.7666666666666675</v>
      </c>
    </row>
    <row r="291" spans="1:18">
      <c r="B291" s="12" t="s">
        <v>58</v>
      </c>
      <c r="C291">
        <f>AVERAGE(_xlfn.ANCHORARRAY(D271))</f>
        <v>18.8</v>
      </c>
      <c r="D291">
        <f>MAX(_xlfn.ANCHORARRAY(D271))-MIN(_xlfn.ANCHORARRAY(D271))</f>
        <v>4</v>
      </c>
      <c r="E291" s="14">
        <f>_xlfn.VAR.S(_xlfn.ANCHORARRAY(D271))</f>
        <v>1.7333333333333332</v>
      </c>
    </row>
    <row r="292" spans="1:18">
      <c r="B292" s="12" t="s">
        <v>59</v>
      </c>
      <c r="C292">
        <f>AVERAGE(_xlfn.ANCHORARRAY(E271))</f>
        <v>34.200000000000003</v>
      </c>
      <c r="D292">
        <f>MAX(_xlfn.ANCHORARRAY(E271))-MIN(_xlfn.ANCHORARRAY(E271))</f>
        <v>4</v>
      </c>
      <c r="E292" s="14">
        <f>_xlfn.VAR.S(_xlfn.ANCHORARRAY(E271))</f>
        <v>1.7333333333333332</v>
      </c>
    </row>
    <row r="293" spans="1:18" ht="15" thickBot="1">
      <c r="B293" s="15"/>
      <c r="C293" s="20"/>
      <c r="D293" s="20"/>
      <c r="E293" s="16"/>
    </row>
    <row r="295" spans="1:1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</sheetData>
  <sortState xmlns:xlrd2="http://schemas.microsoft.com/office/spreadsheetml/2017/richdata2" ref="A201:A260">
    <sortCondition ref="A201:A260"/>
  </sortState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4DE4-9FD6-4848-B9B1-2657AFB4A13D}">
  <sheetPr>
    <tabColor theme="3" tint="-0.499984740745262"/>
  </sheetPr>
  <dimension ref="A6:S157"/>
  <sheetViews>
    <sheetView topLeftCell="A95" zoomScale="105" zoomScaleNormal="100" workbookViewId="0">
      <selection activeCell="F67" sqref="F67"/>
    </sheetView>
  </sheetViews>
  <sheetFormatPr defaultRowHeight="14.4"/>
  <cols>
    <col min="2" max="2" width="8.44140625" customWidth="1"/>
    <col min="3" max="3" width="17" bestFit="1" customWidth="1"/>
    <col min="4" max="4" width="17.33203125" bestFit="1" customWidth="1"/>
    <col min="5" max="5" width="16.5546875" bestFit="1" customWidth="1"/>
    <col min="9" max="10" width="24.33203125" bestFit="1" customWidth="1"/>
    <col min="13" max="13" width="21.33203125" bestFit="1" customWidth="1"/>
  </cols>
  <sheetData>
    <row r="6" spans="1:15">
      <c r="A6" s="5" t="s">
        <v>133</v>
      </c>
      <c r="D6" t="s">
        <v>146</v>
      </c>
    </row>
    <row r="7" spans="1:15">
      <c r="A7" s="1" t="s">
        <v>134</v>
      </c>
      <c r="B7" s="6" t="s">
        <v>135</v>
      </c>
      <c r="C7" s="6" t="s">
        <v>136</v>
      </c>
      <c r="D7" s="6" t="s">
        <v>137</v>
      </c>
      <c r="E7" s="6" t="s">
        <v>138</v>
      </c>
      <c r="F7" s="6" t="s">
        <v>147</v>
      </c>
    </row>
    <row r="8" spans="1:15" ht="15" thickBot="1">
      <c r="A8">
        <v>-2.5</v>
      </c>
      <c r="B8">
        <f t="shared" ref="B8:B39" si="0">A8-$K$18</f>
        <v>-2.7360000000000002</v>
      </c>
      <c r="C8">
        <f>B8*B8</f>
        <v>7.4856960000000008</v>
      </c>
      <c r="D8">
        <f t="shared" ref="D8:D39" si="1">B8/$K$16</f>
        <v>-1.7918349800934805</v>
      </c>
      <c r="E8">
        <f>D8^3</f>
        <v>-5.7529954669371559</v>
      </c>
      <c r="F8">
        <f>D8^4</f>
        <v>10.308418517977223</v>
      </c>
      <c r="L8" s="1"/>
    </row>
    <row r="9" spans="1:15">
      <c r="A9">
        <v>-2.1</v>
      </c>
      <c r="B9">
        <f t="shared" si="0"/>
        <v>-2.3360000000000003</v>
      </c>
      <c r="C9">
        <f>B9*B9</f>
        <v>5.4568960000000013</v>
      </c>
      <c r="D9">
        <f t="shared" si="1"/>
        <v>-1.5298708017172407</v>
      </c>
      <c r="E9">
        <f t="shared" ref="E9:E56" si="2">D9^3</f>
        <v>-3.5806697558346903</v>
      </c>
      <c r="F9">
        <f t="shared" ref="F9:F57" si="3">D9^4</f>
        <v>5.4779621100434941</v>
      </c>
      <c r="I9" s="10"/>
      <c r="J9" s="19"/>
      <c r="K9" s="19"/>
      <c r="L9" s="56"/>
      <c r="M9" s="19"/>
      <c r="N9" s="19"/>
      <c r="O9" s="11"/>
    </row>
    <row r="10" spans="1:15" ht="15" thickBot="1">
      <c r="A10">
        <v>-2</v>
      </c>
      <c r="B10">
        <f t="shared" si="0"/>
        <v>-2.2360000000000002</v>
      </c>
      <c r="C10">
        <f>B10*B10</f>
        <v>4.999696000000001</v>
      </c>
      <c r="D10">
        <f t="shared" si="1"/>
        <v>-1.4643797571231807</v>
      </c>
      <c r="E10">
        <f t="shared" si="2"/>
        <v>-3.1402277732183763</v>
      </c>
      <c r="F10">
        <f t="shared" si="3"/>
        <v>4.5984859838569925</v>
      </c>
      <c r="I10" s="12"/>
      <c r="L10" s="1"/>
      <c r="O10" s="13"/>
    </row>
    <row r="11" spans="1:15">
      <c r="A11">
        <v>-1.9</v>
      </c>
      <c r="B11">
        <f t="shared" si="0"/>
        <v>-2.1360000000000001</v>
      </c>
      <c r="C11">
        <f>B11*B11</f>
        <v>4.5624960000000003</v>
      </c>
      <c r="D11">
        <f t="shared" si="1"/>
        <v>-1.3988887125291207</v>
      </c>
      <c r="E11">
        <f t="shared" si="2"/>
        <v>-2.7374708151301745</v>
      </c>
      <c r="F11">
        <f t="shared" si="3"/>
        <v>3.8294170241634928</v>
      </c>
      <c r="I11" s="57" t="s">
        <v>143</v>
      </c>
      <c r="J11" s="7">
        <f>K22*K21</f>
        <v>5.397531228042541E-2</v>
      </c>
      <c r="L11" s="1"/>
      <c r="M11" s="38" t="s">
        <v>134</v>
      </c>
      <c r="N11" s="38"/>
      <c r="O11" s="13"/>
    </row>
    <row r="12" spans="1:15">
      <c r="A12">
        <v>-1.8</v>
      </c>
      <c r="B12">
        <f t="shared" si="0"/>
        <v>-2.036</v>
      </c>
      <c r="C12">
        <f t="shared" ref="C12:C56" si="4">B12*B12</f>
        <v>4.1452960000000001</v>
      </c>
      <c r="D12">
        <f t="shared" si="1"/>
        <v>-1.3333976679350605</v>
      </c>
      <c r="E12">
        <f t="shared" si="2"/>
        <v>-2.3707135048022789</v>
      </c>
      <c r="F12">
        <f t="shared" si="3"/>
        <v>3.1611038586455131</v>
      </c>
      <c r="I12" s="58" t="s">
        <v>140</v>
      </c>
      <c r="J12" s="7">
        <f>_xlfn.SKEW.P(A8:A57)</f>
        <v>5.2895806034816993E-2</v>
      </c>
      <c r="L12" s="1"/>
      <c r="O12" s="13"/>
    </row>
    <row r="13" spans="1:15">
      <c r="A13">
        <v>-1.7</v>
      </c>
      <c r="B13">
        <f t="shared" si="0"/>
        <v>-1.9359999999999999</v>
      </c>
      <c r="C13">
        <f t="shared" si="4"/>
        <v>3.7480959999999999</v>
      </c>
      <c r="D13">
        <f t="shared" si="1"/>
        <v>-1.2679066233410006</v>
      </c>
      <c r="E13">
        <f t="shared" si="2"/>
        <v>-2.0382704654668871</v>
      </c>
      <c r="F13">
        <f t="shared" si="3"/>
        <v>2.5843366233258105</v>
      </c>
      <c r="I13" s="12"/>
      <c r="M13" t="s">
        <v>52</v>
      </c>
      <c r="N13">
        <v>0.2360000000000001</v>
      </c>
      <c r="O13" s="13"/>
    </row>
    <row r="14" spans="1:15">
      <c r="A14">
        <v>-1.6</v>
      </c>
      <c r="B14">
        <f t="shared" si="0"/>
        <v>-1.8360000000000003</v>
      </c>
      <c r="C14">
        <f t="shared" si="4"/>
        <v>3.370896000000001</v>
      </c>
      <c r="D14">
        <f t="shared" si="1"/>
        <v>-1.2024155787469408</v>
      </c>
      <c r="E14">
        <f t="shared" si="2"/>
        <v>-1.738456320356194</v>
      </c>
      <c r="F14">
        <f t="shared" si="3"/>
        <v>2.0903469625673701</v>
      </c>
      <c r="I14" s="12"/>
      <c r="M14" t="s">
        <v>65</v>
      </c>
      <c r="N14">
        <v>0.21813233205032739</v>
      </c>
      <c r="O14" s="13"/>
    </row>
    <row r="15" spans="1:15">
      <c r="A15">
        <v>-1.5</v>
      </c>
      <c r="B15">
        <f t="shared" si="0"/>
        <v>-1.7360000000000002</v>
      </c>
      <c r="C15">
        <f t="shared" si="4"/>
        <v>3.0136960000000008</v>
      </c>
      <c r="D15">
        <f t="shared" si="1"/>
        <v>-1.1369245341528809</v>
      </c>
      <c r="E15">
        <f t="shared" si="2"/>
        <v>-1.4695856927023931</v>
      </c>
      <c r="F15">
        <f t="shared" si="3"/>
        <v>1.6708080290734069</v>
      </c>
      <c r="I15" s="12"/>
      <c r="J15" s="44" t="s">
        <v>142</v>
      </c>
      <c r="K15" s="44"/>
      <c r="M15" t="s">
        <v>66</v>
      </c>
      <c r="N15">
        <v>0.1</v>
      </c>
      <c r="O15" s="13"/>
    </row>
    <row r="16" spans="1:15">
      <c r="A16">
        <v>-1.4</v>
      </c>
      <c r="B16">
        <f t="shared" si="0"/>
        <v>-1.6360000000000001</v>
      </c>
      <c r="C16">
        <f t="shared" si="4"/>
        <v>2.6764960000000002</v>
      </c>
      <c r="D16">
        <f t="shared" si="1"/>
        <v>-1.0714334895588209</v>
      </c>
      <c r="E16">
        <f t="shared" si="2"/>
        <v>-1.2299732057376807</v>
      </c>
      <c r="F16">
        <f t="shared" si="3"/>
        <v>1.3178344838873728</v>
      </c>
      <c r="I16" s="12"/>
      <c r="J16" s="44" t="s">
        <v>68</v>
      </c>
      <c r="K16" s="44">
        <f>_xlfn.STDEV.P(A8:A57)</f>
        <v>1.5269263243522919</v>
      </c>
      <c r="M16" t="s">
        <v>67</v>
      </c>
      <c r="N16">
        <v>-1.4</v>
      </c>
      <c r="O16" s="13"/>
    </row>
    <row r="17" spans="1:15">
      <c r="A17">
        <v>-1.4</v>
      </c>
      <c r="B17">
        <f t="shared" si="0"/>
        <v>-1.6360000000000001</v>
      </c>
      <c r="C17">
        <f t="shared" si="4"/>
        <v>2.6764960000000002</v>
      </c>
      <c r="D17">
        <f t="shared" si="1"/>
        <v>-1.0714334895588209</v>
      </c>
      <c r="E17">
        <f t="shared" si="2"/>
        <v>-1.2299732057376807</v>
      </c>
      <c r="F17">
        <f t="shared" si="3"/>
        <v>1.3178344838873728</v>
      </c>
      <c r="I17" s="12"/>
      <c r="J17" s="44" t="s">
        <v>24</v>
      </c>
      <c r="K17" s="44">
        <f>_xlfn.VAR.P(A8:A57)</f>
        <v>2.3315040000000007</v>
      </c>
      <c r="M17" t="s">
        <v>68</v>
      </c>
      <c r="N17">
        <v>1.5424285118882219</v>
      </c>
      <c r="O17" s="13"/>
    </row>
    <row r="18" spans="1:15">
      <c r="A18">
        <v>-1.3</v>
      </c>
      <c r="B18">
        <f t="shared" si="0"/>
        <v>-1.536</v>
      </c>
      <c r="C18">
        <f t="shared" si="4"/>
        <v>2.3592960000000001</v>
      </c>
      <c r="D18">
        <f t="shared" si="1"/>
        <v>-1.0059424449647609</v>
      </c>
      <c r="E18">
        <f t="shared" si="2"/>
        <v>-1.0179334826942525</v>
      </c>
      <c r="F18">
        <f t="shared" si="3"/>
        <v>1.0239824963929507</v>
      </c>
      <c r="I18" s="12"/>
      <c r="J18" s="44" t="s">
        <v>0</v>
      </c>
      <c r="K18" s="44">
        <f>AVERAGE(A8:A57)</f>
        <v>0.2360000000000001</v>
      </c>
      <c r="L18" s="59" t="s">
        <v>145</v>
      </c>
      <c r="M18" t="s">
        <v>69</v>
      </c>
      <c r="N18">
        <v>2.3790857142857149</v>
      </c>
      <c r="O18" s="13"/>
    </row>
    <row r="19" spans="1:15">
      <c r="A19">
        <v>-1.2</v>
      </c>
      <c r="B19">
        <f t="shared" si="0"/>
        <v>-1.4359999999999999</v>
      </c>
      <c r="C19">
        <f t="shared" si="4"/>
        <v>2.0620959999999999</v>
      </c>
      <c r="D19">
        <f t="shared" si="1"/>
        <v>-0.94045140037070085</v>
      </c>
      <c r="E19">
        <f t="shared" si="2"/>
        <v>-0.83178114680430315</v>
      </c>
      <c r="F19">
        <f t="shared" si="3"/>
        <v>0.78224974431405436</v>
      </c>
      <c r="I19" s="12"/>
      <c r="J19" s="44"/>
      <c r="K19" s="44"/>
      <c r="M19" t="s">
        <v>70</v>
      </c>
      <c r="N19" s="7">
        <v>-1.3042496425917371</v>
      </c>
      <c r="O19" s="13"/>
    </row>
    <row r="20" spans="1:15">
      <c r="A20">
        <v>-1.1000000000000001</v>
      </c>
      <c r="B20">
        <f t="shared" si="0"/>
        <v>-1.3360000000000003</v>
      </c>
      <c r="C20">
        <f t="shared" si="4"/>
        <v>1.7848960000000007</v>
      </c>
      <c r="D20">
        <f t="shared" si="1"/>
        <v>-0.87496035577664111</v>
      </c>
      <c r="E20">
        <f t="shared" si="2"/>
        <v>-0.66983082130002936</v>
      </c>
      <c r="F20">
        <f t="shared" si="3"/>
        <v>0.5860754137148334</v>
      </c>
      <c r="I20" s="12"/>
      <c r="J20" s="44"/>
      <c r="K20" s="44"/>
      <c r="M20" t="s">
        <v>71</v>
      </c>
      <c r="N20">
        <v>5.4546017084340086E-2</v>
      </c>
      <c r="O20" s="13"/>
    </row>
    <row r="21" spans="1:15">
      <c r="A21">
        <v>-1</v>
      </c>
      <c r="B21">
        <f t="shared" si="0"/>
        <v>-1.2360000000000002</v>
      </c>
      <c r="C21">
        <f t="shared" si="4"/>
        <v>1.5276960000000006</v>
      </c>
      <c r="D21">
        <f t="shared" si="1"/>
        <v>-0.80946931118258114</v>
      </c>
      <c r="E21">
        <f t="shared" si="2"/>
        <v>-0.53039712941362516</v>
      </c>
      <c r="F21">
        <f t="shared" si="3"/>
        <v>0.42934019899966552</v>
      </c>
      <c r="I21" s="12"/>
      <c r="J21" s="55" t="s">
        <v>139</v>
      </c>
      <c r="K21" s="44">
        <f>AVERAGE(E8:E57)</f>
        <v>5.2895806034816903E-2</v>
      </c>
      <c r="M21" t="s">
        <v>53</v>
      </c>
      <c r="N21">
        <v>5.3</v>
      </c>
      <c r="O21" s="13"/>
    </row>
    <row r="22" spans="1:15">
      <c r="A22">
        <v>-0.9</v>
      </c>
      <c r="B22">
        <f t="shared" si="0"/>
        <v>-1.1360000000000001</v>
      </c>
      <c r="C22">
        <f t="shared" si="4"/>
        <v>1.2904960000000003</v>
      </c>
      <c r="D22">
        <f t="shared" si="1"/>
        <v>-0.74397826658852118</v>
      </c>
      <c r="E22">
        <f t="shared" si="2"/>
        <v>-0.41179469437728616</v>
      </c>
      <c r="F22">
        <f t="shared" si="3"/>
        <v>0.30636630291316319</v>
      </c>
      <c r="I22" s="12"/>
      <c r="J22" s="55" t="s">
        <v>141</v>
      </c>
      <c r="K22" s="44">
        <f>50/(50-1)</f>
        <v>1.0204081632653061</v>
      </c>
      <c r="M22" t="s">
        <v>72</v>
      </c>
      <c r="N22">
        <v>-2.5</v>
      </c>
      <c r="O22" s="13"/>
    </row>
    <row r="23" spans="1:15">
      <c r="A23">
        <v>-0.9</v>
      </c>
      <c r="B23">
        <f t="shared" si="0"/>
        <v>-1.1360000000000001</v>
      </c>
      <c r="C23">
        <f t="shared" si="4"/>
        <v>1.2904960000000003</v>
      </c>
      <c r="D23">
        <f t="shared" si="1"/>
        <v>-0.74397826658852118</v>
      </c>
      <c r="E23">
        <f t="shared" si="2"/>
        <v>-0.41179469437728616</v>
      </c>
      <c r="F23">
        <f t="shared" si="3"/>
        <v>0.30636630291316319</v>
      </c>
      <c r="I23" s="12"/>
      <c r="M23" t="s">
        <v>73</v>
      </c>
      <c r="N23">
        <v>2.8</v>
      </c>
      <c r="O23" s="13"/>
    </row>
    <row r="24" spans="1:15">
      <c r="A24">
        <v>-0.8</v>
      </c>
      <c r="B24">
        <f t="shared" si="0"/>
        <v>-1.036</v>
      </c>
      <c r="C24">
        <f t="shared" si="4"/>
        <v>1.073296</v>
      </c>
      <c r="D24">
        <f t="shared" si="1"/>
        <v>-0.6784872219944611</v>
      </c>
      <c r="E24">
        <f t="shared" si="2"/>
        <v>-0.31233813942320787</v>
      </c>
      <c r="F24">
        <f t="shared" si="3"/>
        <v>0.21191743654017098</v>
      </c>
      <c r="I24" s="12"/>
      <c r="M24" t="s">
        <v>74</v>
      </c>
      <c r="N24">
        <v>11.800000000000004</v>
      </c>
      <c r="O24" s="13"/>
    </row>
    <row r="25" spans="1:15">
      <c r="A25">
        <v>-0.7</v>
      </c>
      <c r="B25">
        <f t="shared" si="0"/>
        <v>-0.93600000000000005</v>
      </c>
      <c r="C25">
        <f t="shared" si="4"/>
        <v>0.8760960000000001</v>
      </c>
      <c r="D25">
        <f t="shared" si="1"/>
        <v>-0.61299617740040113</v>
      </c>
      <c r="E25">
        <f t="shared" si="2"/>
        <v>-0.23034208778358589</v>
      </c>
      <c r="F25">
        <f t="shared" si="3"/>
        <v>0.1411988193057658</v>
      </c>
      <c r="I25" s="12"/>
      <c r="M25" t="s">
        <v>75</v>
      </c>
      <c r="N25">
        <v>50</v>
      </c>
      <c r="O25" s="13"/>
    </row>
    <row r="26" spans="1:15" ht="15" thickBot="1">
      <c r="A26">
        <v>-0.6</v>
      </c>
      <c r="B26">
        <f t="shared" si="0"/>
        <v>-0.83600000000000008</v>
      </c>
      <c r="C26">
        <f t="shared" si="4"/>
        <v>0.69889600000000007</v>
      </c>
      <c r="D26">
        <f t="shared" si="1"/>
        <v>-0.54750513280634128</v>
      </c>
      <c r="E26">
        <f t="shared" si="2"/>
        <v>-0.16412116269061547</v>
      </c>
      <c r="F26">
        <f t="shared" si="3"/>
        <v>8.985717897525658E-2</v>
      </c>
      <c r="I26" s="12"/>
      <c r="M26" t="s">
        <v>144</v>
      </c>
      <c r="N26">
        <v>0.43835333290559053</v>
      </c>
      <c r="O26" s="13"/>
    </row>
    <row r="27" spans="1:15">
      <c r="A27">
        <v>-0.5</v>
      </c>
      <c r="B27">
        <f t="shared" si="0"/>
        <v>-0.7360000000000001</v>
      </c>
      <c r="C27">
        <f t="shared" si="4"/>
        <v>0.54169600000000018</v>
      </c>
      <c r="D27">
        <f t="shared" si="1"/>
        <v>-0.48201408821228131</v>
      </c>
      <c r="E27">
        <f t="shared" si="2"/>
        <v>-0.11198998737649171</v>
      </c>
      <c r="F27">
        <f t="shared" si="3"/>
        <v>5.3980751654184554E-2</v>
      </c>
      <c r="I27" s="10"/>
      <c r="J27" s="19"/>
      <c r="K27" s="19"/>
      <c r="L27" s="19"/>
      <c r="M27" s="19"/>
      <c r="N27" s="19"/>
      <c r="O27" s="11"/>
    </row>
    <row r="28" spans="1:15">
      <c r="A28">
        <v>-0.4</v>
      </c>
      <c r="B28">
        <f t="shared" si="0"/>
        <v>-0.63600000000000012</v>
      </c>
      <c r="C28">
        <f t="shared" si="4"/>
        <v>0.40449600000000013</v>
      </c>
      <c r="D28">
        <f t="shared" si="1"/>
        <v>-0.41652304361822134</v>
      </c>
      <c r="E28">
        <f t="shared" si="2"/>
        <v>-7.2263185073410147E-2</v>
      </c>
      <c r="F28">
        <f t="shared" si="3"/>
        <v>3.0099281788323617E-2</v>
      </c>
      <c r="I28" s="60" t="s">
        <v>149</v>
      </c>
      <c r="J28" s="52">
        <f>AVERAGE(F8:F57)/50*J29-3</f>
        <v>-2.8146433645209599</v>
      </c>
      <c r="O28" s="13"/>
    </row>
    <row r="29" spans="1:15">
      <c r="A29">
        <v>-0.3</v>
      </c>
      <c r="B29">
        <f t="shared" si="0"/>
        <v>-0.53600000000000003</v>
      </c>
      <c r="C29">
        <f t="shared" si="4"/>
        <v>0.28729600000000005</v>
      </c>
      <c r="D29">
        <f t="shared" si="1"/>
        <v>-0.35103199902416138</v>
      </c>
      <c r="E29">
        <f t="shared" si="2"/>
        <v>-4.3255379013566117E-2</v>
      </c>
      <c r="F29">
        <f t="shared" si="3"/>
        <v>1.5184022163679872E-2</v>
      </c>
      <c r="I29" s="49" t="s">
        <v>148</v>
      </c>
      <c r="J29" s="44">
        <f>K16^4</f>
        <v>5.435910902016003</v>
      </c>
      <c r="O29" s="13"/>
    </row>
    <row r="30" spans="1:15">
      <c r="A30">
        <v>-0.3</v>
      </c>
      <c r="B30">
        <f t="shared" si="0"/>
        <v>-0.53600000000000003</v>
      </c>
      <c r="C30">
        <f t="shared" si="4"/>
        <v>0.28729600000000005</v>
      </c>
      <c r="D30">
        <f t="shared" si="1"/>
        <v>-0.35103199902416138</v>
      </c>
      <c r="E30">
        <f t="shared" si="2"/>
        <v>-4.3255379013566117E-2</v>
      </c>
      <c r="F30">
        <f t="shared" si="3"/>
        <v>1.5184022163679872E-2</v>
      </c>
      <c r="I30" s="12"/>
      <c r="O30" s="13"/>
    </row>
    <row r="31" spans="1:15">
      <c r="A31">
        <v>-0.2</v>
      </c>
      <c r="B31">
        <f t="shared" si="0"/>
        <v>-0.43600000000000011</v>
      </c>
      <c r="C31">
        <f t="shared" si="4"/>
        <v>0.1900960000000001</v>
      </c>
      <c r="D31">
        <f t="shared" si="1"/>
        <v>-0.28554095443010147</v>
      </c>
      <c r="E31">
        <f t="shared" si="2"/>
        <v>-2.3281192429154995E-2</v>
      </c>
      <c r="F31">
        <f t="shared" si="3"/>
        <v>6.64773390649177E-3</v>
      </c>
      <c r="I31" s="12"/>
      <c r="O31" s="13"/>
    </row>
    <row r="32" spans="1:15">
      <c r="A32">
        <v>-0.1</v>
      </c>
      <c r="B32">
        <f t="shared" si="0"/>
        <v>-0.33600000000000008</v>
      </c>
      <c r="C32">
        <f t="shared" si="4"/>
        <v>0.11289600000000005</v>
      </c>
      <c r="D32">
        <f t="shared" si="1"/>
        <v>-0.22004990983604147</v>
      </c>
      <c r="E32">
        <f t="shared" si="2"/>
        <v>-1.065524855237209E-2</v>
      </c>
      <c r="F32">
        <f t="shared" si="3"/>
        <v>2.34468648323009E-3</v>
      </c>
      <c r="I32" s="12"/>
      <c r="O32" s="13"/>
    </row>
    <row r="33" spans="1:15">
      <c r="A33">
        <v>0.3</v>
      </c>
      <c r="B33">
        <f t="shared" si="0"/>
        <v>6.399999999999989E-2</v>
      </c>
      <c r="C33">
        <f t="shared" si="4"/>
        <v>4.0959999999999859E-3</v>
      </c>
      <c r="D33">
        <f t="shared" si="1"/>
        <v>4.19142685401983E-2</v>
      </c>
      <c r="E33">
        <f t="shared" si="2"/>
        <v>7.3635234569896353E-5</v>
      </c>
      <c r="F33">
        <f t="shared" si="3"/>
        <v>3.0863669957831294E-6</v>
      </c>
      <c r="I33" s="12"/>
      <c r="O33" s="13"/>
    </row>
    <row r="34" spans="1:15">
      <c r="A34">
        <v>0.5</v>
      </c>
      <c r="B34">
        <f t="shared" si="0"/>
        <v>0.2639999999999999</v>
      </c>
      <c r="C34">
        <f t="shared" si="4"/>
        <v>6.9695999999999952E-2</v>
      </c>
      <c r="D34">
        <f t="shared" si="1"/>
        <v>0.17289635772831821</v>
      </c>
      <c r="E34">
        <f t="shared" si="2"/>
        <v>5.1684168451921397E-3</v>
      </c>
      <c r="F34">
        <f t="shared" si="3"/>
        <v>8.9360044775540592E-4</v>
      </c>
      <c r="I34" s="12"/>
      <c r="O34" s="13"/>
    </row>
    <row r="35" spans="1:15">
      <c r="A35">
        <v>0.6</v>
      </c>
      <c r="B35">
        <f t="shared" si="0"/>
        <v>0.36399999999999988</v>
      </c>
      <c r="C35">
        <f t="shared" si="4"/>
        <v>0.13249599999999992</v>
      </c>
      <c r="D35">
        <f t="shared" si="1"/>
        <v>0.23838740232237815</v>
      </c>
      <c r="E35">
        <f t="shared" si="2"/>
        <v>1.3547211267107321E-2</v>
      </c>
      <c r="F35">
        <f t="shared" si="3"/>
        <v>3.2294845026781672E-3</v>
      </c>
      <c r="I35" s="12"/>
      <c r="O35" s="13"/>
    </row>
    <row r="36" spans="1:15">
      <c r="A36">
        <v>0.7</v>
      </c>
      <c r="B36">
        <f t="shared" si="0"/>
        <v>0.46399999999999986</v>
      </c>
      <c r="C36">
        <f t="shared" si="4"/>
        <v>0.21529599999999988</v>
      </c>
      <c r="D36">
        <f t="shared" si="1"/>
        <v>0.30387844691643806</v>
      </c>
      <c r="E36">
        <f t="shared" si="2"/>
        <v>2.8060777123831392E-2</v>
      </c>
      <c r="F36">
        <f t="shared" si="3"/>
        <v>8.5270653716581959E-3</v>
      </c>
      <c r="I36" s="12"/>
      <c r="O36" s="13"/>
    </row>
    <row r="37" spans="1:15">
      <c r="A37">
        <v>0.8</v>
      </c>
      <c r="B37">
        <f t="shared" si="0"/>
        <v>0.56399999999999995</v>
      </c>
      <c r="C37">
        <f t="shared" si="4"/>
        <v>0.31809599999999993</v>
      </c>
      <c r="D37">
        <f t="shared" si="1"/>
        <v>0.36936949151049808</v>
      </c>
      <c r="E37">
        <f t="shared" si="2"/>
        <v>5.0394491183169035E-2</v>
      </c>
      <c r="F37">
        <f t="shared" si="3"/>
        <v>1.8614187583257426E-2</v>
      </c>
      <c r="I37" s="12"/>
      <c r="O37" s="13"/>
    </row>
    <row r="38" spans="1:15">
      <c r="A38">
        <v>0.9</v>
      </c>
      <c r="B38">
        <f t="shared" si="0"/>
        <v>0.66399999999999992</v>
      </c>
      <c r="C38">
        <f t="shared" si="4"/>
        <v>0.4408959999999999</v>
      </c>
      <c r="D38">
        <f t="shared" si="1"/>
        <v>0.43486053610455805</v>
      </c>
      <c r="E38">
        <f t="shared" si="2"/>
        <v>8.2233730212924849E-2</v>
      </c>
      <c r="F38">
        <f t="shared" si="3"/>
        <v>3.5760204006270092E-2</v>
      </c>
      <c r="I38" s="12"/>
      <c r="O38" s="13"/>
    </row>
    <row r="39" spans="1:15">
      <c r="A39">
        <v>1.1000000000000001</v>
      </c>
      <c r="B39">
        <f t="shared" si="0"/>
        <v>0.86399999999999999</v>
      </c>
      <c r="C39">
        <f t="shared" si="4"/>
        <v>0.74649599999999994</v>
      </c>
      <c r="D39">
        <f t="shared" si="1"/>
        <v>0.56584262529267793</v>
      </c>
      <c r="E39">
        <f t="shared" si="2"/>
        <v>0.18117029025490958</v>
      </c>
      <c r="F39">
        <f t="shared" si="3"/>
        <v>0.10251387266287451</v>
      </c>
      <c r="I39" s="12"/>
      <c r="O39" s="13"/>
    </row>
    <row r="40" spans="1:15">
      <c r="A40">
        <v>1.1000000000000001</v>
      </c>
      <c r="B40">
        <f t="shared" ref="B40:B57" si="5">A40-$K$18</f>
        <v>0.86399999999999999</v>
      </c>
      <c r="C40">
        <f t="shared" si="4"/>
        <v>0.74649599999999994</v>
      </c>
      <c r="D40">
        <f t="shared" ref="D40:D57" si="6">B40/$K$16</f>
        <v>0.56584262529267793</v>
      </c>
      <c r="E40">
        <f t="shared" si="2"/>
        <v>0.18117029025490958</v>
      </c>
      <c r="F40">
        <f t="shared" si="3"/>
        <v>0.10251387266287451</v>
      </c>
      <c r="I40" s="12"/>
      <c r="O40" s="13"/>
    </row>
    <row r="41" spans="1:15">
      <c r="A41">
        <v>1.2</v>
      </c>
      <c r="B41">
        <f t="shared" si="5"/>
        <v>0.96399999999999986</v>
      </c>
      <c r="C41">
        <f t="shared" si="4"/>
        <v>0.92929599999999968</v>
      </c>
      <c r="D41">
        <f t="shared" si="6"/>
        <v>0.63133366988673789</v>
      </c>
      <c r="E41">
        <f t="shared" si="2"/>
        <v>0.25163836480274782</v>
      </c>
      <c r="F41">
        <f t="shared" si="3"/>
        <v>0.15886777233521651</v>
      </c>
      <c r="I41" s="12"/>
      <c r="O41" s="13"/>
    </row>
    <row r="42" spans="1:15">
      <c r="A42">
        <v>1.3</v>
      </c>
      <c r="B42">
        <f t="shared" si="5"/>
        <v>1.0640000000000001</v>
      </c>
      <c r="C42">
        <f t="shared" si="4"/>
        <v>1.1320960000000002</v>
      </c>
      <c r="D42">
        <f t="shared" si="6"/>
        <v>0.69682471448079797</v>
      </c>
      <c r="E42">
        <f t="shared" si="2"/>
        <v>0.33835347139222294</v>
      </c>
      <c r="F42">
        <f t="shared" si="3"/>
        <v>0.23577306109647259</v>
      </c>
      <c r="I42" s="12"/>
      <c r="O42" s="13"/>
    </row>
    <row r="43" spans="1:15">
      <c r="A43">
        <v>1.4</v>
      </c>
      <c r="B43">
        <f t="shared" si="5"/>
        <v>1.1639999999999997</v>
      </c>
      <c r="C43">
        <f t="shared" si="4"/>
        <v>1.3548959999999992</v>
      </c>
      <c r="D43">
        <f t="shared" si="6"/>
        <v>0.7623157590748576</v>
      </c>
      <c r="E43">
        <f t="shared" si="2"/>
        <v>0.44300098679113886</v>
      </c>
      <c r="F43">
        <f t="shared" si="3"/>
        <v>0.33770663351659796</v>
      </c>
      <c r="I43" s="12"/>
      <c r="O43" s="13"/>
    </row>
    <row r="44" spans="1:15">
      <c r="A44">
        <v>1.5</v>
      </c>
      <c r="B44">
        <f t="shared" si="5"/>
        <v>1.2639999999999998</v>
      </c>
      <c r="C44">
        <f t="shared" si="4"/>
        <v>1.5976959999999996</v>
      </c>
      <c r="D44">
        <f t="shared" si="6"/>
        <v>0.82780680366891768</v>
      </c>
      <c r="E44">
        <f t="shared" si="2"/>
        <v>0.56726628776730148</v>
      </c>
      <c r="F44">
        <f t="shared" si="3"/>
        <v>0.46958689250578234</v>
      </c>
      <c r="I44" s="12"/>
      <c r="O44" s="13"/>
    </row>
    <row r="45" spans="1:15" ht="15" thickBot="1">
      <c r="A45">
        <v>1.6</v>
      </c>
      <c r="B45">
        <f t="shared" si="5"/>
        <v>1.3639999999999999</v>
      </c>
      <c r="C45">
        <f t="shared" si="4"/>
        <v>1.8604959999999997</v>
      </c>
      <c r="D45">
        <f t="shared" si="6"/>
        <v>0.89329784826297765</v>
      </c>
      <c r="E45">
        <f t="shared" si="2"/>
        <v>0.71283475108851457</v>
      </c>
      <c r="F45">
        <f t="shared" si="3"/>
        <v>0.6367737493144453</v>
      </c>
      <c r="I45" s="15"/>
      <c r="J45" s="20"/>
      <c r="K45" s="20"/>
      <c r="L45" s="20"/>
      <c r="M45" s="20"/>
      <c r="N45" s="20"/>
      <c r="O45" s="16"/>
    </row>
    <row r="46" spans="1:15">
      <c r="A46">
        <v>1.7</v>
      </c>
      <c r="B46">
        <f t="shared" si="5"/>
        <v>1.464</v>
      </c>
      <c r="C46">
        <f t="shared" si="4"/>
        <v>2.1432959999999999</v>
      </c>
      <c r="D46">
        <f t="shared" si="6"/>
        <v>0.95878889285703772</v>
      </c>
      <c r="E46">
        <f t="shared" si="2"/>
        <v>0.88139175352258337</v>
      </c>
      <c r="F46">
        <f t="shared" si="3"/>
        <v>0.84506862353324075</v>
      </c>
    </row>
    <row r="47" spans="1:15">
      <c r="A47">
        <v>1.8</v>
      </c>
      <c r="B47">
        <f t="shared" si="5"/>
        <v>1.5640000000000001</v>
      </c>
      <c r="C47">
        <f t="shared" si="4"/>
        <v>2.4460960000000003</v>
      </c>
      <c r="D47">
        <f t="shared" si="6"/>
        <v>1.0242799374510976</v>
      </c>
      <c r="E47">
        <f t="shared" si="2"/>
        <v>1.0746226718373115</v>
      </c>
      <c r="F47">
        <f t="shared" si="3"/>
        <v>1.1007144430930527</v>
      </c>
    </row>
    <row r="48" spans="1:15">
      <c r="A48">
        <v>1.9</v>
      </c>
      <c r="B48">
        <f t="shared" si="5"/>
        <v>1.6639999999999997</v>
      </c>
      <c r="C48">
        <f t="shared" si="4"/>
        <v>2.7688959999999989</v>
      </c>
      <c r="D48">
        <f t="shared" si="6"/>
        <v>1.0897709820451573</v>
      </c>
      <c r="E48">
        <f t="shared" si="2"/>
        <v>1.2942128828005037</v>
      </c>
      <c r="F48">
        <f t="shared" si="3"/>
        <v>1.4103956442649992</v>
      </c>
    </row>
    <row r="49" spans="1:19">
      <c r="A49">
        <v>2</v>
      </c>
      <c r="B49">
        <f t="shared" si="5"/>
        <v>1.7639999999999998</v>
      </c>
      <c r="C49">
        <f t="shared" si="4"/>
        <v>3.1116959999999994</v>
      </c>
      <c r="D49">
        <f t="shared" si="6"/>
        <v>1.1552620266392175</v>
      </c>
      <c r="E49">
        <f t="shared" si="2"/>
        <v>1.5418477631799667</v>
      </c>
      <c r="F49">
        <f t="shared" si="3"/>
        <v>1.7812381716604326</v>
      </c>
    </row>
    <row r="50" spans="1:19">
      <c r="A50">
        <v>2.1</v>
      </c>
      <c r="B50">
        <f t="shared" si="5"/>
        <v>1.8639999999999999</v>
      </c>
      <c r="C50">
        <f t="shared" si="4"/>
        <v>3.4744959999999994</v>
      </c>
      <c r="D50">
        <f t="shared" si="6"/>
        <v>1.2207530712332775</v>
      </c>
      <c r="E50">
        <f t="shared" si="2"/>
        <v>1.8192126897435033</v>
      </c>
      <c r="F50">
        <f t="shared" si="3"/>
        <v>2.2208094782309331</v>
      </c>
    </row>
    <row r="51" spans="1:19">
      <c r="A51">
        <v>2.2000000000000002</v>
      </c>
      <c r="B51">
        <f t="shared" si="5"/>
        <v>1.964</v>
      </c>
      <c r="C51">
        <f t="shared" si="4"/>
        <v>3.8572959999999998</v>
      </c>
      <c r="D51">
        <f t="shared" si="6"/>
        <v>1.2862441158273374</v>
      </c>
      <c r="E51">
        <f t="shared" si="2"/>
        <v>2.1279930392589179</v>
      </c>
      <c r="F51">
        <f t="shared" si="3"/>
        <v>2.7371185252683157</v>
      </c>
    </row>
    <row r="52" spans="1:19">
      <c r="A52">
        <v>2.2999999999999998</v>
      </c>
      <c r="B52">
        <f t="shared" si="5"/>
        <v>2.0639999999999996</v>
      </c>
      <c r="C52">
        <f t="shared" si="4"/>
        <v>4.2600959999999981</v>
      </c>
      <c r="D52">
        <f t="shared" si="6"/>
        <v>1.3517351604213972</v>
      </c>
      <c r="E52">
        <f t="shared" si="2"/>
        <v>2.469874188494015</v>
      </c>
      <c r="F52">
        <f t="shared" si="3"/>
        <v>3.3386157824046254</v>
      </c>
    </row>
    <row r="53" spans="1:19">
      <c r="A53">
        <v>2.4</v>
      </c>
      <c r="B53">
        <f t="shared" si="5"/>
        <v>2.1639999999999997</v>
      </c>
      <c r="C53">
        <f t="shared" si="4"/>
        <v>4.6828959999999986</v>
      </c>
      <c r="D53">
        <f t="shared" si="6"/>
        <v>1.4172262050154572</v>
      </c>
      <c r="E53">
        <f t="shared" si="2"/>
        <v>2.8465415142166006</v>
      </c>
      <c r="F53">
        <f t="shared" si="3"/>
        <v>4.0341932276121462</v>
      </c>
    </row>
    <row r="54" spans="1:19">
      <c r="A54">
        <v>2.5</v>
      </c>
      <c r="B54">
        <f t="shared" si="5"/>
        <v>2.2639999999999998</v>
      </c>
      <c r="C54">
        <f t="shared" si="4"/>
        <v>5.1256959999999987</v>
      </c>
      <c r="D54">
        <f t="shared" si="6"/>
        <v>1.4827172496095171</v>
      </c>
      <c r="E54">
        <f t="shared" si="2"/>
        <v>3.2596803931944782</v>
      </c>
      <c r="F54">
        <f t="shared" si="3"/>
        <v>4.8331843472033862</v>
      </c>
    </row>
    <row r="55" spans="1:19">
      <c r="A55">
        <v>2.6</v>
      </c>
      <c r="B55">
        <f t="shared" si="5"/>
        <v>2.3639999999999999</v>
      </c>
      <c r="C55">
        <f t="shared" si="4"/>
        <v>5.5884959999999992</v>
      </c>
      <c r="D55">
        <f t="shared" si="6"/>
        <v>1.5482082942035771</v>
      </c>
      <c r="E55">
        <f t="shared" si="2"/>
        <v>3.7109762021954542</v>
      </c>
      <c r="F55">
        <f t="shared" si="3"/>
        <v>5.7453641358310934</v>
      </c>
    </row>
    <row r="56" spans="1:19">
      <c r="A56">
        <v>2.7</v>
      </c>
      <c r="B56">
        <f t="shared" si="5"/>
        <v>2.464</v>
      </c>
      <c r="C56">
        <f t="shared" si="4"/>
        <v>6.0712960000000002</v>
      </c>
      <c r="D56">
        <f t="shared" si="6"/>
        <v>1.6136993387976373</v>
      </c>
      <c r="E56">
        <f t="shared" si="2"/>
        <v>4.2021143179873324</v>
      </c>
      <c r="F56">
        <f t="shared" si="3"/>
        <v>6.7809490964882428</v>
      </c>
    </row>
    <row r="57" spans="1:19">
      <c r="A57">
        <v>2.8</v>
      </c>
      <c r="B57">
        <f t="shared" si="5"/>
        <v>2.5639999999999996</v>
      </c>
      <c r="C57">
        <f>B57*B57</f>
        <v>6.5740959999999982</v>
      </c>
      <c r="D57">
        <f t="shared" si="6"/>
        <v>1.679190383391697</v>
      </c>
      <c r="E57">
        <f>D57^3</f>
        <v>4.7347801173379152</v>
      </c>
      <c r="F57">
        <f t="shared" si="3"/>
        <v>7.9505972405080376</v>
      </c>
    </row>
    <row r="59" spans="1:1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</row>
    <row r="60" spans="1:19">
      <c r="A60" s="5" t="s">
        <v>21</v>
      </c>
    </row>
    <row r="62" spans="1:19">
      <c r="A62">
        <v>2</v>
      </c>
    </row>
    <row r="63" spans="1:19">
      <c r="A63">
        <v>2</v>
      </c>
    </row>
    <row r="64" spans="1:19">
      <c r="A64">
        <v>2</v>
      </c>
    </row>
    <row r="65" spans="1:10">
      <c r="A65">
        <v>2.1</v>
      </c>
    </row>
    <row r="66" spans="1:10" ht="15" thickBot="1">
      <c r="A66">
        <v>2.2000000000000002</v>
      </c>
    </row>
    <row r="67" spans="1:10">
      <c r="A67">
        <v>2.2000000000000002</v>
      </c>
      <c r="I67" s="38" t="s">
        <v>64</v>
      </c>
      <c r="J67" s="38"/>
    </row>
    <row r="68" spans="1:10">
      <c r="A68">
        <v>2.2000000000000002</v>
      </c>
    </row>
    <row r="69" spans="1:10">
      <c r="A69">
        <v>2.2999999999999998</v>
      </c>
      <c r="I69" t="s">
        <v>52</v>
      </c>
      <c r="J69">
        <v>3.3791666666666664</v>
      </c>
    </row>
    <row r="70" spans="1:10">
      <c r="A70">
        <v>2.4</v>
      </c>
      <c r="I70" t="s">
        <v>65</v>
      </c>
      <c r="J70">
        <v>8.0567023785401468E-2</v>
      </c>
    </row>
    <row r="71" spans="1:10">
      <c r="A71">
        <v>2.4</v>
      </c>
      <c r="I71" t="s">
        <v>66</v>
      </c>
      <c r="J71">
        <v>3.3</v>
      </c>
    </row>
    <row r="72" spans="1:10">
      <c r="A72">
        <v>2.4</v>
      </c>
      <c r="I72" t="s">
        <v>67</v>
      </c>
      <c r="J72">
        <v>2.7</v>
      </c>
    </row>
    <row r="73" spans="1:10">
      <c r="A73">
        <v>2.5</v>
      </c>
      <c r="I73" t="s">
        <v>68</v>
      </c>
      <c r="J73">
        <v>0.78939239347563683</v>
      </c>
    </row>
    <row r="74" spans="1:10">
      <c r="A74">
        <v>2.5</v>
      </c>
      <c r="I74" t="s">
        <v>69</v>
      </c>
      <c r="J74">
        <v>0.62314035087719466</v>
      </c>
    </row>
    <row r="75" spans="1:10">
      <c r="A75">
        <v>2.5</v>
      </c>
      <c r="I75" t="s">
        <v>70</v>
      </c>
      <c r="J75">
        <v>-0.9312091245252887</v>
      </c>
    </row>
    <row r="76" spans="1:10">
      <c r="A76">
        <v>2.5</v>
      </c>
      <c r="I76" t="s">
        <v>71</v>
      </c>
      <c r="J76">
        <v>0.22402536454542213</v>
      </c>
    </row>
    <row r="77" spans="1:10">
      <c r="A77">
        <v>2.6</v>
      </c>
      <c r="I77" t="s">
        <v>53</v>
      </c>
      <c r="J77">
        <v>2.9000000000000004</v>
      </c>
    </row>
    <row r="78" spans="1:10">
      <c r="A78">
        <v>2.6</v>
      </c>
      <c r="I78" t="s">
        <v>72</v>
      </c>
      <c r="J78">
        <v>2</v>
      </c>
    </row>
    <row r="79" spans="1:10">
      <c r="A79">
        <v>2.6</v>
      </c>
      <c r="I79" t="s">
        <v>73</v>
      </c>
      <c r="J79">
        <v>4.9000000000000004</v>
      </c>
    </row>
    <row r="80" spans="1:10">
      <c r="A80">
        <v>2.7</v>
      </c>
      <c r="I80" t="s">
        <v>74</v>
      </c>
      <c r="J80">
        <v>324.39999999999998</v>
      </c>
    </row>
    <row r="81" spans="1:10" ht="15" thickBot="1">
      <c r="A81">
        <v>2.7</v>
      </c>
      <c r="I81" s="20" t="s">
        <v>75</v>
      </c>
      <c r="J81" s="20">
        <v>96</v>
      </c>
    </row>
    <row r="82" spans="1:10">
      <c r="A82">
        <v>2.7</v>
      </c>
    </row>
    <row r="83" spans="1:10">
      <c r="A83">
        <v>2.7</v>
      </c>
    </row>
    <row r="84" spans="1:10">
      <c r="A84">
        <v>2.7</v>
      </c>
    </row>
    <row r="85" spans="1:10">
      <c r="A85">
        <v>2.7</v>
      </c>
    </row>
    <row r="86" spans="1:10">
      <c r="A86">
        <v>2.8</v>
      </c>
    </row>
    <row r="87" spans="1:10">
      <c r="A87">
        <v>2.8</v>
      </c>
    </row>
    <row r="88" spans="1:10">
      <c r="A88">
        <v>2.8</v>
      </c>
    </row>
    <row r="89" spans="1:10">
      <c r="A89">
        <v>2.8</v>
      </c>
    </row>
    <row r="90" spans="1:10">
      <c r="A90">
        <v>2.8</v>
      </c>
    </row>
    <row r="91" spans="1:10">
      <c r="A91">
        <v>2.9</v>
      </c>
    </row>
    <row r="92" spans="1:10">
      <c r="A92">
        <v>2.9</v>
      </c>
    </row>
    <row r="93" spans="1:10">
      <c r="A93">
        <v>2.9</v>
      </c>
    </row>
    <row r="94" spans="1:10">
      <c r="A94">
        <v>2.9</v>
      </c>
    </row>
    <row r="95" spans="1:10">
      <c r="A95">
        <v>3</v>
      </c>
    </row>
    <row r="96" spans="1:10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3.1</v>
      </c>
    </row>
    <row r="101" spans="1:1">
      <c r="A101">
        <v>3.1</v>
      </c>
    </row>
    <row r="102" spans="1:1">
      <c r="A102">
        <v>3.1</v>
      </c>
    </row>
    <row r="103" spans="1:1">
      <c r="A103">
        <v>3.1</v>
      </c>
    </row>
    <row r="104" spans="1:1">
      <c r="A104">
        <v>3.2</v>
      </c>
    </row>
    <row r="105" spans="1:1">
      <c r="A105">
        <v>3.2</v>
      </c>
    </row>
    <row r="106" spans="1:1">
      <c r="A106">
        <v>3.2</v>
      </c>
    </row>
    <row r="107" spans="1:1">
      <c r="A107">
        <v>3.2</v>
      </c>
    </row>
    <row r="108" spans="1:1">
      <c r="A108">
        <v>3.3</v>
      </c>
    </row>
    <row r="109" spans="1:1">
      <c r="A109">
        <v>3.3</v>
      </c>
    </row>
    <row r="110" spans="1:1">
      <c r="A110">
        <v>3.3</v>
      </c>
    </row>
    <row r="111" spans="1:1">
      <c r="A111">
        <v>3.3</v>
      </c>
    </row>
    <row r="112" spans="1:1">
      <c r="A112">
        <v>3.3</v>
      </c>
    </row>
    <row r="113" spans="1:1">
      <c r="A113">
        <v>3.3</v>
      </c>
    </row>
    <row r="114" spans="1:1">
      <c r="A114">
        <v>3.4</v>
      </c>
    </row>
    <row r="115" spans="1:1">
      <c r="A115">
        <v>3.4</v>
      </c>
    </row>
    <row r="116" spans="1:1">
      <c r="A116">
        <v>3.4</v>
      </c>
    </row>
    <row r="117" spans="1:1">
      <c r="A117">
        <v>3.5</v>
      </c>
    </row>
    <row r="118" spans="1:1">
      <c r="A118">
        <v>3.5</v>
      </c>
    </row>
    <row r="119" spans="1:1">
      <c r="A119">
        <v>3.5</v>
      </c>
    </row>
    <row r="120" spans="1:1">
      <c r="A120">
        <v>3.6</v>
      </c>
    </row>
    <row r="121" spans="1:1">
      <c r="A121">
        <v>3.6</v>
      </c>
    </row>
    <row r="122" spans="1:1">
      <c r="A122">
        <v>3.6</v>
      </c>
    </row>
    <row r="123" spans="1:1">
      <c r="A123">
        <v>3.7</v>
      </c>
    </row>
    <row r="124" spans="1:1">
      <c r="A124">
        <v>3.7</v>
      </c>
    </row>
    <row r="125" spans="1:1">
      <c r="A125">
        <v>3.7</v>
      </c>
    </row>
    <row r="126" spans="1:1">
      <c r="A126">
        <v>3.8</v>
      </c>
    </row>
    <row r="127" spans="1:1">
      <c r="A127">
        <v>3.8</v>
      </c>
    </row>
    <row r="128" spans="1:1">
      <c r="A128">
        <v>3.8</v>
      </c>
    </row>
    <row r="129" spans="1:1">
      <c r="A129">
        <v>3.9</v>
      </c>
    </row>
    <row r="130" spans="1:1">
      <c r="A130">
        <v>3.9</v>
      </c>
    </row>
    <row r="131" spans="1:1">
      <c r="A131">
        <v>3.9</v>
      </c>
    </row>
    <row r="132" spans="1:1">
      <c r="A132">
        <v>4</v>
      </c>
    </row>
    <row r="133" spans="1:1">
      <c r="A133">
        <v>4</v>
      </c>
    </row>
    <row r="134" spans="1:1">
      <c r="A134">
        <v>4</v>
      </c>
    </row>
    <row r="135" spans="1:1">
      <c r="A135">
        <v>4.0999999999999996</v>
      </c>
    </row>
    <row r="136" spans="1:1">
      <c r="A136">
        <v>4.0999999999999996</v>
      </c>
    </row>
    <row r="137" spans="1:1">
      <c r="A137">
        <v>4.0999999999999996</v>
      </c>
    </row>
    <row r="138" spans="1:1">
      <c r="A138">
        <v>4.2</v>
      </c>
    </row>
    <row r="139" spans="1:1">
      <c r="A139">
        <v>4.2</v>
      </c>
    </row>
    <row r="140" spans="1:1">
      <c r="A140">
        <v>4.2</v>
      </c>
    </row>
    <row r="141" spans="1:1">
      <c r="A141">
        <v>4.3</v>
      </c>
    </row>
    <row r="142" spans="1:1">
      <c r="A142">
        <v>4.3</v>
      </c>
    </row>
    <row r="143" spans="1:1">
      <c r="A143">
        <v>4.3</v>
      </c>
    </row>
    <row r="144" spans="1:1">
      <c r="A144">
        <v>4.4000000000000004</v>
      </c>
    </row>
    <row r="145" spans="1:1">
      <c r="A145">
        <v>4.4000000000000004</v>
      </c>
    </row>
    <row r="146" spans="1:1">
      <c r="A146">
        <v>4.4000000000000004</v>
      </c>
    </row>
    <row r="147" spans="1:1">
      <c r="A147">
        <v>4.5</v>
      </c>
    </row>
    <row r="148" spans="1:1">
      <c r="A148">
        <v>4.5999999999999996</v>
      </c>
    </row>
    <row r="149" spans="1:1">
      <c r="A149">
        <v>4.5999999999999996</v>
      </c>
    </row>
    <row r="150" spans="1:1">
      <c r="A150">
        <v>4.5999999999999996</v>
      </c>
    </row>
    <row r="151" spans="1:1">
      <c r="A151">
        <v>4.7</v>
      </c>
    </row>
    <row r="152" spans="1:1">
      <c r="A152">
        <v>4.7</v>
      </c>
    </row>
    <row r="153" spans="1:1">
      <c r="A153">
        <v>4.7</v>
      </c>
    </row>
    <row r="154" spans="1:1">
      <c r="A154">
        <v>4.8</v>
      </c>
    </row>
    <row r="155" spans="1:1">
      <c r="A155">
        <v>4.9000000000000004</v>
      </c>
    </row>
    <row r="156" spans="1:1">
      <c r="A156">
        <v>4.9000000000000004</v>
      </c>
    </row>
    <row r="157" spans="1:1">
      <c r="A157">
        <v>4.9000000000000004</v>
      </c>
    </row>
  </sheetData>
  <sortState xmlns:xlrd2="http://schemas.microsoft.com/office/spreadsheetml/2017/richdata2" ref="A62:A157">
    <sortCondition ref="A62:A157"/>
  </sortState>
  <pageMargins left="0.7" right="0.7" top="0.75" bottom="0.75" header="0.3" footer="0.3"/>
  <pageSetup orientation="portrait" r:id="rId1"/>
  <headerFooter>
    <oddHeader>&amp;C&amp;18&amp;KFF0000 Measure of Skewness and Kurtosis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2A38-9082-4295-B865-651F79929A98}">
  <sheetPr>
    <tabColor rgb="FFC00000"/>
  </sheetPr>
  <dimension ref="A3:Y489"/>
  <sheetViews>
    <sheetView tabSelected="1" topLeftCell="A112" zoomScale="101" workbookViewId="0">
      <selection activeCell="A134" sqref="A134"/>
    </sheetView>
  </sheetViews>
  <sheetFormatPr defaultRowHeight="14.4"/>
  <cols>
    <col min="1" max="1" width="14.44140625" bestFit="1" customWidth="1"/>
    <col min="2" max="2" width="11.5546875" bestFit="1" customWidth="1"/>
    <col min="3" max="3" width="22.109375" customWidth="1"/>
    <col min="4" max="4" width="9.77734375" bestFit="1" customWidth="1"/>
    <col min="5" max="5" width="12.5546875" bestFit="1" customWidth="1"/>
    <col min="6" max="6" width="9.77734375" bestFit="1" customWidth="1"/>
    <col min="7" max="8" width="11" bestFit="1" customWidth="1"/>
  </cols>
  <sheetData>
    <row r="3" spans="1:16" ht="17.399999999999999">
      <c r="F3" s="26" t="s">
        <v>60</v>
      </c>
    </row>
    <row r="7" spans="1:16" ht="15.6">
      <c r="A7" s="27" t="s">
        <v>61</v>
      </c>
    </row>
    <row r="9" spans="1:16">
      <c r="A9" t="s">
        <v>62</v>
      </c>
    </row>
    <row r="10" spans="1:16" ht="15" thickBot="1">
      <c r="A10" s="1">
        <v>27</v>
      </c>
      <c r="B10">
        <v>35</v>
      </c>
    </row>
    <row r="11" spans="1:16">
      <c r="A11">
        <v>27</v>
      </c>
      <c r="B11">
        <v>35</v>
      </c>
      <c r="E11" s="36" t="s">
        <v>82</v>
      </c>
      <c r="F11" s="37" t="s">
        <v>78</v>
      </c>
    </row>
    <row r="12" spans="1:16">
      <c r="A12">
        <v>27</v>
      </c>
      <c r="B12">
        <v>35</v>
      </c>
      <c r="E12" s="12">
        <v>33</v>
      </c>
      <c r="F12" s="13">
        <v>43</v>
      </c>
    </row>
    <row r="13" spans="1:16">
      <c r="A13">
        <v>28</v>
      </c>
      <c r="B13">
        <v>35</v>
      </c>
      <c r="E13" s="12">
        <v>36</v>
      </c>
      <c r="F13" s="13">
        <v>19</v>
      </c>
      <c r="P13">
        <f>FLOOR(15.5,6)</f>
        <v>12</v>
      </c>
    </row>
    <row r="14" spans="1:16">
      <c r="A14">
        <v>28</v>
      </c>
      <c r="B14">
        <v>36</v>
      </c>
      <c r="E14" s="12">
        <v>39</v>
      </c>
      <c r="F14" s="13">
        <v>18</v>
      </c>
    </row>
    <row r="15" spans="1:16">
      <c r="A15">
        <v>28</v>
      </c>
      <c r="B15">
        <v>36</v>
      </c>
      <c r="E15" s="12">
        <v>42</v>
      </c>
      <c r="F15" s="13">
        <v>12</v>
      </c>
    </row>
    <row r="16" spans="1:16">
      <c r="A16">
        <v>28</v>
      </c>
      <c r="B16">
        <v>36</v>
      </c>
      <c r="E16" s="12">
        <v>45</v>
      </c>
      <c r="F16" s="13">
        <v>8</v>
      </c>
    </row>
    <row r="17" spans="1:6">
      <c r="A17">
        <v>28</v>
      </c>
      <c r="B17">
        <v>36</v>
      </c>
      <c r="E17" s="12">
        <v>48</v>
      </c>
      <c r="F17" s="13">
        <v>0</v>
      </c>
    </row>
    <row r="18" spans="1:6" ht="15" thickBot="1">
      <c r="A18">
        <v>29</v>
      </c>
      <c r="B18">
        <v>36</v>
      </c>
      <c r="E18" s="15" t="s">
        <v>77</v>
      </c>
      <c r="F18" s="16">
        <v>0</v>
      </c>
    </row>
    <row r="19" spans="1:6">
      <c r="A19">
        <v>29</v>
      </c>
      <c r="B19">
        <v>36</v>
      </c>
      <c r="F19" s="35"/>
    </row>
    <row r="20" spans="1:6">
      <c r="A20">
        <v>29</v>
      </c>
      <c r="B20">
        <v>36</v>
      </c>
    </row>
    <row r="21" spans="1:6">
      <c r="A21">
        <v>29</v>
      </c>
      <c r="B21" s="1">
        <v>37</v>
      </c>
    </row>
    <row r="22" spans="1:6">
      <c r="A22">
        <v>29</v>
      </c>
      <c r="B22">
        <v>37</v>
      </c>
    </row>
    <row r="23" spans="1:6">
      <c r="A23">
        <v>29</v>
      </c>
      <c r="B23">
        <v>37</v>
      </c>
    </row>
    <row r="24" spans="1:6">
      <c r="A24">
        <v>29</v>
      </c>
      <c r="B24">
        <v>37</v>
      </c>
    </row>
    <row r="25" spans="1:6">
      <c r="A25">
        <v>30</v>
      </c>
      <c r="B25">
        <v>37</v>
      </c>
      <c r="E25" s="28" t="s">
        <v>2</v>
      </c>
      <c r="F25" s="29" cm="1">
        <f t="array" ref="F25">_xlfn.MODE.MULT(A10:A45)</f>
        <v>31</v>
      </c>
    </row>
    <row r="26" spans="1:6">
      <c r="A26">
        <v>30</v>
      </c>
      <c r="B26">
        <v>38</v>
      </c>
      <c r="E26" s="30" t="s">
        <v>1</v>
      </c>
      <c r="F26" s="31">
        <f>MEDIAN(A10:A45)</f>
        <v>30</v>
      </c>
    </row>
    <row r="27" spans="1:6">
      <c r="A27">
        <v>30</v>
      </c>
      <c r="B27">
        <v>38</v>
      </c>
      <c r="E27" s="30" t="s">
        <v>53</v>
      </c>
      <c r="F27" s="31">
        <v>18</v>
      </c>
    </row>
    <row r="28" spans="1:6">
      <c r="A28">
        <v>30</v>
      </c>
      <c r="B28">
        <v>38</v>
      </c>
      <c r="E28" s="30" t="s">
        <v>63</v>
      </c>
      <c r="F28" s="31">
        <v>6</v>
      </c>
    </row>
    <row r="29" spans="1:6">
      <c r="A29">
        <v>30</v>
      </c>
      <c r="B29" s="1">
        <v>38</v>
      </c>
      <c r="C29" s="1"/>
      <c r="E29" s="30"/>
      <c r="F29" s="31">
        <f>F27/F28</f>
        <v>3</v>
      </c>
    </row>
    <row r="30" spans="1:6">
      <c r="A30">
        <v>30</v>
      </c>
      <c r="B30">
        <v>38</v>
      </c>
      <c r="C30" s="1"/>
      <c r="E30" s="30" t="s">
        <v>87</v>
      </c>
      <c r="F30" s="31">
        <v>27</v>
      </c>
    </row>
    <row r="31" spans="1:6">
      <c r="A31">
        <v>31</v>
      </c>
      <c r="B31" s="1">
        <v>38</v>
      </c>
      <c r="C31" s="1"/>
      <c r="E31" s="30"/>
      <c r="F31" s="31"/>
    </row>
    <row r="32" spans="1:6">
      <c r="A32">
        <v>31</v>
      </c>
      <c r="B32">
        <v>39</v>
      </c>
      <c r="C32" s="1"/>
      <c r="E32" s="30" t="s">
        <v>76</v>
      </c>
      <c r="F32" s="31">
        <f>F29+$F$30</f>
        <v>30</v>
      </c>
    </row>
    <row r="33" spans="1:6">
      <c r="A33">
        <v>31</v>
      </c>
      <c r="B33" s="1">
        <v>39</v>
      </c>
      <c r="C33" s="1"/>
      <c r="E33" s="30"/>
      <c r="F33" s="31">
        <f>F32+$F$29</f>
        <v>33</v>
      </c>
    </row>
    <row r="34" spans="1:6">
      <c r="A34" s="1">
        <v>31</v>
      </c>
      <c r="B34">
        <v>39</v>
      </c>
      <c r="C34" s="1"/>
      <c r="E34" s="30"/>
      <c r="F34" s="31">
        <f>F33+$F$29</f>
        <v>36</v>
      </c>
    </row>
    <row r="35" spans="1:6">
      <c r="A35">
        <v>31</v>
      </c>
      <c r="B35" s="1">
        <v>39</v>
      </c>
      <c r="C35" s="1"/>
      <c r="E35" s="30"/>
      <c r="F35" s="31">
        <f t="shared" ref="F35:F38" si="0">F34+$F$29</f>
        <v>39</v>
      </c>
    </row>
    <row r="36" spans="1:6">
      <c r="A36">
        <v>31</v>
      </c>
      <c r="B36">
        <v>39</v>
      </c>
      <c r="C36" s="1"/>
      <c r="E36" s="30"/>
      <c r="F36" s="31">
        <f t="shared" si="0"/>
        <v>42</v>
      </c>
    </row>
    <row r="37" spans="1:6">
      <c r="A37">
        <v>31</v>
      </c>
      <c r="B37" s="1">
        <v>39</v>
      </c>
      <c r="C37" s="1"/>
      <c r="E37" s="30"/>
      <c r="F37" s="31">
        <f t="shared" si="0"/>
        <v>45</v>
      </c>
    </row>
    <row r="38" spans="1:6">
      <c r="A38">
        <v>31</v>
      </c>
      <c r="B38">
        <v>39</v>
      </c>
      <c r="C38" s="1"/>
      <c r="E38" s="32"/>
      <c r="F38" s="31">
        <f t="shared" si="0"/>
        <v>48</v>
      </c>
    </row>
    <row r="39" spans="1:6">
      <c r="A39">
        <v>31</v>
      </c>
      <c r="B39">
        <v>40</v>
      </c>
    </row>
    <row r="40" spans="1:6">
      <c r="A40">
        <v>31</v>
      </c>
      <c r="B40">
        <v>40</v>
      </c>
    </row>
    <row r="41" spans="1:6">
      <c r="A41">
        <v>32</v>
      </c>
      <c r="B41">
        <v>40</v>
      </c>
    </row>
    <row r="42" spans="1:6">
      <c r="A42">
        <v>32</v>
      </c>
      <c r="B42">
        <v>40</v>
      </c>
    </row>
    <row r="43" spans="1:6">
      <c r="A43">
        <v>32</v>
      </c>
      <c r="B43">
        <v>40</v>
      </c>
    </row>
    <row r="44" spans="1:6">
      <c r="A44">
        <v>32</v>
      </c>
      <c r="B44">
        <v>40</v>
      </c>
    </row>
    <row r="45" spans="1:6">
      <c r="A45">
        <v>32</v>
      </c>
      <c r="B45">
        <v>41</v>
      </c>
    </row>
    <row r="46" spans="1:6">
      <c r="A46">
        <v>33</v>
      </c>
      <c r="B46">
        <v>41</v>
      </c>
    </row>
    <row r="47" spans="1:6">
      <c r="A47">
        <v>33</v>
      </c>
      <c r="B47">
        <v>41</v>
      </c>
    </row>
    <row r="48" spans="1:6">
      <c r="A48">
        <v>33</v>
      </c>
      <c r="B48">
        <v>41</v>
      </c>
    </row>
    <row r="49" spans="1:21">
      <c r="A49">
        <v>33</v>
      </c>
      <c r="B49">
        <v>42</v>
      </c>
    </row>
    <row r="50" spans="1:21">
      <c r="A50">
        <v>33</v>
      </c>
      <c r="B50">
        <v>42</v>
      </c>
    </row>
    <row r="51" spans="1:21">
      <c r="A51">
        <v>33</v>
      </c>
      <c r="B51">
        <v>43</v>
      </c>
    </row>
    <row r="52" spans="1:21">
      <c r="A52">
        <v>33</v>
      </c>
      <c r="B52">
        <v>43</v>
      </c>
    </row>
    <row r="53" spans="1:21">
      <c r="A53">
        <v>34</v>
      </c>
      <c r="B53">
        <v>43</v>
      </c>
    </row>
    <row r="54" spans="1:21">
      <c r="A54">
        <v>34</v>
      </c>
      <c r="B54">
        <v>44</v>
      </c>
    </row>
    <row r="55" spans="1:21">
      <c r="A55">
        <v>34</v>
      </c>
      <c r="B55">
        <v>44</v>
      </c>
    </row>
    <row r="56" spans="1:21">
      <c r="A56">
        <v>35</v>
      </c>
      <c r="B56">
        <v>44</v>
      </c>
    </row>
    <row r="57" spans="1:21">
      <c r="A57">
        <v>35</v>
      </c>
      <c r="B57">
        <v>45</v>
      </c>
    </row>
    <row r="58" spans="1:21">
      <c r="A58" s="1">
        <v>35</v>
      </c>
      <c r="B58" s="1">
        <v>45</v>
      </c>
    </row>
    <row r="59" spans="1:21">
      <c r="A59">
        <v>35</v>
      </c>
    </row>
    <row r="60" spans="1:21">
      <c r="A60">
        <v>35</v>
      </c>
    </row>
    <row r="64" spans="1:2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6" spans="1:14">
      <c r="A66" s="5" t="s">
        <v>83</v>
      </c>
      <c r="L66" s="1"/>
    </row>
    <row r="67" spans="1:14">
      <c r="L67" s="1"/>
    </row>
    <row r="68" spans="1:14" ht="15" thickBot="1">
      <c r="A68" s="6" t="s">
        <v>84</v>
      </c>
      <c r="L68" s="1"/>
    </row>
    <row r="69" spans="1:14">
      <c r="A69" s="39">
        <v>28</v>
      </c>
      <c r="L69" s="1"/>
    </row>
    <row r="70" spans="1:14">
      <c r="A70" s="40">
        <v>35</v>
      </c>
      <c r="C70" s="1" t="s">
        <v>85</v>
      </c>
      <c r="L70" s="1"/>
    </row>
    <row r="71" spans="1:14" ht="15" thickBot="1">
      <c r="A71" s="40">
        <v>36</v>
      </c>
      <c r="C71" s="1" t="s">
        <v>86</v>
      </c>
    </row>
    <row r="72" spans="1:14" ht="15" thickBot="1">
      <c r="A72" s="40">
        <v>38</v>
      </c>
      <c r="C72" s="10"/>
      <c r="D72" s="19" t="s">
        <v>67</v>
      </c>
      <c r="E72" s="11">
        <f>MODE(A69:A118)</f>
        <v>40</v>
      </c>
      <c r="G72" s="10"/>
      <c r="H72" s="19"/>
      <c r="I72" s="19"/>
      <c r="J72" s="19"/>
      <c r="K72" s="19"/>
      <c r="L72" s="19"/>
      <c r="M72" s="19"/>
      <c r="N72" s="11"/>
    </row>
    <row r="73" spans="1:14">
      <c r="A73" s="40">
        <v>39</v>
      </c>
      <c r="C73" s="12"/>
      <c r="D73" t="s">
        <v>23</v>
      </c>
      <c r="E73" s="13">
        <f>MAX(A69:A118)-MIN(A69:A118)</f>
        <v>45</v>
      </c>
      <c r="G73" s="12"/>
      <c r="I73" s="34" t="s">
        <v>82</v>
      </c>
      <c r="J73" s="34" t="s">
        <v>78</v>
      </c>
      <c r="N73" s="13"/>
    </row>
    <row r="74" spans="1:14">
      <c r="A74" s="40">
        <v>39</v>
      </c>
      <c r="C74" s="12"/>
      <c r="D74" t="s">
        <v>87</v>
      </c>
      <c r="E74" s="13">
        <f>MIN(A69:A118)</f>
        <v>28</v>
      </c>
      <c r="G74" s="12"/>
      <c r="I74">
        <v>27</v>
      </c>
      <c r="J74">
        <v>0</v>
      </c>
      <c r="N74" s="13"/>
    </row>
    <row r="75" spans="1:14">
      <c r="A75" s="40">
        <v>40</v>
      </c>
      <c r="C75" s="12"/>
      <c r="D75" t="s">
        <v>88</v>
      </c>
      <c r="E75" s="13">
        <f>MAX(A69:A118)</f>
        <v>73</v>
      </c>
      <c r="G75" s="12"/>
      <c r="I75">
        <v>36</v>
      </c>
      <c r="J75">
        <v>3</v>
      </c>
      <c r="N75" s="13"/>
    </row>
    <row r="76" spans="1:14">
      <c r="A76" s="40">
        <v>40</v>
      </c>
      <c r="C76" s="12"/>
      <c r="D76" t="s">
        <v>89</v>
      </c>
      <c r="E76" s="13">
        <v>5</v>
      </c>
      <c r="G76" s="12"/>
      <c r="I76">
        <v>45</v>
      </c>
      <c r="J76">
        <v>14</v>
      </c>
      <c r="N76" s="13"/>
    </row>
    <row r="77" spans="1:14">
      <c r="A77" s="40">
        <v>40</v>
      </c>
      <c r="C77" s="12"/>
      <c r="E77" s="13"/>
      <c r="G77" s="12"/>
      <c r="I77">
        <v>54</v>
      </c>
      <c r="J77">
        <v>13</v>
      </c>
      <c r="N77" s="13"/>
    </row>
    <row r="78" spans="1:14">
      <c r="A78" s="40">
        <v>41</v>
      </c>
      <c r="C78" s="12" t="s">
        <v>98</v>
      </c>
      <c r="D78">
        <f>E73/E76</f>
        <v>9</v>
      </c>
      <c r="E78" s="13" t="s">
        <v>90</v>
      </c>
      <c r="G78" s="12"/>
      <c r="I78">
        <v>63</v>
      </c>
      <c r="J78">
        <v>14</v>
      </c>
      <c r="N78" s="13"/>
    </row>
    <row r="79" spans="1:14">
      <c r="A79" s="40">
        <v>41</v>
      </c>
      <c r="C79" s="12"/>
      <c r="E79" s="13"/>
      <c r="G79" s="12"/>
      <c r="I79">
        <v>72</v>
      </c>
      <c r="J79">
        <v>4</v>
      </c>
      <c r="N79" s="13"/>
    </row>
    <row r="80" spans="1:14">
      <c r="A80" s="40">
        <v>42</v>
      </c>
      <c r="C80" s="12"/>
      <c r="D80">
        <v>27</v>
      </c>
      <c r="E80" s="13" t="s">
        <v>91</v>
      </c>
      <c r="G80" s="12"/>
      <c r="I80">
        <v>81</v>
      </c>
      <c r="J80">
        <v>1</v>
      </c>
      <c r="N80" s="13"/>
    </row>
    <row r="81" spans="1:14" ht="15" thickBot="1">
      <c r="A81" s="40">
        <v>42</v>
      </c>
      <c r="C81" s="12"/>
      <c r="D81">
        <f t="shared" ref="D81:D86" si="1">D80+$D$78</f>
        <v>36</v>
      </c>
      <c r="E81" s="13" t="s">
        <v>91</v>
      </c>
      <c r="G81" s="12"/>
      <c r="I81" s="20" t="s">
        <v>77</v>
      </c>
      <c r="J81" s="20">
        <v>0</v>
      </c>
      <c r="N81" s="13"/>
    </row>
    <row r="82" spans="1:14">
      <c r="A82" s="40">
        <v>43</v>
      </c>
      <c r="C82" s="12"/>
      <c r="D82">
        <f t="shared" si="1"/>
        <v>45</v>
      </c>
      <c r="E82" s="13" t="s">
        <v>91</v>
      </c>
      <c r="G82" s="12"/>
      <c r="N82" s="13"/>
    </row>
    <row r="83" spans="1:14">
      <c r="A83" s="40">
        <v>44</v>
      </c>
      <c r="C83" s="12"/>
      <c r="D83">
        <f t="shared" si="1"/>
        <v>54</v>
      </c>
      <c r="E83" s="13" t="s">
        <v>91</v>
      </c>
      <c r="G83" s="12"/>
      <c r="N83" s="13"/>
    </row>
    <row r="84" spans="1:14">
      <c r="A84" s="40">
        <v>45</v>
      </c>
      <c r="C84" s="12"/>
      <c r="D84">
        <f t="shared" si="1"/>
        <v>63</v>
      </c>
      <c r="E84" s="13" t="s">
        <v>91</v>
      </c>
      <c r="G84" s="12"/>
      <c r="N84" s="13"/>
    </row>
    <row r="85" spans="1:14">
      <c r="A85" s="40">
        <v>45</v>
      </c>
      <c r="C85" s="12"/>
      <c r="D85">
        <f t="shared" si="1"/>
        <v>72</v>
      </c>
      <c r="E85" s="13" t="s">
        <v>91</v>
      </c>
      <c r="G85" s="12"/>
      <c r="N85" s="13"/>
    </row>
    <row r="86" spans="1:14" ht="15" thickBot="1">
      <c r="A86" s="40">
        <v>47</v>
      </c>
      <c r="C86" s="15"/>
      <c r="D86" s="20">
        <f t="shared" si="1"/>
        <v>81</v>
      </c>
      <c r="E86" s="16" t="s">
        <v>91</v>
      </c>
      <c r="G86" s="12"/>
      <c r="N86" s="13"/>
    </row>
    <row r="87" spans="1:14" ht="15" thickBot="1">
      <c r="A87" s="40">
        <v>47</v>
      </c>
      <c r="G87" s="12"/>
      <c r="N87" s="13"/>
    </row>
    <row r="88" spans="1:14">
      <c r="A88" s="40">
        <v>47</v>
      </c>
      <c r="C88" s="10"/>
      <c r="D88" s="19"/>
      <c r="E88" s="19"/>
      <c r="F88" s="19"/>
      <c r="G88" s="11"/>
      <c r="N88" s="13"/>
    </row>
    <row r="89" spans="1:14">
      <c r="A89" s="40">
        <v>48</v>
      </c>
      <c r="C89" s="43" t="s">
        <v>92</v>
      </c>
      <c r="D89">
        <f>QUARTILE(A69:A118,1)</f>
        <v>42.25</v>
      </c>
      <c r="E89" t="s">
        <v>97</v>
      </c>
      <c r="G89" s="13"/>
      <c r="N89" s="13"/>
    </row>
    <row r="90" spans="1:14">
      <c r="A90" s="40">
        <v>48</v>
      </c>
      <c r="C90" s="43" t="s">
        <v>93</v>
      </c>
      <c r="D90">
        <f>_xlfn.QUARTILE.INC(A69:A118,3)</f>
        <v>58</v>
      </c>
      <c r="G90" s="13"/>
      <c r="N90" s="13"/>
    </row>
    <row r="91" spans="1:14">
      <c r="A91" s="40">
        <v>49</v>
      </c>
      <c r="C91" s="43" t="s">
        <v>94</v>
      </c>
      <c r="D91">
        <f>D90-D89</f>
        <v>15.75</v>
      </c>
      <c r="G91" s="13"/>
      <c r="N91" s="13"/>
    </row>
    <row r="92" spans="1:14" ht="15" thickBot="1">
      <c r="A92" s="40">
        <v>49</v>
      </c>
      <c r="C92" s="12"/>
      <c r="G92" s="13"/>
      <c r="H92" s="20"/>
      <c r="I92" s="20"/>
      <c r="J92" s="20"/>
      <c r="K92" s="20"/>
      <c r="L92" s="20"/>
      <c r="M92" s="20"/>
      <c r="N92" s="16"/>
    </row>
    <row r="93" spans="1:14">
      <c r="A93" s="40">
        <v>49</v>
      </c>
      <c r="C93" s="12" t="s">
        <v>95</v>
      </c>
      <c r="D93">
        <f>D89-1.5*D91</f>
        <v>18.625</v>
      </c>
      <c r="G93" s="13"/>
    </row>
    <row r="94" spans="1:14">
      <c r="A94" s="40">
        <v>51</v>
      </c>
      <c r="C94" s="12" t="s">
        <v>96</v>
      </c>
      <c r="D94">
        <f>D90+1.5*D91</f>
        <v>81.625</v>
      </c>
      <c r="G94" s="13"/>
    </row>
    <row r="95" spans="1:14" ht="15" thickBot="1">
      <c r="A95" s="40">
        <v>51</v>
      </c>
      <c r="C95" s="15"/>
      <c r="D95" s="20"/>
      <c r="E95" s="20"/>
      <c r="F95" s="20"/>
      <c r="G95" s="16"/>
    </row>
    <row r="96" spans="1:14">
      <c r="A96" s="41">
        <v>52</v>
      </c>
    </row>
    <row r="97" spans="1:22" ht="15" thickBot="1">
      <c r="A97" s="41">
        <v>52</v>
      </c>
    </row>
    <row r="98" spans="1:22">
      <c r="A98" s="40">
        <v>52</v>
      </c>
      <c r="C98" s="38" t="s">
        <v>64</v>
      </c>
      <c r="D98" s="38"/>
    </row>
    <row r="99" spans="1:22">
      <c r="A99" s="40">
        <v>55</v>
      </c>
    </row>
    <row r="100" spans="1:22">
      <c r="A100" s="40">
        <v>55</v>
      </c>
      <c r="C100" t="s">
        <v>52</v>
      </c>
      <c r="D100">
        <v>50.7</v>
      </c>
    </row>
    <row r="101" spans="1:22">
      <c r="A101" s="41">
        <v>56</v>
      </c>
      <c r="C101" t="s">
        <v>65</v>
      </c>
      <c r="D101">
        <v>1.3959854978487711</v>
      </c>
    </row>
    <row r="102" spans="1:22">
      <c r="A102" s="40">
        <v>56</v>
      </c>
      <c r="C102" t="s">
        <v>66</v>
      </c>
      <c r="D102">
        <v>50</v>
      </c>
    </row>
    <row r="103" spans="1:22">
      <c r="A103" s="40">
        <v>57</v>
      </c>
      <c r="C103" t="s">
        <v>67</v>
      </c>
      <c r="D103">
        <v>40</v>
      </c>
    </row>
    <row r="104" spans="1:22">
      <c r="A104" s="41">
        <v>58</v>
      </c>
      <c r="C104" t="s">
        <v>68</v>
      </c>
      <c r="D104">
        <v>9.8711081196694472</v>
      </c>
    </row>
    <row r="105" spans="1:22">
      <c r="A105" s="40">
        <v>58</v>
      </c>
      <c r="C105" t="s">
        <v>69</v>
      </c>
      <c r="D105">
        <v>97.438775510204081</v>
      </c>
    </row>
    <row r="106" spans="1:22">
      <c r="A106" s="40">
        <v>58</v>
      </c>
      <c r="C106" t="s">
        <v>70</v>
      </c>
      <c r="D106">
        <v>-0.58897234451789204</v>
      </c>
    </row>
    <row r="107" spans="1:22">
      <c r="A107" s="41">
        <v>59</v>
      </c>
      <c r="C107" t="s">
        <v>71</v>
      </c>
      <c r="D107">
        <v>5.6612504165657621E-2</v>
      </c>
    </row>
    <row r="108" spans="1:22">
      <c r="A108" s="40">
        <v>59</v>
      </c>
      <c r="C108" t="s">
        <v>53</v>
      </c>
      <c r="D108">
        <v>45</v>
      </c>
    </row>
    <row r="109" spans="1:22">
      <c r="A109" s="40">
        <v>60</v>
      </c>
      <c r="C109" t="s">
        <v>72</v>
      </c>
      <c r="D109">
        <v>28</v>
      </c>
    </row>
    <row r="110" spans="1:22">
      <c r="A110" s="40">
        <v>61</v>
      </c>
      <c r="C110" t="s">
        <v>73</v>
      </c>
      <c r="D110">
        <v>73</v>
      </c>
      <c r="V110" s="3"/>
    </row>
    <row r="111" spans="1:22">
      <c r="A111" s="40">
        <v>62</v>
      </c>
      <c r="C111" t="s">
        <v>74</v>
      </c>
      <c r="D111">
        <v>2535</v>
      </c>
    </row>
    <row r="112" spans="1:22" ht="15" thickBot="1">
      <c r="A112" s="40">
        <v>62</v>
      </c>
      <c r="C112" s="20" t="s">
        <v>75</v>
      </c>
      <c r="D112" s="20">
        <v>50</v>
      </c>
    </row>
    <row r="113" spans="1:19">
      <c r="A113" s="40">
        <v>63</v>
      </c>
    </row>
    <row r="114" spans="1:19">
      <c r="A114" s="40">
        <v>65</v>
      </c>
    </row>
    <row r="115" spans="1:19">
      <c r="A115" s="40">
        <v>65</v>
      </c>
    </row>
    <row r="116" spans="1:19">
      <c r="A116" s="40">
        <v>65</v>
      </c>
    </row>
    <row r="117" spans="1:19">
      <c r="A117" s="40">
        <v>68</v>
      </c>
    </row>
    <row r="118" spans="1:19" ht="15" thickBot="1">
      <c r="A118" s="42">
        <v>73</v>
      </c>
    </row>
    <row r="121" spans="1:1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4" spans="1:19">
      <c r="A124" s="5" t="s">
        <v>99</v>
      </c>
    </row>
    <row r="126" spans="1:19">
      <c r="B126" s="6" t="s">
        <v>108</v>
      </c>
      <c r="C126" s="6">
        <v>200</v>
      </c>
    </row>
    <row r="127" spans="1:19">
      <c r="B127" s="45" t="s">
        <v>109</v>
      </c>
      <c r="C127" s="45" t="s">
        <v>100</v>
      </c>
    </row>
    <row r="128" spans="1:19">
      <c r="B128" s="44" t="s">
        <v>101</v>
      </c>
      <c r="C128" s="44">
        <v>30</v>
      </c>
    </row>
    <row r="129" spans="2:7">
      <c r="B129" s="44" t="s">
        <v>102</v>
      </c>
      <c r="C129" s="44">
        <v>40</v>
      </c>
    </row>
    <row r="130" spans="2:7">
      <c r="B130" s="44" t="s">
        <v>103</v>
      </c>
      <c r="C130" s="44">
        <v>20</v>
      </c>
    </row>
    <row r="131" spans="2:7">
      <c r="B131" s="44" t="s">
        <v>104</v>
      </c>
      <c r="C131" s="44">
        <v>10</v>
      </c>
    </row>
    <row r="132" spans="2:7">
      <c r="B132" s="44" t="s">
        <v>105</v>
      </c>
      <c r="C132" s="44">
        <v>45</v>
      </c>
    </row>
    <row r="133" spans="2:7">
      <c r="B133" s="44" t="s">
        <v>106</v>
      </c>
      <c r="C133" s="44">
        <v>25</v>
      </c>
    </row>
    <row r="134" spans="2:7">
      <c r="B134" s="44" t="s">
        <v>107</v>
      </c>
      <c r="C134" s="44">
        <v>30</v>
      </c>
    </row>
    <row r="139" spans="2:7" ht="15" thickBot="1"/>
    <row r="140" spans="2:7">
      <c r="C140" s="10"/>
      <c r="D140" s="19"/>
      <c r="E140" s="19"/>
      <c r="F140" s="19"/>
      <c r="G140" s="11"/>
    </row>
    <row r="141" spans="2:7">
      <c r="C141" s="12"/>
      <c r="G141" s="13"/>
    </row>
    <row r="142" spans="2:7">
      <c r="C142" s="12"/>
      <c r="G142" s="13"/>
    </row>
    <row r="143" spans="2:7" ht="15" thickBot="1">
      <c r="C143" s="15"/>
      <c r="D143" s="20" t="s">
        <v>110</v>
      </c>
      <c r="E143" s="47">
        <f>MAX(B128:C134)</f>
        <v>45</v>
      </c>
      <c r="F143" s="47" t="s">
        <v>105</v>
      </c>
      <c r="G143" s="16"/>
    </row>
    <row r="146" spans="1:1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8" spans="1:19">
      <c r="A148" s="5" t="s">
        <v>116</v>
      </c>
      <c r="F148" s="46"/>
    </row>
    <row r="149" spans="1:19">
      <c r="I149" s="1"/>
      <c r="J149" s="1"/>
      <c r="L149" s="1"/>
    </row>
    <row r="150" spans="1:19">
      <c r="A150">
        <v>2</v>
      </c>
    </row>
    <row r="151" spans="1:19">
      <c r="A151">
        <v>2</v>
      </c>
    </row>
    <row r="152" spans="1:19">
      <c r="A152">
        <v>2</v>
      </c>
    </row>
    <row r="153" spans="1:19">
      <c r="A153">
        <v>2</v>
      </c>
      <c r="D153" s="44" t="s">
        <v>23</v>
      </c>
      <c r="E153" s="44">
        <f>MIN(A150:A249)-MAX(A150:A249)</f>
        <v>-3</v>
      </c>
    </row>
    <row r="154" spans="1:19">
      <c r="A154">
        <v>2</v>
      </c>
      <c r="D154" s="44" t="s">
        <v>87</v>
      </c>
      <c r="E154" s="44">
        <v>2</v>
      </c>
    </row>
    <row r="155" spans="1:19">
      <c r="A155">
        <v>2</v>
      </c>
      <c r="D155" s="44" t="s">
        <v>88</v>
      </c>
      <c r="E155" s="44">
        <v>5</v>
      </c>
    </row>
    <row r="156" spans="1:19">
      <c r="A156">
        <v>2</v>
      </c>
      <c r="D156" s="44" t="s">
        <v>111</v>
      </c>
      <c r="E156" s="44">
        <v>5</v>
      </c>
    </row>
    <row r="157" spans="1:19">
      <c r="A157">
        <v>2</v>
      </c>
    </row>
    <row r="158" spans="1:19">
      <c r="A158" s="1">
        <v>3</v>
      </c>
      <c r="D158" s="44" t="s">
        <v>112</v>
      </c>
      <c r="E158" s="44">
        <f>E153/E156</f>
        <v>-0.6</v>
      </c>
    </row>
    <row r="159" spans="1:19">
      <c r="A159" s="1">
        <v>3</v>
      </c>
      <c r="D159" s="44"/>
      <c r="E159" s="44">
        <f>E158+$E$156</f>
        <v>4.4000000000000004</v>
      </c>
    </row>
    <row r="160" spans="1:19">
      <c r="A160" s="1">
        <v>3</v>
      </c>
      <c r="D160" s="44"/>
      <c r="E160" s="44">
        <f t="shared" ref="E160:E163" si="2">E159+$E$156</f>
        <v>9.4</v>
      </c>
    </row>
    <row r="161" spans="1:5">
      <c r="A161" s="1">
        <v>3</v>
      </c>
      <c r="D161" s="44"/>
      <c r="E161" s="44">
        <f t="shared" si="2"/>
        <v>14.4</v>
      </c>
    </row>
    <row r="162" spans="1:5">
      <c r="A162" s="1">
        <v>3</v>
      </c>
      <c r="D162" s="44"/>
      <c r="E162" s="44">
        <f t="shared" si="2"/>
        <v>19.399999999999999</v>
      </c>
    </row>
    <row r="163" spans="1:5">
      <c r="A163">
        <v>3</v>
      </c>
      <c r="D163" s="44"/>
      <c r="E163" s="44">
        <f t="shared" si="2"/>
        <v>24.4</v>
      </c>
    </row>
    <row r="164" spans="1:5">
      <c r="A164">
        <v>3</v>
      </c>
    </row>
    <row r="165" spans="1:5">
      <c r="A165">
        <v>3</v>
      </c>
    </row>
    <row r="166" spans="1:5">
      <c r="A166">
        <v>3</v>
      </c>
    </row>
    <row r="167" spans="1:5">
      <c r="A167">
        <v>3</v>
      </c>
    </row>
    <row r="168" spans="1:5">
      <c r="A168">
        <v>3</v>
      </c>
    </row>
    <row r="169" spans="1:5">
      <c r="A169">
        <v>3</v>
      </c>
    </row>
    <row r="170" spans="1:5">
      <c r="A170">
        <v>3</v>
      </c>
    </row>
    <row r="171" spans="1:5">
      <c r="A171">
        <v>3</v>
      </c>
      <c r="C171" t="s">
        <v>113</v>
      </c>
      <c r="D171">
        <f>MODE(A150:A249)</f>
        <v>4</v>
      </c>
    </row>
    <row r="172" spans="1:5">
      <c r="A172">
        <v>3</v>
      </c>
    </row>
    <row r="173" spans="1:5">
      <c r="A173">
        <v>3</v>
      </c>
    </row>
    <row r="174" spans="1:5">
      <c r="A174">
        <v>3</v>
      </c>
    </row>
    <row r="175" spans="1:5">
      <c r="A175">
        <v>3</v>
      </c>
    </row>
    <row r="176" spans="1:5">
      <c r="A176">
        <v>3</v>
      </c>
    </row>
    <row r="177" spans="1:7">
      <c r="A177">
        <v>3</v>
      </c>
    </row>
    <row r="178" spans="1:7">
      <c r="A178">
        <v>3</v>
      </c>
    </row>
    <row r="179" spans="1:7">
      <c r="A179">
        <v>3</v>
      </c>
      <c r="F179" s="44" t="s">
        <v>114</v>
      </c>
      <c r="G179" s="44" t="s">
        <v>115</v>
      </c>
    </row>
    <row r="180" spans="1:7">
      <c r="A180">
        <v>3</v>
      </c>
      <c r="F180" s="44" cm="1">
        <f t="array" ref="F180:F183">_xlfn.UNIQUE(A150:A249)</f>
        <v>2</v>
      </c>
      <c r="G180" s="44" cm="1">
        <f t="array" ref="G180:G183">COUNTIF(A150:A249,_xlfn.UNIQUE(A150:A249))</f>
        <v>8</v>
      </c>
    </row>
    <row r="181" spans="1:7">
      <c r="A181">
        <v>3</v>
      </c>
      <c r="F181" s="44">
        <v>3</v>
      </c>
      <c r="G181" s="44">
        <v>30</v>
      </c>
    </row>
    <row r="182" spans="1:7">
      <c r="A182">
        <v>3</v>
      </c>
      <c r="F182" s="44">
        <v>4</v>
      </c>
      <c r="G182" s="44">
        <v>39</v>
      </c>
    </row>
    <row r="183" spans="1:7">
      <c r="A183">
        <v>3</v>
      </c>
      <c r="F183" s="44">
        <v>5</v>
      </c>
      <c r="G183" s="44">
        <v>23</v>
      </c>
    </row>
    <row r="184" spans="1:7">
      <c r="A184">
        <v>3</v>
      </c>
    </row>
    <row r="185" spans="1:7">
      <c r="A185">
        <v>3</v>
      </c>
    </row>
    <row r="186" spans="1:7">
      <c r="A186">
        <v>3</v>
      </c>
    </row>
    <row r="187" spans="1:7">
      <c r="A187">
        <v>3</v>
      </c>
    </row>
    <row r="188" spans="1:7">
      <c r="A188" s="1">
        <v>4</v>
      </c>
    </row>
    <row r="189" spans="1:7">
      <c r="A189" s="1">
        <v>4</v>
      </c>
    </row>
    <row r="190" spans="1:7">
      <c r="A190">
        <v>4</v>
      </c>
    </row>
    <row r="191" spans="1:7">
      <c r="A191">
        <v>4</v>
      </c>
    </row>
    <row r="192" spans="1:7">
      <c r="A192">
        <v>4</v>
      </c>
    </row>
    <row r="193" spans="1:12">
      <c r="A193">
        <v>4</v>
      </c>
    </row>
    <row r="194" spans="1:12">
      <c r="A194">
        <v>4</v>
      </c>
    </row>
    <row r="195" spans="1:12">
      <c r="A195">
        <v>4</v>
      </c>
    </row>
    <row r="196" spans="1:12">
      <c r="A196">
        <v>4</v>
      </c>
      <c r="L196" s="1"/>
    </row>
    <row r="197" spans="1:12">
      <c r="A197">
        <v>4</v>
      </c>
      <c r="L197" s="1"/>
    </row>
    <row r="198" spans="1:12">
      <c r="A198">
        <v>4</v>
      </c>
      <c r="L198" s="1"/>
    </row>
    <row r="199" spans="1:12">
      <c r="A199">
        <v>4</v>
      </c>
      <c r="L199" s="1"/>
    </row>
    <row r="200" spans="1:12">
      <c r="A200">
        <v>4</v>
      </c>
      <c r="L200" s="1"/>
    </row>
    <row r="201" spans="1:12">
      <c r="A201">
        <v>4</v>
      </c>
      <c r="L201" s="1"/>
    </row>
    <row r="202" spans="1:12">
      <c r="A202">
        <v>4</v>
      </c>
      <c r="L202" s="1"/>
    </row>
    <row r="203" spans="1:12">
      <c r="A203">
        <v>4</v>
      </c>
      <c r="L203" s="1"/>
    </row>
    <row r="204" spans="1:12">
      <c r="A204">
        <v>4</v>
      </c>
      <c r="L204" s="1"/>
    </row>
    <row r="205" spans="1:12">
      <c r="A205">
        <v>4</v>
      </c>
    </row>
    <row r="206" spans="1:12">
      <c r="A206">
        <v>4</v>
      </c>
    </row>
    <row r="207" spans="1:12">
      <c r="A207">
        <v>4</v>
      </c>
    </row>
    <row r="208" spans="1:12">
      <c r="A208">
        <v>4</v>
      </c>
    </row>
    <row r="209" spans="1:1">
      <c r="A209">
        <v>4</v>
      </c>
    </row>
    <row r="210" spans="1:1">
      <c r="A210">
        <v>4</v>
      </c>
    </row>
    <row r="211" spans="1:1">
      <c r="A211">
        <v>4</v>
      </c>
    </row>
    <row r="212" spans="1:1">
      <c r="A212">
        <v>4</v>
      </c>
    </row>
    <row r="213" spans="1:1">
      <c r="A213">
        <v>4</v>
      </c>
    </row>
    <row r="214" spans="1:1">
      <c r="A214">
        <v>4</v>
      </c>
    </row>
    <row r="215" spans="1:1">
      <c r="A215">
        <v>4</v>
      </c>
    </row>
    <row r="216" spans="1:1">
      <c r="A216">
        <v>4</v>
      </c>
    </row>
    <row r="217" spans="1:1">
      <c r="A217">
        <v>4</v>
      </c>
    </row>
    <row r="218" spans="1:1">
      <c r="A218">
        <v>4</v>
      </c>
    </row>
    <row r="219" spans="1:1">
      <c r="A219">
        <v>4</v>
      </c>
    </row>
    <row r="220" spans="1:1">
      <c r="A220">
        <v>4</v>
      </c>
    </row>
    <row r="221" spans="1:1">
      <c r="A221">
        <v>4</v>
      </c>
    </row>
    <row r="222" spans="1:1">
      <c r="A222">
        <v>4</v>
      </c>
    </row>
    <row r="223" spans="1:1">
      <c r="A223">
        <v>4</v>
      </c>
    </row>
    <row r="224" spans="1:1">
      <c r="A224">
        <v>4</v>
      </c>
    </row>
    <row r="225" spans="1:1">
      <c r="A225">
        <v>4</v>
      </c>
    </row>
    <row r="226" spans="1:1">
      <c r="A226">
        <v>4</v>
      </c>
    </row>
    <row r="227" spans="1:1">
      <c r="A227" s="1">
        <v>5</v>
      </c>
    </row>
    <row r="228" spans="1:1">
      <c r="A228" s="1">
        <v>5</v>
      </c>
    </row>
    <row r="229" spans="1:1">
      <c r="A229" s="1">
        <v>5</v>
      </c>
    </row>
    <row r="230" spans="1:1">
      <c r="A230">
        <v>5</v>
      </c>
    </row>
    <row r="231" spans="1:1">
      <c r="A231">
        <v>5</v>
      </c>
    </row>
    <row r="232" spans="1:1">
      <c r="A232">
        <v>5</v>
      </c>
    </row>
    <row r="233" spans="1:1">
      <c r="A233">
        <v>5</v>
      </c>
    </row>
    <row r="234" spans="1:1">
      <c r="A234">
        <v>5</v>
      </c>
    </row>
    <row r="235" spans="1:1">
      <c r="A235">
        <v>5</v>
      </c>
    </row>
    <row r="236" spans="1:1">
      <c r="A236">
        <v>5</v>
      </c>
    </row>
    <row r="237" spans="1:1">
      <c r="A237">
        <v>5</v>
      </c>
    </row>
    <row r="238" spans="1:1">
      <c r="A238">
        <v>5</v>
      </c>
    </row>
    <row r="239" spans="1:1">
      <c r="A239">
        <v>5</v>
      </c>
    </row>
    <row r="240" spans="1:1">
      <c r="A240">
        <v>5</v>
      </c>
    </row>
    <row r="241" spans="1:20">
      <c r="A241">
        <v>5</v>
      </c>
    </row>
    <row r="242" spans="1:20">
      <c r="A242">
        <v>5</v>
      </c>
    </row>
    <row r="243" spans="1:20">
      <c r="A243">
        <v>5</v>
      </c>
    </row>
    <row r="244" spans="1:20">
      <c r="A244">
        <v>5</v>
      </c>
    </row>
    <row r="245" spans="1:20">
      <c r="A245">
        <v>5</v>
      </c>
    </row>
    <row r="246" spans="1:20">
      <c r="A246">
        <v>5</v>
      </c>
    </row>
    <row r="247" spans="1:20">
      <c r="A247">
        <v>5</v>
      </c>
    </row>
    <row r="248" spans="1:20">
      <c r="A248">
        <v>5</v>
      </c>
    </row>
    <row r="249" spans="1:20">
      <c r="A249">
        <v>5</v>
      </c>
    </row>
    <row r="252" spans="1:2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" thickBot="1"/>
    <row r="254" spans="1:20">
      <c r="A254" s="5" t="s">
        <v>117</v>
      </c>
      <c r="C254" s="10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1"/>
    </row>
    <row r="255" spans="1:20">
      <c r="C255" s="12"/>
      <c r="O255" s="13"/>
    </row>
    <row r="256" spans="1:20">
      <c r="A256" s="1" t="s">
        <v>118</v>
      </c>
      <c r="C256" s="12"/>
      <c r="H256" s="1"/>
      <c r="O256" s="13"/>
      <c r="R256" t="s">
        <v>34</v>
      </c>
    </row>
    <row r="257" spans="1:18">
      <c r="A257" s="50">
        <v>28</v>
      </c>
      <c r="C257" s="12"/>
      <c r="H257" s="1"/>
      <c r="O257" s="13"/>
      <c r="R257" t="s">
        <v>34</v>
      </c>
    </row>
    <row r="258" spans="1:18">
      <c r="A258" s="50">
        <v>28</v>
      </c>
      <c r="C258" s="12"/>
      <c r="D258" t="s">
        <v>34</v>
      </c>
      <c r="H258" s="1"/>
      <c r="O258" s="13"/>
      <c r="R258" t="s">
        <v>34</v>
      </c>
    </row>
    <row r="259" spans="1:18">
      <c r="A259" s="50">
        <v>28</v>
      </c>
      <c r="C259" s="12"/>
      <c r="H259" s="1"/>
      <c r="O259" s="13"/>
    </row>
    <row r="260" spans="1:18">
      <c r="A260" s="50">
        <v>28</v>
      </c>
      <c r="C260" s="12"/>
      <c r="H260" s="1"/>
      <c r="O260" s="13"/>
    </row>
    <row r="261" spans="1:18">
      <c r="A261" s="50">
        <v>29</v>
      </c>
      <c r="C261" s="12" t="s">
        <v>23</v>
      </c>
      <c r="D261">
        <f>MAX(A257:A306)-MIN(A257:A306)</f>
        <v>19</v>
      </c>
      <c r="H261" s="1"/>
      <c r="O261" s="13"/>
    </row>
    <row r="262" spans="1:18">
      <c r="A262" s="50">
        <v>29</v>
      </c>
      <c r="C262" s="12" t="s">
        <v>87</v>
      </c>
      <c r="D262">
        <f>MIN(A257:A306)</f>
        <v>28</v>
      </c>
      <c r="F262" s="48" t="s">
        <v>82</v>
      </c>
      <c r="G262" s="48" t="s">
        <v>78</v>
      </c>
      <c r="O262" s="13"/>
    </row>
    <row r="263" spans="1:18">
      <c r="A263" s="50">
        <v>29</v>
      </c>
      <c r="C263" s="12" t="s">
        <v>88</v>
      </c>
      <c r="D263">
        <f>MAX(A257:A306)</f>
        <v>47</v>
      </c>
      <c r="F263" s="44">
        <v>11.9</v>
      </c>
      <c r="G263" s="44">
        <v>0</v>
      </c>
      <c r="O263" s="13"/>
    </row>
    <row r="264" spans="1:18">
      <c r="A264" s="50">
        <v>30</v>
      </c>
      <c r="C264" s="12" t="s">
        <v>63</v>
      </c>
      <c r="D264">
        <v>10</v>
      </c>
      <c r="F264" s="44">
        <v>21.9</v>
      </c>
      <c r="G264" s="44">
        <v>0</v>
      </c>
      <c r="O264" s="13"/>
    </row>
    <row r="265" spans="1:18">
      <c r="A265" s="50">
        <v>30</v>
      </c>
      <c r="C265" s="12"/>
      <c r="F265" s="44">
        <v>31.9</v>
      </c>
      <c r="G265" s="44">
        <v>12</v>
      </c>
      <c r="O265" s="13"/>
    </row>
    <row r="266" spans="1:18">
      <c r="A266" s="50">
        <v>30</v>
      </c>
      <c r="C266" s="49" t="s">
        <v>119</v>
      </c>
      <c r="D266" s="44">
        <f>D261/D264</f>
        <v>1.9</v>
      </c>
      <c r="E266" t="s">
        <v>34</v>
      </c>
      <c r="F266" s="44">
        <v>41.9</v>
      </c>
      <c r="G266" s="44">
        <v>27</v>
      </c>
      <c r="O266" s="13"/>
    </row>
    <row r="267" spans="1:18">
      <c r="A267" s="50">
        <v>31</v>
      </c>
      <c r="C267" s="49"/>
      <c r="D267" s="44">
        <f>D266+$D$264</f>
        <v>11.9</v>
      </c>
      <c r="F267" s="44">
        <v>51.9</v>
      </c>
      <c r="G267" s="44">
        <v>10</v>
      </c>
      <c r="O267" s="13"/>
    </row>
    <row r="268" spans="1:18">
      <c r="A268" s="50">
        <v>31</v>
      </c>
      <c r="C268" s="49"/>
      <c r="D268" s="44">
        <f>D267+$D$264</f>
        <v>21.9</v>
      </c>
      <c r="F268" s="44" t="s">
        <v>77</v>
      </c>
      <c r="G268" s="44">
        <v>0</v>
      </c>
      <c r="O268" s="13"/>
    </row>
    <row r="269" spans="1:18">
      <c r="A269" s="50">
        <v>31</v>
      </c>
      <c r="C269" s="49"/>
      <c r="D269" s="44">
        <f>D268+$D$264</f>
        <v>31.9</v>
      </c>
      <c r="O269" s="13"/>
    </row>
    <row r="270" spans="1:18">
      <c r="A270" s="50">
        <v>32</v>
      </c>
      <c r="C270" s="49"/>
      <c r="D270" s="44">
        <f>D269+$D$264</f>
        <v>41.9</v>
      </c>
      <c r="O270" s="13"/>
    </row>
    <row r="271" spans="1:18">
      <c r="A271" s="50">
        <v>32</v>
      </c>
      <c r="C271" s="49"/>
      <c r="D271" s="44">
        <f>D270+$D$264</f>
        <v>51.9</v>
      </c>
      <c r="O271" s="13"/>
    </row>
    <row r="272" spans="1:18">
      <c r="A272" s="50">
        <v>33</v>
      </c>
      <c r="C272" s="12"/>
      <c r="O272" s="13"/>
    </row>
    <row r="273" spans="1:15">
      <c r="A273" s="50">
        <v>33</v>
      </c>
      <c r="C273" s="12"/>
      <c r="O273" s="13"/>
    </row>
    <row r="274" spans="1:15">
      <c r="A274" s="50">
        <v>33</v>
      </c>
      <c r="C274" s="12"/>
      <c r="O274" s="13"/>
    </row>
    <row r="275" spans="1:15">
      <c r="A275" s="50">
        <v>34</v>
      </c>
      <c r="C275" s="12"/>
      <c r="O275" s="13"/>
    </row>
    <row r="276" spans="1:15">
      <c r="A276" s="50">
        <v>34</v>
      </c>
      <c r="C276" s="12"/>
      <c r="O276" s="13"/>
    </row>
    <row r="277" spans="1:15">
      <c r="A277" s="50">
        <v>35</v>
      </c>
      <c r="C277" s="12"/>
      <c r="O277" s="13"/>
    </row>
    <row r="278" spans="1:15">
      <c r="A278" s="50">
        <v>35</v>
      </c>
      <c r="C278" s="12"/>
      <c r="O278" s="13"/>
    </row>
    <row r="279" spans="1:15">
      <c r="A279" s="50">
        <v>35</v>
      </c>
      <c r="C279" s="12"/>
      <c r="O279" s="13"/>
    </row>
    <row r="280" spans="1:15">
      <c r="A280" s="50">
        <v>36</v>
      </c>
      <c r="C280" s="12"/>
      <c r="O280" s="13"/>
    </row>
    <row r="281" spans="1:15">
      <c r="A281" s="50">
        <v>36</v>
      </c>
      <c r="C281" s="12"/>
      <c r="O281" s="13"/>
    </row>
    <row r="282" spans="1:15">
      <c r="A282" s="50">
        <v>36</v>
      </c>
      <c r="C282" s="12"/>
      <c r="O282" s="13"/>
    </row>
    <row r="283" spans="1:15">
      <c r="A283" s="50">
        <v>37</v>
      </c>
      <c r="C283" s="12"/>
      <c r="O283" s="13"/>
    </row>
    <row r="284" spans="1:15">
      <c r="A284" s="50">
        <v>37</v>
      </c>
      <c r="C284" s="12"/>
      <c r="O284" s="13"/>
    </row>
    <row r="285" spans="1:15">
      <c r="A285" s="50">
        <v>37</v>
      </c>
      <c r="C285" s="12"/>
      <c r="O285" s="13"/>
    </row>
    <row r="286" spans="1:15">
      <c r="A286" s="50">
        <v>38</v>
      </c>
      <c r="C286" s="12"/>
      <c r="O286" s="13"/>
    </row>
    <row r="287" spans="1:15">
      <c r="A287" s="50">
        <v>38</v>
      </c>
      <c r="C287" s="12"/>
      <c r="O287" s="13"/>
    </row>
    <row r="288" spans="1:15" ht="15" thickBot="1">
      <c r="A288" s="50">
        <v>38</v>
      </c>
      <c r="C288" s="15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16"/>
    </row>
    <row r="289" spans="1:12">
      <c r="A289" s="50">
        <v>39</v>
      </c>
    </row>
    <row r="290" spans="1:12">
      <c r="A290" s="50">
        <v>39</v>
      </c>
    </row>
    <row r="291" spans="1:12">
      <c r="A291" s="50">
        <v>39</v>
      </c>
    </row>
    <row r="292" spans="1:12">
      <c r="A292" s="50">
        <v>39</v>
      </c>
    </row>
    <row r="293" spans="1:12">
      <c r="A293" s="50">
        <v>40</v>
      </c>
      <c r="C293" t="s">
        <v>121</v>
      </c>
      <c r="D293" s="50">
        <f>AVERAGE(A257:A306)</f>
        <v>36.14</v>
      </c>
    </row>
    <row r="294" spans="1:12">
      <c r="A294" s="50">
        <v>40</v>
      </c>
    </row>
    <row r="295" spans="1:12" ht="15" thickBot="1">
      <c r="A295" s="50">
        <v>41</v>
      </c>
    </row>
    <row r="296" spans="1:12">
      <c r="A296" s="50">
        <v>41</v>
      </c>
      <c r="C296" s="10"/>
      <c r="D296" s="19"/>
      <c r="E296" s="19"/>
      <c r="F296" s="19"/>
      <c r="G296" s="19"/>
      <c r="H296" s="19"/>
      <c r="I296" s="19"/>
      <c r="J296" s="19"/>
      <c r="K296" s="19"/>
      <c r="L296" s="11"/>
    </row>
    <row r="297" spans="1:12">
      <c r="A297" s="50">
        <v>42</v>
      </c>
      <c r="C297" s="12"/>
      <c r="L297" s="13"/>
    </row>
    <row r="298" spans="1:12">
      <c r="A298" s="50">
        <v>42</v>
      </c>
      <c r="C298" s="12"/>
      <c r="L298" s="13"/>
    </row>
    <row r="299" spans="1:12">
      <c r="A299" s="50">
        <v>42</v>
      </c>
      <c r="C299" s="12"/>
      <c r="L299" s="13"/>
    </row>
    <row r="300" spans="1:12">
      <c r="A300" s="50">
        <v>43</v>
      </c>
      <c r="C300" s="12"/>
      <c r="L300" s="13"/>
    </row>
    <row r="301" spans="1:12">
      <c r="A301" s="50">
        <v>43</v>
      </c>
      <c r="C301" s="12"/>
      <c r="L301" s="13"/>
    </row>
    <row r="302" spans="1:12">
      <c r="A302" s="50">
        <v>43</v>
      </c>
      <c r="C302" s="12"/>
      <c r="L302" s="13"/>
    </row>
    <row r="303" spans="1:12">
      <c r="A303" s="50">
        <v>45</v>
      </c>
      <c r="C303" s="12"/>
      <c r="L303" s="13"/>
    </row>
    <row r="304" spans="1:12">
      <c r="A304" s="50">
        <v>45</v>
      </c>
      <c r="C304" s="12"/>
      <c r="L304" s="13"/>
    </row>
    <row r="305" spans="1:12">
      <c r="A305" s="50">
        <v>46</v>
      </c>
      <c r="C305" s="12"/>
      <c r="L305" s="13"/>
    </row>
    <row r="306" spans="1:12">
      <c r="A306" s="50">
        <v>47</v>
      </c>
      <c r="C306" s="12"/>
      <c r="L306" s="13"/>
    </row>
    <row r="307" spans="1:12">
      <c r="C307" s="12"/>
      <c r="L307" s="13"/>
    </row>
    <row r="308" spans="1:12">
      <c r="C308" s="44" t="s">
        <v>120</v>
      </c>
      <c r="D308" s="44" t="s">
        <v>100</v>
      </c>
      <c r="L308" s="13"/>
    </row>
    <row r="309" spans="1:12">
      <c r="C309" s="44" cm="1">
        <f t="array" ref="C309:C327">_xlfn.UNIQUE(A257:A306)</f>
        <v>28</v>
      </c>
      <c r="D309" s="44" cm="1">
        <f t="array" ref="D309:D327">COUNTIF(A257:A306,_xlfn.UNIQUE(A257:A306))</f>
        <v>4</v>
      </c>
      <c r="L309" s="13"/>
    </row>
    <row r="310" spans="1:12">
      <c r="C310" s="44">
        <v>29</v>
      </c>
      <c r="D310" s="44">
        <v>3</v>
      </c>
      <c r="L310" s="13"/>
    </row>
    <row r="311" spans="1:12">
      <c r="C311" s="44">
        <v>30</v>
      </c>
      <c r="D311" s="44">
        <v>3</v>
      </c>
      <c r="L311" s="13"/>
    </row>
    <row r="312" spans="1:12">
      <c r="C312" s="44">
        <v>31</v>
      </c>
      <c r="D312" s="44">
        <v>3</v>
      </c>
      <c r="L312" s="13"/>
    </row>
    <row r="313" spans="1:12">
      <c r="C313" s="44">
        <v>32</v>
      </c>
      <c r="D313" s="44">
        <v>2</v>
      </c>
      <c r="L313" s="13"/>
    </row>
    <row r="314" spans="1:12">
      <c r="C314" s="44">
        <v>33</v>
      </c>
      <c r="D314" s="44">
        <v>3</v>
      </c>
      <c r="L314" s="13"/>
    </row>
    <row r="315" spans="1:12">
      <c r="C315" s="44">
        <v>34</v>
      </c>
      <c r="D315" s="44">
        <v>2</v>
      </c>
      <c r="L315" s="13"/>
    </row>
    <row r="316" spans="1:12">
      <c r="C316" s="44">
        <v>35</v>
      </c>
      <c r="D316" s="44">
        <v>3</v>
      </c>
      <c r="L316" s="13"/>
    </row>
    <row r="317" spans="1:12">
      <c r="C317" s="44">
        <v>36</v>
      </c>
      <c r="D317" s="44">
        <v>3</v>
      </c>
      <c r="L317" s="13"/>
    </row>
    <row r="318" spans="1:12">
      <c r="C318" s="44">
        <v>37</v>
      </c>
      <c r="D318" s="44">
        <v>3</v>
      </c>
      <c r="L318" s="13"/>
    </row>
    <row r="319" spans="1:12">
      <c r="C319" s="44">
        <v>38</v>
      </c>
      <c r="D319" s="44">
        <v>3</v>
      </c>
      <c r="L319" s="13"/>
    </row>
    <row r="320" spans="1:12">
      <c r="C320" s="44">
        <v>39</v>
      </c>
      <c r="D320" s="44">
        <v>4</v>
      </c>
      <c r="L320" s="13"/>
    </row>
    <row r="321" spans="3:12">
      <c r="C321" s="44">
        <v>40</v>
      </c>
      <c r="D321" s="44">
        <v>2</v>
      </c>
      <c r="L321" s="13"/>
    </row>
    <row r="322" spans="3:12">
      <c r="C322" s="44">
        <v>41</v>
      </c>
      <c r="D322" s="44">
        <v>2</v>
      </c>
      <c r="L322" s="13"/>
    </row>
    <row r="323" spans="3:12">
      <c r="C323" s="44">
        <v>42</v>
      </c>
      <c r="D323" s="44">
        <v>3</v>
      </c>
      <c r="L323" s="13"/>
    </row>
    <row r="324" spans="3:12">
      <c r="C324" s="44">
        <v>43</v>
      </c>
      <c r="D324" s="44">
        <v>3</v>
      </c>
      <c r="L324" s="13"/>
    </row>
    <row r="325" spans="3:12">
      <c r="C325" s="44">
        <v>45</v>
      </c>
      <c r="D325" s="44">
        <v>2</v>
      </c>
      <c r="L325" s="13"/>
    </row>
    <row r="326" spans="3:12">
      <c r="C326" s="44">
        <v>46</v>
      </c>
      <c r="D326" s="44">
        <v>1</v>
      </c>
      <c r="L326" s="13"/>
    </row>
    <row r="327" spans="3:12">
      <c r="C327" s="44">
        <v>47</v>
      </c>
      <c r="D327" s="44">
        <v>1</v>
      </c>
      <c r="L327" s="13"/>
    </row>
    <row r="328" spans="3:12">
      <c r="C328" s="12"/>
      <c r="L328" s="13"/>
    </row>
    <row r="329" spans="3:12">
      <c r="C329" s="12"/>
      <c r="L329" s="13"/>
    </row>
    <row r="330" spans="3:12">
      <c r="C330" s="12"/>
      <c r="L330" s="13"/>
    </row>
    <row r="331" spans="3:12">
      <c r="C331" s="12"/>
      <c r="L331" s="13"/>
    </row>
    <row r="332" spans="3:12">
      <c r="C332" s="12"/>
      <c r="L332" s="13"/>
    </row>
    <row r="333" spans="3:12">
      <c r="C333" s="12"/>
      <c r="I333" s="48" t="s">
        <v>82</v>
      </c>
      <c r="J333" s="48" t="s">
        <v>78</v>
      </c>
      <c r="L333" s="13"/>
    </row>
    <row r="334" spans="3:12">
      <c r="C334" s="12"/>
      <c r="I334" s="44">
        <v>11.9</v>
      </c>
      <c r="J334" s="44">
        <v>0</v>
      </c>
      <c r="L334" s="13"/>
    </row>
    <row r="335" spans="3:12">
      <c r="C335" s="12"/>
      <c r="I335" s="44">
        <v>21.9</v>
      </c>
      <c r="J335" s="44">
        <v>0</v>
      </c>
      <c r="L335" s="13"/>
    </row>
    <row r="336" spans="3:12">
      <c r="C336" s="12"/>
      <c r="I336" s="44">
        <v>31.9</v>
      </c>
      <c r="J336" s="44">
        <v>12</v>
      </c>
      <c r="L336" s="13"/>
    </row>
    <row r="337" spans="1:25">
      <c r="C337" s="12"/>
      <c r="I337" s="44">
        <v>41.9</v>
      </c>
      <c r="J337" s="44">
        <v>27</v>
      </c>
      <c r="L337" s="13"/>
    </row>
    <row r="338" spans="1:25">
      <c r="C338" s="12"/>
      <c r="I338" s="44">
        <v>51.9</v>
      </c>
      <c r="J338" s="44">
        <v>10</v>
      </c>
      <c r="L338" s="13"/>
    </row>
    <row r="339" spans="1:25">
      <c r="C339" s="12"/>
      <c r="I339" s="44" t="s">
        <v>77</v>
      </c>
      <c r="J339" s="44">
        <v>0</v>
      </c>
      <c r="L339" s="13"/>
    </row>
    <row r="340" spans="1:25">
      <c r="C340" s="12"/>
      <c r="L340" s="13"/>
    </row>
    <row r="341" spans="1:25">
      <c r="C341" s="12"/>
      <c r="L341" s="13"/>
    </row>
    <row r="342" spans="1:25">
      <c r="C342" s="12"/>
      <c r="L342" s="13"/>
    </row>
    <row r="343" spans="1:25">
      <c r="C343" s="12"/>
      <c r="L343" s="13"/>
    </row>
    <row r="344" spans="1:25" ht="15" thickBot="1">
      <c r="C344" s="15"/>
      <c r="D344" s="20"/>
      <c r="E344" s="20"/>
      <c r="F344" s="20"/>
      <c r="G344" s="20"/>
      <c r="H344" s="20"/>
      <c r="I344" s="20"/>
      <c r="J344" s="20"/>
      <c r="K344" s="20"/>
      <c r="L344" s="16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/>
    <row r="349" spans="1:25">
      <c r="C349" s="10"/>
      <c r="D349" s="19"/>
      <c r="E349" s="19"/>
      <c r="F349" s="19"/>
      <c r="G349" s="19"/>
      <c r="H349" s="19"/>
      <c r="I349" s="19"/>
      <c r="J349" s="19"/>
      <c r="K349" s="19"/>
      <c r="L349" s="11"/>
    </row>
    <row r="350" spans="1:25">
      <c r="A350" s="5" t="s">
        <v>122</v>
      </c>
      <c r="C350" s="12"/>
      <c r="L350" s="13"/>
    </row>
    <row r="351" spans="1:25">
      <c r="A351" s="1" t="s">
        <v>123</v>
      </c>
      <c r="C351" s="12"/>
      <c r="L351" s="13"/>
    </row>
    <row r="352" spans="1:25">
      <c r="A352">
        <v>118</v>
      </c>
      <c r="B352" s="1"/>
      <c r="C352" s="12"/>
      <c r="L352" s="13"/>
    </row>
    <row r="353" spans="1:12">
      <c r="A353">
        <v>119</v>
      </c>
      <c r="C353" s="12"/>
      <c r="L353" s="13"/>
    </row>
    <row r="354" spans="1:12">
      <c r="A354">
        <v>119</v>
      </c>
      <c r="C354" s="12"/>
      <c r="L354" s="13"/>
    </row>
    <row r="355" spans="1:12">
      <c r="A355">
        <v>119</v>
      </c>
      <c r="C355" s="12"/>
      <c r="L355" s="51"/>
    </row>
    <row r="356" spans="1:12">
      <c r="A356">
        <v>119</v>
      </c>
      <c r="C356" s="12"/>
      <c r="L356" s="51"/>
    </row>
    <row r="357" spans="1:12">
      <c r="A357">
        <v>120</v>
      </c>
      <c r="C357" s="49" t="s">
        <v>23</v>
      </c>
      <c r="D357" s="44">
        <f>MAX(A352:A451)-MIN(A352:A451)</f>
        <v>30</v>
      </c>
      <c r="L357" s="51"/>
    </row>
    <row r="358" spans="1:12">
      <c r="A358">
        <v>122</v>
      </c>
      <c r="C358" s="49" t="s">
        <v>87</v>
      </c>
      <c r="D358" s="44">
        <f>MIN(A352:A451)</f>
        <v>118</v>
      </c>
      <c r="L358" s="51"/>
    </row>
    <row r="359" spans="1:12">
      <c r="A359">
        <v>122</v>
      </c>
      <c r="C359" s="49" t="s">
        <v>88</v>
      </c>
      <c r="D359" s="44">
        <f>MAX(A352:A451)</f>
        <v>148</v>
      </c>
      <c r="L359" s="51"/>
    </row>
    <row r="360" spans="1:12">
      <c r="A360">
        <v>122</v>
      </c>
      <c r="C360" s="49" t="s">
        <v>63</v>
      </c>
      <c r="D360" s="44">
        <v>6</v>
      </c>
      <c r="L360" s="51"/>
    </row>
    <row r="361" spans="1:12">
      <c r="A361">
        <v>122</v>
      </c>
      <c r="C361" s="49"/>
      <c r="D361" s="44"/>
      <c r="L361" s="51"/>
    </row>
    <row r="362" spans="1:12">
      <c r="A362">
        <v>122</v>
      </c>
      <c r="C362" s="49" t="s">
        <v>119</v>
      </c>
      <c r="D362" s="44">
        <f>D357/D360</f>
        <v>5</v>
      </c>
      <c r="L362" s="51"/>
    </row>
    <row r="363" spans="1:12">
      <c r="A363">
        <v>123</v>
      </c>
      <c r="C363" s="12"/>
      <c r="L363" s="51"/>
    </row>
    <row r="364" spans="1:12">
      <c r="A364">
        <v>124</v>
      </c>
      <c r="C364" s="12"/>
      <c r="L364" s="51"/>
    </row>
    <row r="365" spans="1:12">
      <c r="A365">
        <v>124</v>
      </c>
      <c r="C365" s="12"/>
      <c r="L365" s="13"/>
    </row>
    <row r="366" spans="1:12">
      <c r="A366">
        <v>124</v>
      </c>
      <c r="C366" s="12"/>
      <c r="L366" s="13"/>
    </row>
    <row r="367" spans="1:12">
      <c r="A367">
        <v>124</v>
      </c>
      <c r="C367" s="12"/>
      <c r="L367" s="13"/>
    </row>
    <row r="368" spans="1:12" ht="15" thickBot="1">
      <c r="A368">
        <v>125</v>
      </c>
      <c r="C368" s="15"/>
      <c r="D368" s="20"/>
      <c r="E368" s="20"/>
      <c r="F368" s="20"/>
      <c r="G368" s="20"/>
      <c r="H368" s="20"/>
      <c r="I368" s="20"/>
      <c r="J368" s="20"/>
      <c r="K368" s="20"/>
      <c r="L368" s="16"/>
    </row>
    <row r="369" spans="1:4">
      <c r="A369">
        <v>125</v>
      </c>
    </row>
    <row r="370" spans="1:4">
      <c r="A370">
        <v>125</v>
      </c>
    </row>
    <row r="371" spans="1:4">
      <c r="A371">
        <v>125</v>
      </c>
    </row>
    <row r="372" spans="1:4">
      <c r="A372">
        <v>125</v>
      </c>
    </row>
    <row r="373" spans="1:4">
      <c r="A373">
        <v>125</v>
      </c>
    </row>
    <row r="374" spans="1:4">
      <c r="A374">
        <v>125</v>
      </c>
    </row>
    <row r="375" spans="1:4">
      <c r="A375">
        <v>125</v>
      </c>
      <c r="C375" t="s">
        <v>124</v>
      </c>
      <c r="D375">
        <f>MEDIAN(A352:A451)</f>
        <v>130.5</v>
      </c>
    </row>
    <row r="376" spans="1:4">
      <c r="A376">
        <v>125</v>
      </c>
    </row>
    <row r="377" spans="1:4">
      <c r="A377">
        <v>125</v>
      </c>
    </row>
    <row r="378" spans="1:4">
      <c r="A378">
        <v>126</v>
      </c>
    </row>
    <row r="379" spans="1:4">
      <c r="A379">
        <v>126</v>
      </c>
    </row>
    <row r="380" spans="1:4">
      <c r="A380">
        <v>126</v>
      </c>
    </row>
    <row r="381" spans="1:4">
      <c r="A381">
        <v>126</v>
      </c>
    </row>
    <row r="382" spans="1:4">
      <c r="A382">
        <v>126</v>
      </c>
    </row>
    <row r="383" spans="1:4">
      <c r="A383">
        <v>127</v>
      </c>
      <c r="C383" s="44" t="s">
        <v>114</v>
      </c>
      <c r="D383" s="44" t="s">
        <v>78</v>
      </c>
    </row>
    <row r="384" spans="1:4">
      <c r="A384">
        <v>127</v>
      </c>
      <c r="C384" s="52" cm="1">
        <f t="array" ref="C384:C407">_xlfn.UNIQUE(A352:A451)</f>
        <v>118</v>
      </c>
      <c r="D384" s="44" cm="1">
        <f t="array" ref="D384:D407">COUNTIF(A352:A451,_xlfn.UNIQUE(A352:A451))</f>
        <v>1</v>
      </c>
    </row>
    <row r="385" spans="1:4">
      <c r="A385">
        <v>127</v>
      </c>
      <c r="C385" s="52">
        <v>119</v>
      </c>
      <c r="D385" s="44">
        <v>4</v>
      </c>
    </row>
    <row r="386" spans="1:4">
      <c r="A386">
        <v>127</v>
      </c>
      <c r="C386" s="52">
        <v>120</v>
      </c>
      <c r="D386" s="44">
        <v>1</v>
      </c>
    </row>
    <row r="387" spans="1:4">
      <c r="A387">
        <v>128</v>
      </c>
      <c r="C387" s="52">
        <v>122</v>
      </c>
      <c r="D387" s="44">
        <v>5</v>
      </c>
    </row>
    <row r="388" spans="1:4">
      <c r="A388">
        <v>128</v>
      </c>
      <c r="C388" s="52">
        <v>123</v>
      </c>
      <c r="D388" s="44">
        <v>1</v>
      </c>
    </row>
    <row r="389" spans="1:4">
      <c r="A389">
        <v>128</v>
      </c>
      <c r="C389" s="52">
        <v>124</v>
      </c>
      <c r="D389" s="44">
        <v>4</v>
      </c>
    </row>
    <row r="390" spans="1:4">
      <c r="A390">
        <v>128</v>
      </c>
      <c r="C390" s="52">
        <v>125</v>
      </c>
      <c r="D390" s="44">
        <v>10</v>
      </c>
    </row>
    <row r="391" spans="1:4">
      <c r="A391">
        <v>128</v>
      </c>
      <c r="C391" s="52">
        <v>126</v>
      </c>
      <c r="D391" s="44">
        <v>5</v>
      </c>
    </row>
    <row r="392" spans="1:4">
      <c r="A392">
        <v>129</v>
      </c>
      <c r="C392" s="52">
        <v>127</v>
      </c>
      <c r="D392" s="44">
        <v>4</v>
      </c>
    </row>
    <row r="393" spans="1:4">
      <c r="A393">
        <v>130</v>
      </c>
      <c r="C393" s="52">
        <v>128</v>
      </c>
      <c r="D393" s="44">
        <v>5</v>
      </c>
    </row>
    <row r="394" spans="1:4">
      <c r="A394">
        <v>130</v>
      </c>
      <c r="C394" s="52">
        <v>129</v>
      </c>
      <c r="D394" s="44">
        <v>1</v>
      </c>
    </row>
    <row r="395" spans="1:4">
      <c r="A395">
        <v>130</v>
      </c>
      <c r="C395" s="52">
        <v>130</v>
      </c>
      <c r="D395" s="44">
        <v>9</v>
      </c>
    </row>
    <row r="396" spans="1:4">
      <c r="A396">
        <v>130</v>
      </c>
      <c r="C396" s="52">
        <v>131</v>
      </c>
      <c r="D396" s="44">
        <v>4</v>
      </c>
    </row>
    <row r="397" spans="1:4">
      <c r="A397">
        <v>130</v>
      </c>
      <c r="C397" s="52">
        <v>132</v>
      </c>
      <c r="D397" s="44">
        <v>7</v>
      </c>
    </row>
    <row r="398" spans="1:4">
      <c r="A398">
        <v>130</v>
      </c>
      <c r="C398" s="52">
        <v>133</v>
      </c>
      <c r="D398" s="44">
        <v>8</v>
      </c>
    </row>
    <row r="399" spans="1:4">
      <c r="A399">
        <v>130</v>
      </c>
      <c r="B399" t="s">
        <v>34</v>
      </c>
      <c r="C399" s="52">
        <v>134</v>
      </c>
      <c r="D399" s="44">
        <v>4</v>
      </c>
    </row>
    <row r="400" spans="1:4">
      <c r="A400">
        <v>130</v>
      </c>
      <c r="C400" s="52">
        <v>135</v>
      </c>
      <c r="D400" s="44">
        <v>5</v>
      </c>
    </row>
    <row r="401" spans="1:4">
      <c r="A401">
        <v>130</v>
      </c>
      <c r="C401" s="52">
        <v>136</v>
      </c>
      <c r="D401" s="44">
        <v>9</v>
      </c>
    </row>
    <row r="402" spans="1:4">
      <c r="A402">
        <v>131</v>
      </c>
      <c r="C402" s="52">
        <v>137</v>
      </c>
      <c r="D402" s="44">
        <v>1</v>
      </c>
    </row>
    <row r="403" spans="1:4">
      <c r="A403">
        <v>131</v>
      </c>
      <c r="C403" s="52">
        <v>138</v>
      </c>
      <c r="D403" s="44">
        <v>1</v>
      </c>
    </row>
    <row r="404" spans="1:4">
      <c r="A404">
        <v>131</v>
      </c>
      <c r="C404" s="52">
        <v>140</v>
      </c>
      <c r="D404" s="44">
        <v>4</v>
      </c>
    </row>
    <row r="405" spans="1:4">
      <c r="A405">
        <v>131</v>
      </c>
      <c r="C405" s="52">
        <v>141</v>
      </c>
      <c r="D405" s="44">
        <v>5</v>
      </c>
    </row>
    <row r="406" spans="1:4">
      <c r="A406">
        <v>132</v>
      </c>
      <c r="C406" s="52">
        <v>145</v>
      </c>
      <c r="D406" s="44">
        <v>1</v>
      </c>
    </row>
    <row r="407" spans="1:4">
      <c r="A407">
        <v>132</v>
      </c>
      <c r="C407" s="52">
        <v>148</v>
      </c>
      <c r="D407" s="44">
        <v>1</v>
      </c>
    </row>
    <row r="408" spans="1:4">
      <c r="A408">
        <v>132</v>
      </c>
    </row>
    <row r="409" spans="1:4">
      <c r="A409">
        <v>132</v>
      </c>
    </row>
    <row r="410" spans="1:4">
      <c r="A410">
        <v>132</v>
      </c>
    </row>
    <row r="411" spans="1:4">
      <c r="A411">
        <v>132</v>
      </c>
    </row>
    <row r="412" spans="1:4">
      <c r="A412">
        <v>132</v>
      </c>
    </row>
    <row r="413" spans="1:4">
      <c r="A413">
        <v>133</v>
      </c>
    </row>
    <row r="414" spans="1:4">
      <c r="A414">
        <v>133</v>
      </c>
    </row>
    <row r="415" spans="1:4">
      <c r="A415">
        <v>133</v>
      </c>
    </row>
    <row r="416" spans="1:4">
      <c r="A416">
        <v>133</v>
      </c>
    </row>
    <row r="417" spans="1:1">
      <c r="A417">
        <v>133</v>
      </c>
    </row>
    <row r="418" spans="1:1">
      <c r="A418">
        <v>133</v>
      </c>
    </row>
    <row r="419" spans="1:1">
      <c r="A419">
        <v>133</v>
      </c>
    </row>
    <row r="420" spans="1:1">
      <c r="A420">
        <v>133</v>
      </c>
    </row>
    <row r="421" spans="1:1">
      <c r="A421">
        <v>134</v>
      </c>
    </row>
    <row r="422" spans="1:1">
      <c r="A422">
        <v>134</v>
      </c>
    </row>
    <row r="423" spans="1:1">
      <c r="A423">
        <v>134</v>
      </c>
    </row>
    <row r="424" spans="1:1">
      <c r="A424">
        <v>134</v>
      </c>
    </row>
    <row r="425" spans="1:1">
      <c r="A425">
        <v>135</v>
      </c>
    </row>
    <row r="426" spans="1:1">
      <c r="A426">
        <v>135</v>
      </c>
    </row>
    <row r="427" spans="1:1">
      <c r="A427">
        <v>135</v>
      </c>
    </row>
    <row r="428" spans="1:1">
      <c r="A428">
        <v>135</v>
      </c>
    </row>
    <row r="429" spans="1:1">
      <c r="A429">
        <v>135</v>
      </c>
    </row>
    <row r="430" spans="1:1">
      <c r="A430">
        <v>136</v>
      </c>
    </row>
    <row r="431" spans="1:1">
      <c r="A431">
        <v>136</v>
      </c>
    </row>
    <row r="432" spans="1:1">
      <c r="A432">
        <v>136</v>
      </c>
    </row>
    <row r="433" spans="1:1">
      <c r="A433">
        <v>136</v>
      </c>
    </row>
    <row r="434" spans="1:1">
      <c r="A434">
        <v>136</v>
      </c>
    </row>
    <row r="435" spans="1:1">
      <c r="A435">
        <v>136</v>
      </c>
    </row>
    <row r="436" spans="1:1">
      <c r="A436">
        <v>136</v>
      </c>
    </row>
    <row r="437" spans="1:1">
      <c r="A437">
        <v>136</v>
      </c>
    </row>
    <row r="438" spans="1:1">
      <c r="A438">
        <v>136</v>
      </c>
    </row>
    <row r="439" spans="1:1">
      <c r="A439">
        <v>137</v>
      </c>
    </row>
    <row r="440" spans="1:1">
      <c r="A440">
        <v>138</v>
      </c>
    </row>
    <row r="441" spans="1:1">
      <c r="A441">
        <v>140</v>
      </c>
    </row>
    <row r="442" spans="1:1">
      <c r="A442">
        <v>140</v>
      </c>
    </row>
    <row r="443" spans="1:1">
      <c r="A443">
        <v>140</v>
      </c>
    </row>
    <row r="444" spans="1:1">
      <c r="A444">
        <v>140</v>
      </c>
    </row>
    <row r="445" spans="1:1">
      <c r="A445">
        <v>141</v>
      </c>
    </row>
    <row r="446" spans="1:1">
      <c r="A446">
        <v>141</v>
      </c>
    </row>
    <row r="447" spans="1:1">
      <c r="A447">
        <v>141</v>
      </c>
    </row>
    <row r="448" spans="1:1">
      <c r="A448">
        <v>141</v>
      </c>
    </row>
    <row r="449" spans="1:18">
      <c r="A449">
        <v>141</v>
      </c>
    </row>
    <row r="450" spans="1:18">
      <c r="A450">
        <v>145</v>
      </c>
    </row>
    <row r="451" spans="1:18">
      <c r="A451">
        <v>148</v>
      </c>
    </row>
    <row r="453" spans="1: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5" spans="1:18">
      <c r="A455" s="5" t="s">
        <v>125</v>
      </c>
    </row>
    <row r="457" spans="1:18">
      <c r="A457" s="53" t="s">
        <v>126</v>
      </c>
      <c r="B457" s="53" t="s">
        <v>127</v>
      </c>
      <c r="C457" s="53" t="s">
        <v>128</v>
      </c>
    </row>
    <row r="458" spans="1:18">
      <c r="A458" s="54"/>
      <c r="B458" s="44"/>
      <c r="C458" s="44"/>
    </row>
    <row r="459" spans="1:18">
      <c r="A459" s="44">
        <v>45</v>
      </c>
      <c r="B459" s="44">
        <v>32</v>
      </c>
      <c r="C459" s="44">
        <v>40</v>
      </c>
      <c r="I459" s="1"/>
      <c r="J459" s="1"/>
      <c r="K459" s="1"/>
      <c r="L459" s="1"/>
    </row>
    <row r="460" spans="1:18">
      <c r="A460" s="44">
        <v>35</v>
      </c>
      <c r="B460" s="44">
        <v>28</v>
      </c>
      <c r="C460" s="44">
        <v>39</v>
      </c>
    </row>
    <row r="461" spans="1:18">
      <c r="A461" s="44">
        <v>40</v>
      </c>
      <c r="B461" s="44">
        <v>30</v>
      </c>
      <c r="C461" s="44">
        <v>42</v>
      </c>
      <c r="I461" s="1"/>
    </row>
    <row r="462" spans="1:18">
      <c r="A462" s="44">
        <v>38</v>
      </c>
      <c r="B462" s="44">
        <v>34</v>
      </c>
      <c r="C462" s="44">
        <v>41</v>
      </c>
    </row>
    <row r="463" spans="1:18">
      <c r="A463" s="44">
        <v>42</v>
      </c>
      <c r="B463" s="44">
        <v>33</v>
      </c>
      <c r="C463" s="44">
        <v>38</v>
      </c>
    </row>
    <row r="464" spans="1:18">
      <c r="A464" s="44">
        <v>37</v>
      </c>
      <c r="B464" s="44">
        <v>35</v>
      </c>
      <c r="C464" s="44">
        <v>43</v>
      </c>
    </row>
    <row r="465" spans="1:4">
      <c r="A465" s="44">
        <v>39</v>
      </c>
      <c r="B465" s="44">
        <v>31</v>
      </c>
      <c r="C465" s="44">
        <v>45</v>
      </c>
    </row>
    <row r="466" spans="1:4">
      <c r="A466" s="44">
        <v>43</v>
      </c>
      <c r="B466" s="44">
        <v>29</v>
      </c>
      <c r="C466" s="44">
        <v>44</v>
      </c>
    </row>
    <row r="467" spans="1:4">
      <c r="A467" s="44">
        <v>44</v>
      </c>
      <c r="B467" s="44">
        <v>36</v>
      </c>
      <c r="C467" s="44">
        <v>41</v>
      </c>
    </row>
    <row r="468" spans="1:4">
      <c r="A468" s="44">
        <v>41</v>
      </c>
      <c r="B468" s="44">
        <v>37</v>
      </c>
      <c r="C468" s="44">
        <v>37</v>
      </c>
    </row>
    <row r="480" spans="1:4">
      <c r="B480" s="44"/>
      <c r="C480" s="45" t="s">
        <v>129</v>
      </c>
      <c r="D480" s="45" t="s">
        <v>53</v>
      </c>
    </row>
    <row r="481" spans="1:23">
      <c r="B481" s="44"/>
      <c r="C481" s="44"/>
      <c r="D481" s="44"/>
    </row>
    <row r="482" spans="1:23">
      <c r="B482" s="44" t="s">
        <v>126</v>
      </c>
      <c r="C482" s="44">
        <f>AVERAGE(A459:A468)</f>
        <v>40.4</v>
      </c>
      <c r="D482" s="44">
        <f>MAX(A459:A468)-MIN(A459:A468)</f>
        <v>10</v>
      </c>
    </row>
    <row r="483" spans="1:23">
      <c r="B483" s="44" t="s">
        <v>130</v>
      </c>
      <c r="C483" s="44">
        <f>AVERAGE(B459:B468)</f>
        <v>32.5</v>
      </c>
      <c r="D483" s="44">
        <f>MAX(A459:A468)-MIN(A459:A468)</f>
        <v>10</v>
      </c>
    </row>
    <row r="484" spans="1:23">
      <c r="B484" s="44" t="s">
        <v>128</v>
      </c>
      <c r="C484" s="44">
        <f>AVERAGE(C459:C468)</f>
        <v>41</v>
      </c>
      <c r="D484" s="44">
        <f>MAX(A459:A468)-MIN(A459:A468)</f>
        <v>10</v>
      </c>
    </row>
    <row r="489" spans="1:2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</sheetData>
  <sortState xmlns:xlrd2="http://schemas.microsoft.com/office/spreadsheetml/2017/richdata2" ref="F377:F407">
    <sortCondition ref="F377"/>
  </sortState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 of Central Tendency</vt:lpstr>
      <vt:lpstr>Measure of dispertion</vt:lpstr>
      <vt:lpstr>Skewness and Kortosies </vt:lpstr>
      <vt:lpstr>More Statistics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arpanchristian2003@gmail.com</dc:creator>
  <cp:lastModifiedBy>arpanchristian2003@gmail.com</cp:lastModifiedBy>
  <dcterms:created xsi:type="dcterms:W3CDTF">2024-01-22T02:39:41Z</dcterms:created>
  <dcterms:modified xsi:type="dcterms:W3CDTF">2024-04-04T08:55:59Z</dcterms:modified>
</cp:coreProperties>
</file>