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data/working/IREC/"/>
    </mc:Choice>
  </mc:AlternateContent>
  <bookViews>
    <workbookView xWindow="80" yWindow="460" windowWidth="33520" windowHeight="20540" tabRatio="500"/>
  </bookViews>
  <sheets>
    <sheet name="Mass budget" sheetId="1" r:id="rId1"/>
    <sheet name="Component weigh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1" l="1"/>
  <c r="B57" i="1"/>
  <c r="D49" i="1"/>
  <c r="D53" i="1"/>
  <c r="B53" i="1"/>
  <c r="B49" i="1"/>
  <c r="B28" i="1"/>
  <c r="B42" i="1"/>
  <c r="B36" i="1"/>
  <c r="B34" i="1"/>
  <c r="B33" i="1"/>
  <c r="B12" i="1"/>
  <c r="B30" i="1"/>
  <c r="B29" i="1"/>
  <c r="B4" i="1"/>
  <c r="B8" i="1"/>
  <c r="B5" i="1"/>
  <c r="B13" i="1"/>
  <c r="B17" i="1"/>
  <c r="B15" i="1"/>
  <c r="B14" i="1"/>
</calcChain>
</file>

<file path=xl/sharedStrings.xml><?xml version="1.0" encoding="utf-8"?>
<sst xmlns="http://schemas.openxmlformats.org/spreadsheetml/2006/main" count="120" uniqueCount="87">
  <si>
    <t>Component</t>
  </si>
  <si>
    <t>weight</t>
  </si>
  <si>
    <t>Structure</t>
  </si>
  <si>
    <t>Nosecone</t>
  </si>
  <si>
    <t>Nosecone Bulkhead &amp; electronics mount</t>
  </si>
  <si>
    <t>measured</t>
  </si>
  <si>
    <t>estimate</t>
  </si>
  <si>
    <t xml:space="preserve">Structure </t>
  </si>
  <si>
    <t>Avionics</t>
  </si>
  <si>
    <t>Nose</t>
  </si>
  <si>
    <t>estimate, TBC</t>
  </si>
  <si>
    <t>total with batteries</t>
  </si>
  <si>
    <t>Upper Body</t>
  </si>
  <si>
    <t>measured, scaled</t>
  </si>
  <si>
    <t>Phenolic tube, 115cm</t>
  </si>
  <si>
    <t>estimated</t>
  </si>
  <si>
    <t>tube carbon fiber reinforcement</t>
  </si>
  <si>
    <t>Recover/payload bulkhead</t>
  </si>
  <si>
    <t>estimated, based on measured fiberglass reinforced 10cm tube</t>
  </si>
  <si>
    <t>source</t>
  </si>
  <si>
    <t>Recovery</t>
  </si>
  <si>
    <t>Nosecone release</t>
  </si>
  <si>
    <t>Recovery batteries 4x 2s 300mAh</t>
  </si>
  <si>
    <t>estimated based on 2200mAh battery</t>
  </si>
  <si>
    <t>Recovery avionics (altimax &amp; Raven)</t>
  </si>
  <si>
    <t>datasheet</t>
  </si>
  <si>
    <t>Parachutes Main + drogue + bag</t>
  </si>
  <si>
    <t>estimate based on measured 12g CO2 cartridge</t>
  </si>
  <si>
    <t>CO2 system 25g CO2, 2x</t>
  </si>
  <si>
    <t>Cables, including cables going to wirecutter</t>
  </si>
  <si>
    <t>Payload</t>
  </si>
  <si>
    <t>Lower Body</t>
  </si>
  <si>
    <t>upper bulkhead</t>
  </si>
  <si>
    <t>Phenolic tube, 90cm</t>
  </si>
  <si>
    <t>Trim Weight</t>
  </si>
  <si>
    <t>Requirement</t>
  </si>
  <si>
    <t>coupler tube</t>
  </si>
  <si>
    <t>motor tube 70cm</t>
  </si>
  <si>
    <t>centering rings 5x, 3mm plywood</t>
  </si>
  <si>
    <t>thrust plate 3mm aluminium</t>
  </si>
  <si>
    <t>fins carbon fiber skin</t>
  </si>
  <si>
    <t>fins carbon fiber reinforced attachement</t>
  </si>
  <si>
    <t>aeropack retainer with screws</t>
  </si>
  <si>
    <t>estimated based on density</t>
  </si>
  <si>
    <t>fins, plywood core (20cm x 30cm, 4mm)  3x</t>
  </si>
  <si>
    <t>estimated based on density, 670kg/m3</t>
  </si>
  <si>
    <t>estimated based on density, 2.7g/cm3</t>
  </si>
  <si>
    <t>Total (without motor)</t>
  </si>
  <si>
    <t>forum</t>
  </si>
  <si>
    <t>weight (kg)</t>
  </si>
  <si>
    <t>how</t>
  </si>
  <si>
    <t>comments/dimensions</t>
  </si>
  <si>
    <t>tube 10cm</t>
  </si>
  <si>
    <t>91.5cm long</t>
  </si>
  <si>
    <t>tube 10cm gfk reinforced</t>
  </si>
  <si>
    <t>tube 15cm</t>
  </si>
  <si>
    <t>122cm long</t>
  </si>
  <si>
    <t>nosecone 15cm gfk</t>
  </si>
  <si>
    <t>nosecone bulkhead with lug</t>
  </si>
  <si>
    <t>coupler 15cm</t>
  </si>
  <si>
    <t>30cm long</t>
  </si>
  <si>
    <t>coupler 10</t>
  </si>
  <si>
    <t>18cm long</t>
  </si>
  <si>
    <t>nosecone 10chm plastic</t>
  </si>
  <si>
    <t>lipo 2cell 2200mAh</t>
  </si>
  <si>
    <t>found at espace</t>
  </si>
  <si>
    <t>Aeropack Retainer 75mm</t>
  </si>
  <si>
    <t>http://www.rocketryforum.com/showthread.php?131551-Aero-Pack-75mm-Retainer-P</t>
  </si>
  <si>
    <t>parachute assembly (main+drogue)</t>
  </si>
  <si>
    <t>with 2 rings, 1 coupler, 1cable cutter</t>
  </si>
  <si>
    <t>CO2 charge</t>
  </si>
  <si>
    <t>Recovery System (Altimax G3)</t>
  </si>
  <si>
    <t>Backup recovery system (Raven3)</t>
  </si>
  <si>
    <t>Chord 3m</t>
  </si>
  <si>
    <t>Chord 5m</t>
  </si>
  <si>
    <t>16g CO2</t>
  </si>
  <si>
    <t>K1999N-PS</t>
  </si>
  <si>
    <t>L1300R-PS</t>
  </si>
  <si>
    <t>M2100G-PS</t>
  </si>
  <si>
    <t>Motor options:</t>
  </si>
  <si>
    <t>RMS-98/2560</t>
  </si>
  <si>
    <t>RMS-98/5120</t>
  </si>
  <si>
    <t>RMS-98/7680</t>
  </si>
  <si>
    <t>http://www.aerotech-rocketry.com/images/09-10_aerotech_catalog.pdf</t>
  </si>
  <si>
    <t>propellant</t>
  </si>
  <si>
    <t>tube weights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</si>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</sst>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Font="1"/>
    <xf numFmtId="168" fontId="0" fillId="0" borderId="0" xfId="0" applyNumberFormat="1"/>
    <xf numFmtId="168" fontId="1" fillId="0" borderId="0" xfId="0" applyNumberFormat="1" applyFont="1"/>
    <xf numFmtId="0" fontId="3" fillId="0" borderId="0" xfId="0" applyFont="1"/>
    <xf numFmtId="0" fontId="4" fillId="0" borderId="0" xfId="0" applyFont="1"/>
    <xf numFmtId="168" fontId="3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erotech-rocketry.com/images/09-10_aerotech_catal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8"/>
  <sheetViews>
    <sheetView tabSelected="1" topLeftCell="A5" zoomScale="113" zoomScaleNormal="161" zoomScalePageLayoutView="161" workbookViewId="0">
      <selection activeCell="A42" sqref="A42:XFD42"/>
    </sheetView>
  </sheetViews>
  <sheetFormatPr baseColWidth="10" defaultRowHeight="16" x14ac:dyDescent="0.2"/>
  <cols>
    <col min="1" max="1" width="38.33203125" customWidth="1"/>
  </cols>
  <sheetData>
    <row r="2" spans="1:3" x14ac:dyDescent="0.2">
      <c r="A2" t="s">
        <v>0</v>
      </c>
      <c r="B2" t="s">
        <v>1</v>
      </c>
      <c r="C2" t="s">
        <v>19</v>
      </c>
    </row>
    <row r="4" spans="1:3" ht="21" x14ac:dyDescent="0.25">
      <c r="A4" s="3" t="s">
        <v>9</v>
      </c>
      <c r="B4" s="7">
        <f>B5+B8</f>
        <v>1.994</v>
      </c>
    </row>
    <row r="5" spans="1:3" x14ac:dyDescent="0.2">
      <c r="A5" s="1" t="s">
        <v>7</v>
      </c>
      <c r="B5" s="1">
        <f>SUM(B6:B7)</f>
        <v>0.99399999999999999</v>
      </c>
    </row>
    <row r="6" spans="1:3" x14ac:dyDescent="0.2">
      <c r="A6" t="s">
        <v>3</v>
      </c>
      <c r="B6" s="2">
        <v>0.59399999999999997</v>
      </c>
      <c r="C6" t="s">
        <v>5</v>
      </c>
    </row>
    <row r="7" spans="1:3" x14ac:dyDescent="0.2">
      <c r="A7" t="s">
        <v>4</v>
      </c>
      <c r="B7">
        <v>0.4</v>
      </c>
      <c r="C7" t="s">
        <v>6</v>
      </c>
    </row>
    <row r="8" spans="1:3" x14ac:dyDescent="0.2">
      <c r="A8" s="1" t="s">
        <v>8</v>
      </c>
      <c r="B8" s="1">
        <f>SUM(B9)</f>
        <v>1</v>
      </c>
    </row>
    <row r="9" spans="1:3" x14ac:dyDescent="0.2">
      <c r="A9" s="4" t="s">
        <v>11</v>
      </c>
      <c r="B9">
        <v>1</v>
      </c>
      <c r="C9" t="s">
        <v>10</v>
      </c>
    </row>
    <row r="12" spans="1:3" s="8" customFormat="1" ht="19" x14ac:dyDescent="0.25">
      <c r="A12" s="7" t="s">
        <v>12</v>
      </c>
      <c r="B12" s="9">
        <f>B13+B17+B24+B25</f>
        <v>9.7759836065573769</v>
      </c>
    </row>
    <row r="13" spans="1:3" x14ac:dyDescent="0.2">
      <c r="A13" s="1" t="s">
        <v>2</v>
      </c>
      <c r="B13" s="6">
        <f>SUM(B14:B16)</f>
        <v>2.5059836065573773</v>
      </c>
    </row>
    <row r="14" spans="1:3" x14ac:dyDescent="0.2">
      <c r="A14" t="s">
        <v>14</v>
      </c>
      <c r="B14" s="5">
        <f>1.022*115/122</f>
        <v>0.96336065573770491</v>
      </c>
      <c r="C14" t="s">
        <v>13</v>
      </c>
    </row>
    <row r="15" spans="1:3" x14ac:dyDescent="0.2">
      <c r="A15" t="s">
        <v>16</v>
      </c>
      <c r="B15" s="5">
        <f>1*115/122</f>
        <v>0.94262295081967218</v>
      </c>
      <c r="C15" t="s">
        <v>18</v>
      </c>
    </row>
    <row r="16" spans="1:3" x14ac:dyDescent="0.2">
      <c r="A16" t="s">
        <v>17</v>
      </c>
      <c r="B16">
        <v>0.6</v>
      </c>
      <c r="C16" t="s">
        <v>15</v>
      </c>
    </row>
    <row r="17" spans="1:3" x14ac:dyDescent="0.2">
      <c r="A17" s="1" t="s">
        <v>20</v>
      </c>
      <c r="B17" s="1">
        <f>SUM(B18:B23)</f>
        <v>1.27</v>
      </c>
    </row>
    <row r="18" spans="1:3" x14ac:dyDescent="0.2">
      <c r="A18" t="s">
        <v>21</v>
      </c>
      <c r="B18">
        <v>0.15</v>
      </c>
      <c r="C18" t="s">
        <v>15</v>
      </c>
    </row>
    <row r="19" spans="1:3" x14ac:dyDescent="0.2">
      <c r="A19" t="s">
        <v>22</v>
      </c>
      <c r="B19">
        <v>0.1</v>
      </c>
      <c r="C19" t="s">
        <v>23</v>
      </c>
    </row>
    <row r="20" spans="1:3" x14ac:dyDescent="0.2">
      <c r="A20" t="s">
        <v>24</v>
      </c>
      <c r="B20">
        <v>0.02</v>
      </c>
      <c r="C20" t="s">
        <v>25</v>
      </c>
    </row>
    <row r="21" spans="1:3" x14ac:dyDescent="0.2">
      <c r="A21" t="s">
        <v>29</v>
      </c>
      <c r="B21">
        <v>0.1</v>
      </c>
      <c r="C21" t="s">
        <v>6</v>
      </c>
    </row>
    <row r="22" spans="1:3" x14ac:dyDescent="0.2">
      <c r="A22" t="s">
        <v>28</v>
      </c>
      <c r="B22">
        <v>0.2</v>
      </c>
      <c r="C22" t="s">
        <v>27</v>
      </c>
    </row>
    <row r="23" spans="1:3" x14ac:dyDescent="0.2">
      <c r="A23" t="s">
        <v>26</v>
      </c>
      <c r="B23">
        <v>0.7</v>
      </c>
      <c r="C23" t="s">
        <v>5</v>
      </c>
    </row>
    <row r="24" spans="1:3" x14ac:dyDescent="0.2">
      <c r="A24" s="1" t="s">
        <v>30</v>
      </c>
      <c r="B24" s="1">
        <v>4</v>
      </c>
      <c r="C24" t="s">
        <v>35</v>
      </c>
    </row>
    <row r="25" spans="1:3" x14ac:dyDescent="0.2">
      <c r="A25" s="1" t="s">
        <v>34</v>
      </c>
      <c r="B25" s="1">
        <v>2</v>
      </c>
    </row>
    <row r="27" spans="1:3" s="8" customFormat="1" ht="19" x14ac:dyDescent="0.25">
      <c r="A27" s="7" t="s">
        <v>31</v>
      </c>
      <c r="B27" s="9"/>
    </row>
    <row r="28" spans="1:3" x14ac:dyDescent="0.2">
      <c r="A28" s="1" t="s">
        <v>2</v>
      </c>
      <c r="B28" s="6">
        <f>SUM(B29:B39)</f>
        <v>3.8730054644808747</v>
      </c>
    </row>
    <row r="29" spans="1:3" x14ac:dyDescent="0.2">
      <c r="A29" t="s">
        <v>33</v>
      </c>
      <c r="B29" s="5">
        <f>1.022*90/122</f>
        <v>0.75393442622950824</v>
      </c>
      <c r="C29" t="s">
        <v>13</v>
      </c>
    </row>
    <row r="30" spans="1:3" x14ac:dyDescent="0.2">
      <c r="A30" t="s">
        <v>16</v>
      </c>
      <c r="B30" s="5">
        <f>1*90/122</f>
        <v>0.73770491803278693</v>
      </c>
      <c r="C30" t="s">
        <v>18</v>
      </c>
    </row>
    <row r="31" spans="1:3" x14ac:dyDescent="0.2">
      <c r="A31" t="s">
        <v>32</v>
      </c>
      <c r="B31">
        <v>0.3</v>
      </c>
      <c r="C31" t="s">
        <v>15</v>
      </c>
    </row>
    <row r="32" spans="1:3" x14ac:dyDescent="0.2">
      <c r="A32" t="s">
        <v>36</v>
      </c>
      <c r="B32">
        <v>0.3</v>
      </c>
      <c r="C32" t="s">
        <v>5</v>
      </c>
    </row>
    <row r="33" spans="1:3" x14ac:dyDescent="0.2">
      <c r="A33" s="4" t="s">
        <v>37</v>
      </c>
      <c r="B33" s="5">
        <f>0.407*70/91.5</f>
        <v>0.31136612021857923</v>
      </c>
      <c r="C33" t="s">
        <v>13</v>
      </c>
    </row>
    <row r="34" spans="1:3" x14ac:dyDescent="0.2">
      <c r="A34" s="4" t="s">
        <v>38</v>
      </c>
      <c r="B34">
        <f>5*0.02</f>
        <v>0.1</v>
      </c>
      <c r="C34" t="s">
        <v>45</v>
      </c>
    </row>
    <row r="35" spans="1:3" x14ac:dyDescent="0.2">
      <c r="A35" s="4" t="s">
        <v>39</v>
      </c>
      <c r="B35">
        <v>0.08</v>
      </c>
      <c r="C35" t="s">
        <v>46</v>
      </c>
    </row>
    <row r="36" spans="1:3" x14ac:dyDescent="0.2">
      <c r="A36" s="4" t="s">
        <v>44</v>
      </c>
      <c r="B36">
        <f>3*0.16</f>
        <v>0.48</v>
      </c>
      <c r="C36" t="s">
        <v>43</v>
      </c>
    </row>
    <row r="37" spans="1:3" x14ac:dyDescent="0.2">
      <c r="A37" s="4" t="s">
        <v>40</v>
      </c>
      <c r="B37">
        <v>0.5</v>
      </c>
      <c r="C37" t="s">
        <v>15</v>
      </c>
    </row>
    <row r="38" spans="1:3" x14ac:dyDescent="0.2">
      <c r="A38" s="4" t="s">
        <v>41</v>
      </c>
      <c r="B38">
        <v>0.2</v>
      </c>
      <c r="C38" t="s">
        <v>15</v>
      </c>
    </row>
    <row r="39" spans="1:3" x14ac:dyDescent="0.2">
      <c r="A39" s="4" t="s">
        <v>42</v>
      </c>
      <c r="B39">
        <v>0.11</v>
      </c>
      <c r="C39" t="s">
        <v>48</v>
      </c>
    </row>
    <row r="42" spans="1:3" s="8" customFormat="1" ht="19" x14ac:dyDescent="0.25">
      <c r="A42" s="7" t="s">
        <v>47</v>
      </c>
      <c r="B42" s="9">
        <f>B4+B12+B28</f>
        <v>15.642989071038251</v>
      </c>
    </row>
    <row r="46" spans="1:3" x14ac:dyDescent="0.2">
      <c r="A46" t="s">
        <v>79</v>
      </c>
      <c r="C46" s="10" t="s">
        <v>83</v>
      </c>
    </row>
    <row r="47" spans="1:3" x14ac:dyDescent="0.2">
      <c r="A47" s="1" t="s">
        <v>76</v>
      </c>
      <c r="B47" s="1">
        <v>2.9889999999999999</v>
      </c>
    </row>
    <row r="48" spans="1:3" x14ac:dyDescent="0.2">
      <c r="A48" t="s">
        <v>84</v>
      </c>
      <c r="B48">
        <v>1.1950000000000001</v>
      </c>
    </row>
    <row r="49" spans="1:4" x14ac:dyDescent="0.2">
      <c r="A49" t="s">
        <v>80</v>
      </c>
      <c r="B49">
        <f>B47-B48</f>
        <v>1.7939999999999998</v>
      </c>
      <c r="C49">
        <v>1.1399999999999999</v>
      </c>
      <c r="D49">
        <f>B49-C49</f>
        <v>0.65399999999999991</v>
      </c>
    </row>
    <row r="51" spans="1:4" x14ac:dyDescent="0.2">
      <c r="A51" s="1" t="s">
        <v>77</v>
      </c>
      <c r="B51" s="1">
        <v>4.8840000000000003</v>
      </c>
    </row>
    <row r="52" spans="1:4" x14ac:dyDescent="0.2">
      <c r="A52" t="s">
        <v>84</v>
      </c>
      <c r="B52">
        <v>2.508</v>
      </c>
    </row>
    <row r="53" spans="1:4" x14ac:dyDescent="0.2">
      <c r="A53" t="s">
        <v>81</v>
      </c>
      <c r="B53">
        <f>B51-B52</f>
        <v>2.3760000000000003</v>
      </c>
      <c r="C53">
        <v>1.53</v>
      </c>
      <c r="D53">
        <f>B53-C53</f>
        <v>0.84600000000000031</v>
      </c>
    </row>
    <row r="55" spans="1:4" x14ac:dyDescent="0.2">
      <c r="A55" s="1" t="s">
        <v>78</v>
      </c>
      <c r="B55" s="1">
        <v>6.9119999999999999</v>
      </c>
    </row>
    <row r="56" spans="1:4" x14ac:dyDescent="0.2">
      <c r="A56" t="s">
        <v>84</v>
      </c>
      <c r="B56">
        <v>3.948</v>
      </c>
    </row>
    <row r="57" spans="1:4" x14ac:dyDescent="0.2">
      <c r="A57" t="s">
        <v>82</v>
      </c>
      <c r="B57">
        <f>B55-B56</f>
        <v>2.964</v>
      </c>
      <c r="C57">
        <v>1.9259999999999999</v>
      </c>
      <c r="D57">
        <f>B57-C57</f>
        <v>1.038</v>
      </c>
    </row>
    <row r="58" spans="1:4" x14ac:dyDescent="0.2">
      <c r="C58" t="s">
        <v>85</v>
      </c>
      <c r="D58" t="s">
        <v>86</v>
      </c>
    </row>
  </sheetData>
  <hyperlinks>
    <hyperlink ref="C4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39" sqref="C39"/>
    </sheetView>
  </sheetViews>
  <sheetFormatPr baseColWidth="10" defaultRowHeight="16" x14ac:dyDescent="0.2"/>
  <cols>
    <col min="1" max="1" width="25.33203125" customWidth="1"/>
    <col min="4" max="4" width="19" customWidth="1"/>
  </cols>
  <sheetData>
    <row r="1" spans="1:4" x14ac:dyDescent="0.2">
      <c r="A1" t="s">
        <v>0</v>
      </c>
      <c r="B1" t="s">
        <v>49</v>
      </c>
      <c r="C1" t="s">
        <v>50</v>
      </c>
      <c r="D1" t="s">
        <v>51</v>
      </c>
    </row>
    <row r="2" spans="1:4" x14ac:dyDescent="0.2">
      <c r="A2" s="1" t="s">
        <v>2</v>
      </c>
    </row>
    <row r="3" spans="1:4" x14ac:dyDescent="0.2">
      <c r="A3" t="s">
        <v>52</v>
      </c>
      <c r="B3">
        <v>0.40699999999999997</v>
      </c>
      <c r="C3" t="s">
        <v>5</v>
      </c>
      <c r="D3" t="s">
        <v>53</v>
      </c>
    </row>
    <row r="4" spans="1:4" x14ac:dyDescent="0.2">
      <c r="A4" t="s">
        <v>54</v>
      </c>
      <c r="B4">
        <v>0.8</v>
      </c>
      <c r="C4" t="s">
        <v>5</v>
      </c>
      <c r="D4" t="s">
        <v>53</v>
      </c>
    </row>
    <row r="5" spans="1:4" x14ac:dyDescent="0.2">
      <c r="A5" t="s">
        <v>55</v>
      </c>
      <c r="B5">
        <v>1.022</v>
      </c>
      <c r="C5" t="s">
        <v>5</v>
      </c>
      <c r="D5" t="s">
        <v>56</v>
      </c>
    </row>
    <row r="6" spans="1:4" x14ac:dyDescent="0.2">
      <c r="A6" t="s">
        <v>57</v>
      </c>
      <c r="B6">
        <v>0.59399999999999997</v>
      </c>
      <c r="C6" t="s">
        <v>5</v>
      </c>
    </row>
    <row r="7" spans="1:4" x14ac:dyDescent="0.2">
      <c r="A7" t="s">
        <v>58</v>
      </c>
      <c r="B7">
        <v>0.23200000000000001</v>
      </c>
      <c r="C7" t="s">
        <v>5</v>
      </c>
    </row>
    <row r="8" spans="1:4" x14ac:dyDescent="0.2">
      <c r="A8" t="s">
        <v>59</v>
      </c>
      <c r="B8">
        <v>0.30099999999999999</v>
      </c>
      <c r="C8" t="s">
        <v>5</v>
      </c>
      <c r="D8" t="s">
        <v>60</v>
      </c>
    </row>
    <row r="9" spans="1:4" x14ac:dyDescent="0.2">
      <c r="A9" t="s">
        <v>61</v>
      </c>
      <c r="B9">
        <v>7.1999999999999995E-2</v>
      </c>
      <c r="C9" t="s">
        <v>5</v>
      </c>
      <c r="D9" t="s">
        <v>62</v>
      </c>
    </row>
    <row r="10" spans="1:4" x14ac:dyDescent="0.2">
      <c r="A10" t="s">
        <v>63</v>
      </c>
      <c r="B10">
        <v>0.29499999999999998</v>
      </c>
      <c r="C10" t="s">
        <v>5</v>
      </c>
    </row>
    <row r="12" spans="1:4" x14ac:dyDescent="0.2">
      <c r="A12" t="s">
        <v>64</v>
      </c>
      <c r="B12">
        <v>0.13</v>
      </c>
      <c r="C12" t="s">
        <v>5</v>
      </c>
      <c r="D12" t="s">
        <v>65</v>
      </c>
    </row>
    <row r="13" spans="1:4" x14ac:dyDescent="0.2">
      <c r="A13" t="s">
        <v>66</v>
      </c>
      <c r="B13">
        <v>0.09</v>
      </c>
      <c r="C13" t="s">
        <v>67</v>
      </c>
    </row>
    <row r="15" spans="1:4" x14ac:dyDescent="0.2">
      <c r="A15" s="1" t="s">
        <v>20</v>
      </c>
    </row>
    <row r="16" spans="1:4" x14ac:dyDescent="0.2">
      <c r="A16" t="s">
        <v>68</v>
      </c>
      <c r="B16">
        <v>0.72099999999999997</v>
      </c>
      <c r="C16" t="s">
        <v>5</v>
      </c>
      <c r="D16" t="s">
        <v>69</v>
      </c>
    </row>
    <row r="17" spans="1:3" x14ac:dyDescent="0.2">
      <c r="A17" t="s">
        <v>70</v>
      </c>
    </row>
    <row r="18" spans="1:3" x14ac:dyDescent="0.2">
      <c r="A18" t="s">
        <v>71</v>
      </c>
      <c r="B18">
        <v>1.2999999999999999E-2</v>
      </c>
      <c r="C18" t="s">
        <v>25</v>
      </c>
    </row>
    <row r="19" spans="1:3" x14ac:dyDescent="0.2">
      <c r="A19" t="s">
        <v>72</v>
      </c>
      <c r="B19">
        <v>6.6E-3</v>
      </c>
      <c r="C19" t="s">
        <v>25</v>
      </c>
    </row>
    <row r="21" spans="1:3" x14ac:dyDescent="0.2">
      <c r="A21" t="s">
        <v>73</v>
      </c>
      <c r="B21">
        <v>3.7999999999999999E-2</v>
      </c>
      <c r="C21" t="s">
        <v>5</v>
      </c>
    </row>
    <row r="22" spans="1:3" x14ac:dyDescent="0.2">
      <c r="A22" t="s">
        <v>74</v>
      </c>
      <c r="B22">
        <v>6.2E-2</v>
      </c>
      <c r="C22" t="s">
        <v>5</v>
      </c>
    </row>
    <row r="23" spans="1:3" x14ac:dyDescent="0.2">
      <c r="A23" t="s">
        <v>75</v>
      </c>
      <c r="B23">
        <v>5.8999999999999997E-2</v>
      </c>
      <c r="C2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budget</vt:lpstr>
      <vt:lpstr>Component 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2017-02-19T10:43:15Z</dcterms:created>
  <dcterms:modified xsi:type="dcterms:W3CDTF">2017-02-19T14:00:22Z</dcterms:modified>
</cp:coreProperties>
</file>