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Z:\Projekte\HTPA8x8_16x16_32x31\EEPROMMAP\"/>
    </mc:Choice>
  </mc:AlternateContent>
  <bookViews>
    <workbookView xWindow="120" yWindow="120" windowWidth="23250" windowHeight="12075" activeTab="4"/>
  </bookViews>
  <sheets>
    <sheet name="EEPROMCalibV1" sheetId="17" r:id="rId1"/>
    <sheet name="EEPROM" sheetId="1" r:id="rId2"/>
    <sheet name="Datasheet" sheetId="8" r:id="rId3"/>
    <sheet name="HTPA_EEPROM" sheetId="16" r:id="rId4"/>
    <sheet name="HTPA_EEPROMCalibV1" sheetId="18" r:id="rId5"/>
  </sheets>
  <calcPr calcId="162913" calcMode="autoNoTable"/>
</workbook>
</file>

<file path=xl/calcChain.xml><?xml version="1.0" encoding="utf-8"?>
<calcChain xmlns="http://schemas.openxmlformats.org/spreadsheetml/2006/main">
  <c r="T61" i="18" l="1"/>
  <c r="T60" i="18"/>
  <c r="R61" i="18" s="1"/>
  <c r="R60" i="18"/>
  <c r="W57" i="18"/>
  <c r="V57" i="18"/>
  <c r="A55" i="18"/>
  <c r="O55" i="18" s="1"/>
  <c r="A54" i="18"/>
  <c r="Q54" i="18" s="1"/>
  <c r="A53" i="18"/>
  <c r="R53" i="18" s="1"/>
  <c r="A52" i="18"/>
  <c r="Q52" i="18" s="1"/>
  <c r="A51" i="18"/>
  <c r="O51" i="18" s="1"/>
  <c r="A50" i="18"/>
  <c r="Q50" i="18" s="1"/>
  <c r="A49" i="18"/>
  <c r="R49" i="18" s="1"/>
  <c r="A48" i="18"/>
  <c r="N48" i="18" s="1"/>
  <c r="A47" i="18"/>
  <c r="R47" i="18" s="1"/>
  <c r="A46" i="18"/>
  <c r="N46" i="18" s="1"/>
  <c r="A45" i="18"/>
  <c r="M45" i="18" s="1"/>
  <c r="A44" i="18"/>
  <c r="R44" i="18" s="1"/>
  <c r="A43" i="18"/>
  <c r="Q43" i="18" s="1"/>
  <c r="A42" i="18"/>
  <c r="R42" i="18" s="1"/>
  <c r="A41" i="18"/>
  <c r="M41" i="18" s="1"/>
  <c r="A40" i="18"/>
  <c r="R40" i="18" s="1"/>
  <c r="A39" i="18"/>
  <c r="A38" i="18"/>
  <c r="R38" i="18" s="1"/>
  <c r="A37" i="18"/>
  <c r="M37" i="18" s="1"/>
  <c r="A36" i="18"/>
  <c r="R36" i="18" s="1"/>
  <c r="A35" i="18"/>
  <c r="A34" i="18"/>
  <c r="R34" i="18" s="1"/>
  <c r="A33" i="18"/>
  <c r="M33" i="18" s="1"/>
  <c r="A32" i="18"/>
  <c r="R32" i="18" s="1"/>
  <c r="A31" i="18"/>
  <c r="N31" i="18" s="1"/>
  <c r="A30" i="18"/>
  <c r="R30" i="18" s="1"/>
  <c r="Y13" i="18" s="1"/>
  <c r="A29" i="18"/>
  <c r="M29" i="18" s="1"/>
  <c r="A28" i="18"/>
  <c r="R28" i="18" s="1"/>
  <c r="A27" i="18"/>
  <c r="Q27" i="18" s="1"/>
  <c r="A26" i="18"/>
  <c r="R26" i="18" s="1"/>
  <c r="B25" i="18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A25" i="18"/>
  <c r="P25" i="18" s="1"/>
  <c r="A24" i="18"/>
  <c r="R24" i="18" s="1"/>
  <c r="B17" i="18"/>
  <c r="B18" i="18" s="1"/>
  <c r="A18" i="18" s="1"/>
  <c r="AH15" i="18"/>
  <c r="B14" i="18"/>
  <c r="B15" i="18" s="1"/>
  <c r="A15" i="18" s="1"/>
  <c r="D38" i="18" l="1"/>
  <c r="D51" i="18"/>
  <c r="L28" i="18"/>
  <c r="K49" i="18"/>
  <c r="I27" i="18"/>
  <c r="AB24" i="18" s="1"/>
  <c r="AF24" i="18" s="1"/>
  <c r="G38" i="18"/>
  <c r="C40" i="18"/>
  <c r="G44" i="18"/>
  <c r="W44" i="18" s="1"/>
  <c r="AF44" i="18" s="1"/>
  <c r="D47" i="18"/>
  <c r="H53" i="18"/>
  <c r="N27" i="18"/>
  <c r="J33" i="18"/>
  <c r="O38" i="18"/>
  <c r="G40" i="18"/>
  <c r="G47" i="18"/>
  <c r="G49" i="18"/>
  <c r="K40" i="18"/>
  <c r="O47" i="18"/>
  <c r="D53" i="18"/>
  <c r="K54" i="18"/>
  <c r="I37" i="18"/>
  <c r="D42" i="18"/>
  <c r="F29" i="18"/>
  <c r="E31" i="18"/>
  <c r="E33" i="18"/>
  <c r="R33" i="18"/>
  <c r="D36" i="18"/>
  <c r="K38" i="18"/>
  <c r="O40" i="18"/>
  <c r="L42" i="18"/>
  <c r="C44" i="18"/>
  <c r="L44" i="18"/>
  <c r="K47" i="18"/>
  <c r="O49" i="18"/>
  <c r="N33" i="18"/>
  <c r="Z33" i="18" s="1"/>
  <c r="AI33" i="18" s="1"/>
  <c r="K44" i="18"/>
  <c r="Y44" i="18" s="1"/>
  <c r="AH44" i="18" s="1"/>
  <c r="C27" i="18"/>
  <c r="AA26" i="18" s="1"/>
  <c r="D28" i="18"/>
  <c r="N29" i="18"/>
  <c r="AB11" i="18" s="1"/>
  <c r="M31" i="18"/>
  <c r="F33" i="18"/>
  <c r="L36" i="18"/>
  <c r="C38" i="18"/>
  <c r="U38" i="18" s="1"/>
  <c r="AD38" i="18" s="1"/>
  <c r="L38" i="18"/>
  <c r="D44" i="18"/>
  <c r="O44" i="18"/>
  <c r="C47" i="18"/>
  <c r="U47" i="18" s="1"/>
  <c r="AD47" i="18" s="1"/>
  <c r="L47" i="18"/>
  <c r="C49" i="18"/>
  <c r="C54" i="18"/>
  <c r="I24" i="18"/>
  <c r="P34" i="18"/>
  <c r="AA34" i="18" s="1"/>
  <c r="AJ34" i="18" s="1"/>
  <c r="R46" i="18"/>
  <c r="R50" i="18"/>
  <c r="AB50" i="18" s="1"/>
  <c r="R52" i="18"/>
  <c r="AB52" i="18" s="1"/>
  <c r="P55" i="18"/>
  <c r="AA55" i="18" s="1"/>
  <c r="C24" i="18"/>
  <c r="K24" i="18"/>
  <c r="C26" i="18"/>
  <c r="G28" i="18"/>
  <c r="AC25" i="18" s="1"/>
  <c r="AG25" i="18" s="1"/>
  <c r="O28" i="18"/>
  <c r="J29" i="18"/>
  <c r="C30" i="18"/>
  <c r="K30" i="18"/>
  <c r="C32" i="18"/>
  <c r="K32" i="18"/>
  <c r="C34" i="18"/>
  <c r="K34" i="18"/>
  <c r="G36" i="18"/>
  <c r="O36" i="18"/>
  <c r="H38" i="18"/>
  <c r="W38" i="18" s="1"/>
  <c r="AF38" i="18" s="1"/>
  <c r="P38" i="18"/>
  <c r="AA38" i="18" s="1"/>
  <c r="AJ38" i="18" s="1"/>
  <c r="D40" i="18"/>
  <c r="L40" i="18"/>
  <c r="I41" i="18"/>
  <c r="G42" i="18"/>
  <c r="W42" i="18" s="1"/>
  <c r="AF42" i="18" s="1"/>
  <c r="O42" i="18"/>
  <c r="H44" i="18"/>
  <c r="P44" i="18"/>
  <c r="AA44" i="18" s="1"/>
  <c r="AJ44" i="18" s="1"/>
  <c r="E46" i="18"/>
  <c r="H47" i="18"/>
  <c r="P47" i="18"/>
  <c r="E48" i="18"/>
  <c r="D49" i="18"/>
  <c r="U49" i="18" s="1"/>
  <c r="L49" i="18"/>
  <c r="F50" i="18"/>
  <c r="H51" i="18"/>
  <c r="F52" i="18"/>
  <c r="L53" i="18"/>
  <c r="F54" i="18"/>
  <c r="N54" i="18"/>
  <c r="D55" i="18"/>
  <c r="H32" i="18"/>
  <c r="P32" i="18"/>
  <c r="H34" i="18"/>
  <c r="Y40" i="18"/>
  <c r="AH40" i="18" s="1"/>
  <c r="E24" i="18"/>
  <c r="M24" i="18"/>
  <c r="G26" i="18"/>
  <c r="D30" i="18"/>
  <c r="L30" i="18"/>
  <c r="D34" i="18"/>
  <c r="L34" i="18"/>
  <c r="H36" i="18"/>
  <c r="W36" i="18" s="1"/>
  <c r="AF36" i="18" s="1"/>
  <c r="H42" i="18"/>
  <c r="P42" i="18"/>
  <c r="J46" i="18"/>
  <c r="M48" i="18"/>
  <c r="Z48" i="18" s="1"/>
  <c r="J50" i="18"/>
  <c r="L51" i="18"/>
  <c r="J52" i="18"/>
  <c r="P53" i="18"/>
  <c r="G54" i="18"/>
  <c r="O54" i="18"/>
  <c r="H55" i="18"/>
  <c r="Q24" i="18"/>
  <c r="O26" i="18"/>
  <c r="AA24" i="18" s="1"/>
  <c r="H30" i="18"/>
  <c r="P30" i="18"/>
  <c r="H28" i="18"/>
  <c r="P28" i="18"/>
  <c r="D32" i="18"/>
  <c r="U32" i="18" s="1"/>
  <c r="U59" i="18" s="1"/>
  <c r="L32" i="18"/>
  <c r="Y32" i="18" s="1"/>
  <c r="AH32" i="18" s="1"/>
  <c r="P36" i="18"/>
  <c r="AA36" i="18" s="1"/>
  <c r="AJ36" i="18" s="1"/>
  <c r="G24" i="18"/>
  <c r="O24" i="18"/>
  <c r="K26" i="18"/>
  <c r="C28" i="18"/>
  <c r="AC23" i="18" s="1"/>
  <c r="AG23" i="18" s="1"/>
  <c r="K28" i="18"/>
  <c r="AC27" i="18" s="1"/>
  <c r="AG27" i="18" s="1"/>
  <c r="R29" i="18"/>
  <c r="G30" i="18"/>
  <c r="O30" i="18"/>
  <c r="G32" i="18"/>
  <c r="O32" i="18"/>
  <c r="V33" i="18"/>
  <c r="AE33" i="18" s="1"/>
  <c r="G34" i="18"/>
  <c r="O34" i="18"/>
  <c r="C36" i="18"/>
  <c r="K36" i="18"/>
  <c r="Y36" i="18" s="1"/>
  <c r="AH36" i="18" s="1"/>
  <c r="H40" i="18"/>
  <c r="W40" i="18" s="1"/>
  <c r="P40" i="18"/>
  <c r="AA40" i="18" s="1"/>
  <c r="AJ40" i="18" s="1"/>
  <c r="C42" i="18"/>
  <c r="U42" i="18" s="1"/>
  <c r="AD42" i="18" s="1"/>
  <c r="K42" i="18"/>
  <c r="Y42" i="18" s="1"/>
  <c r="AH42" i="18" s="1"/>
  <c r="I45" i="18"/>
  <c r="M46" i="18"/>
  <c r="Z46" i="18" s="1"/>
  <c r="AI46" i="18" s="1"/>
  <c r="H49" i="18"/>
  <c r="P49" i="18"/>
  <c r="AA49" i="18" s="1"/>
  <c r="N50" i="18"/>
  <c r="C51" i="18"/>
  <c r="U51" i="18" s="1"/>
  <c r="P51" i="18"/>
  <c r="AA51" i="18" s="1"/>
  <c r="N52" i="18"/>
  <c r="J54" i="18"/>
  <c r="R54" i="18"/>
  <c r="AB54" i="18" s="1"/>
  <c r="L55" i="18"/>
  <c r="I25" i="18"/>
  <c r="Q25" i="18"/>
  <c r="AB7" i="18" s="1"/>
  <c r="AC7" i="18" s="1"/>
  <c r="P35" i="18"/>
  <c r="L35" i="18"/>
  <c r="H35" i="18"/>
  <c r="D35" i="18"/>
  <c r="O35" i="18"/>
  <c r="K35" i="18"/>
  <c r="G35" i="18"/>
  <c r="C35" i="18"/>
  <c r="I35" i="18"/>
  <c r="Q35" i="18"/>
  <c r="P39" i="18"/>
  <c r="L39" i="18"/>
  <c r="H39" i="18"/>
  <c r="D39" i="18"/>
  <c r="O39" i="18"/>
  <c r="K39" i="18"/>
  <c r="G39" i="18"/>
  <c r="C39" i="18"/>
  <c r="R39" i="18"/>
  <c r="N39" i="18"/>
  <c r="J39" i="18"/>
  <c r="F39" i="18"/>
  <c r="Q39" i="18"/>
  <c r="P43" i="18"/>
  <c r="L43" i="18"/>
  <c r="H43" i="18"/>
  <c r="D43" i="18"/>
  <c r="O43" i="18"/>
  <c r="K43" i="18"/>
  <c r="G43" i="18"/>
  <c r="C43" i="18"/>
  <c r="R43" i="18"/>
  <c r="AB43" i="18" s="1"/>
  <c r="AK43" i="18" s="1"/>
  <c r="N43" i="18"/>
  <c r="J43" i="18"/>
  <c r="F43" i="18"/>
  <c r="D24" i="18"/>
  <c r="AA2" i="18" s="1"/>
  <c r="H24" i="18"/>
  <c r="L24" i="18"/>
  <c r="P24" i="18"/>
  <c r="F25" i="18"/>
  <c r="J25" i="18"/>
  <c r="N25" i="18"/>
  <c r="R25" i="18"/>
  <c r="D26" i="18"/>
  <c r="H26" i="18"/>
  <c r="L26" i="18"/>
  <c r="P26" i="18"/>
  <c r="E27" i="18"/>
  <c r="AA27" i="18" s="1"/>
  <c r="J27" i="18"/>
  <c r="O27" i="18"/>
  <c r="AB27" i="18" s="1"/>
  <c r="AF27" i="18" s="1"/>
  <c r="E29" i="18"/>
  <c r="F31" i="18"/>
  <c r="P33" i="18"/>
  <c r="L33" i="18"/>
  <c r="H33" i="18"/>
  <c r="D33" i="18"/>
  <c r="O33" i="18"/>
  <c r="K33" i="18"/>
  <c r="G33" i="18"/>
  <c r="C33" i="18"/>
  <c r="I33" i="18"/>
  <c r="Q33" i="18"/>
  <c r="AB33" i="18" s="1"/>
  <c r="AK33" i="18" s="1"/>
  <c r="J35" i="18"/>
  <c r="X35" i="18" s="1"/>
  <c r="AG35" i="18" s="1"/>
  <c r="R35" i="18"/>
  <c r="E39" i="18"/>
  <c r="E43" i="18"/>
  <c r="E25" i="18"/>
  <c r="K25" i="18"/>
  <c r="E26" i="18"/>
  <c r="I26" i="18"/>
  <c r="M26" i="18"/>
  <c r="AA23" i="18" s="1"/>
  <c r="Q26" i="18"/>
  <c r="AA25" i="18" s="1"/>
  <c r="F27" i="18"/>
  <c r="P31" i="18"/>
  <c r="L31" i="18"/>
  <c r="H31" i="18"/>
  <c r="D31" i="18"/>
  <c r="O31" i="18"/>
  <c r="K31" i="18"/>
  <c r="G31" i="18"/>
  <c r="C31" i="18"/>
  <c r="I31" i="18"/>
  <c r="Q31" i="18"/>
  <c r="E35" i="18"/>
  <c r="M35" i="18"/>
  <c r="P37" i="18"/>
  <c r="L37" i="18"/>
  <c r="H37" i="18"/>
  <c r="D37" i="18"/>
  <c r="O37" i="18"/>
  <c r="K37" i="18"/>
  <c r="G37" i="18"/>
  <c r="C37" i="18"/>
  <c r="R37" i="18"/>
  <c r="N37" i="18"/>
  <c r="Z37" i="18" s="1"/>
  <c r="AI37" i="18" s="1"/>
  <c r="J37" i="18"/>
  <c r="X37" i="18" s="1"/>
  <c r="AG37" i="18" s="1"/>
  <c r="F37" i="18"/>
  <c r="Q37" i="18"/>
  <c r="I39" i="18"/>
  <c r="P41" i="18"/>
  <c r="L41" i="18"/>
  <c r="H41" i="18"/>
  <c r="D41" i="18"/>
  <c r="O41" i="18"/>
  <c r="K41" i="18"/>
  <c r="G41" i="18"/>
  <c r="C41" i="18"/>
  <c r="R41" i="18"/>
  <c r="N41" i="18"/>
  <c r="Z41" i="18" s="1"/>
  <c r="AI41" i="18" s="1"/>
  <c r="J41" i="18"/>
  <c r="F41" i="18"/>
  <c r="Q41" i="18"/>
  <c r="I43" i="18"/>
  <c r="P45" i="18"/>
  <c r="L45" i="18"/>
  <c r="H45" i="18"/>
  <c r="D45" i="18"/>
  <c r="O45" i="18"/>
  <c r="K45" i="18"/>
  <c r="G45" i="18"/>
  <c r="C45" i="18"/>
  <c r="R45" i="18"/>
  <c r="N45" i="18"/>
  <c r="Z45" i="18" s="1"/>
  <c r="AI45" i="18" s="1"/>
  <c r="J45" i="18"/>
  <c r="F45" i="18"/>
  <c r="Q45" i="18"/>
  <c r="M25" i="18"/>
  <c r="C25" i="18"/>
  <c r="AB4" i="18" s="1"/>
  <c r="G25" i="18"/>
  <c r="O25" i="18"/>
  <c r="P27" i="18"/>
  <c r="L27" i="18"/>
  <c r="H27" i="18"/>
  <c r="D27" i="18"/>
  <c r="K27" i="18"/>
  <c r="AB25" i="18" s="1"/>
  <c r="AF25" i="18" s="1"/>
  <c r="F24" i="18"/>
  <c r="J24" i="18"/>
  <c r="N24" i="18"/>
  <c r="D25" i="18"/>
  <c r="H25" i="18"/>
  <c r="L25" i="18"/>
  <c r="F26" i="18"/>
  <c r="J26" i="18"/>
  <c r="N26" i="18"/>
  <c r="G27" i="18"/>
  <c r="AB23" i="18" s="1"/>
  <c r="AF23" i="18" s="1"/>
  <c r="M27" i="18"/>
  <c r="AB26" i="18" s="1"/>
  <c r="AF26" i="18" s="1"/>
  <c r="R27" i="18"/>
  <c r="P29" i="18"/>
  <c r="L29" i="18"/>
  <c r="H29" i="18"/>
  <c r="D29" i="18"/>
  <c r="O29" i="18"/>
  <c r="K29" i="18"/>
  <c r="G29" i="18"/>
  <c r="C29" i="18"/>
  <c r="I29" i="18"/>
  <c r="Q29" i="18"/>
  <c r="J31" i="18"/>
  <c r="R31" i="18"/>
  <c r="F35" i="18"/>
  <c r="N35" i="18"/>
  <c r="E37" i="18"/>
  <c r="M39" i="18"/>
  <c r="E41" i="18"/>
  <c r="AA42" i="18"/>
  <c r="AJ42" i="18" s="1"/>
  <c r="M43" i="18"/>
  <c r="E45" i="18"/>
  <c r="W47" i="18"/>
  <c r="AF47" i="18" s="1"/>
  <c r="AA47" i="18"/>
  <c r="AJ47" i="18" s="1"/>
  <c r="F48" i="18"/>
  <c r="E28" i="18"/>
  <c r="AC24" i="18" s="1"/>
  <c r="AG24" i="18" s="1"/>
  <c r="I28" i="18"/>
  <c r="AC26" i="18" s="1"/>
  <c r="AG26" i="18" s="1"/>
  <c r="M28" i="18"/>
  <c r="Q28" i="18"/>
  <c r="E30" i="18"/>
  <c r="I30" i="18"/>
  <c r="M30" i="18"/>
  <c r="Q30" i="18"/>
  <c r="E32" i="18"/>
  <c r="I32" i="18"/>
  <c r="M32" i="18"/>
  <c r="Q32" i="18"/>
  <c r="AB32" i="18" s="1"/>
  <c r="AK32" i="18" s="1"/>
  <c r="E34" i="18"/>
  <c r="I34" i="18"/>
  <c r="M34" i="18"/>
  <c r="Q34" i="18"/>
  <c r="AB34" i="18" s="1"/>
  <c r="AK34" i="18" s="1"/>
  <c r="E36" i="18"/>
  <c r="I36" i="18"/>
  <c r="M36" i="18"/>
  <c r="Q36" i="18"/>
  <c r="AB36" i="18" s="1"/>
  <c r="AK36" i="18" s="1"/>
  <c r="E38" i="18"/>
  <c r="I38" i="18"/>
  <c r="M38" i="18"/>
  <c r="Q38" i="18"/>
  <c r="AB38" i="18" s="1"/>
  <c r="AK38" i="18" s="1"/>
  <c r="E40" i="18"/>
  <c r="I40" i="18"/>
  <c r="M40" i="18"/>
  <c r="Q40" i="18"/>
  <c r="AB40" i="18" s="1"/>
  <c r="AK40" i="18" s="1"/>
  <c r="E42" i="18"/>
  <c r="I42" i="18"/>
  <c r="M42" i="18"/>
  <c r="Q42" i="18"/>
  <c r="AB42" i="18" s="1"/>
  <c r="AK42" i="18" s="1"/>
  <c r="E44" i="18"/>
  <c r="I44" i="18"/>
  <c r="M44" i="18"/>
  <c r="Q44" i="18"/>
  <c r="AB44" i="18" s="1"/>
  <c r="AK44" i="18" s="1"/>
  <c r="F46" i="18"/>
  <c r="P48" i="18"/>
  <c r="L48" i="18"/>
  <c r="H48" i="18"/>
  <c r="D48" i="18"/>
  <c r="O48" i="18"/>
  <c r="K48" i="18"/>
  <c r="G48" i="18"/>
  <c r="C48" i="18"/>
  <c r="I48" i="18"/>
  <c r="Q48" i="18"/>
  <c r="F28" i="18"/>
  <c r="J28" i="18"/>
  <c r="N28" i="18"/>
  <c r="F30" i="18"/>
  <c r="J30" i="18"/>
  <c r="N30" i="18"/>
  <c r="F32" i="18"/>
  <c r="J32" i="18"/>
  <c r="N32" i="18"/>
  <c r="F34" i="18"/>
  <c r="J34" i="18"/>
  <c r="X34" i="18" s="1"/>
  <c r="AG34" i="18" s="1"/>
  <c r="N34" i="18"/>
  <c r="F36" i="18"/>
  <c r="J36" i="18"/>
  <c r="N36" i="18"/>
  <c r="F38" i="18"/>
  <c r="J38" i="18"/>
  <c r="N38" i="18"/>
  <c r="F40" i="18"/>
  <c r="J40" i="18"/>
  <c r="N40" i="18"/>
  <c r="F42" i="18"/>
  <c r="J42" i="18"/>
  <c r="X42" i="18" s="1"/>
  <c r="AG42" i="18" s="1"/>
  <c r="N42" i="18"/>
  <c r="F44" i="18"/>
  <c r="J44" i="18"/>
  <c r="N44" i="18"/>
  <c r="P46" i="18"/>
  <c r="L46" i="18"/>
  <c r="H46" i="18"/>
  <c r="D46" i="18"/>
  <c r="O46" i="18"/>
  <c r="K46" i="18"/>
  <c r="G46" i="18"/>
  <c r="C46" i="18"/>
  <c r="I46" i="18"/>
  <c r="Q46" i="18"/>
  <c r="J48" i="18"/>
  <c r="R48" i="18"/>
  <c r="E47" i="18"/>
  <c r="I47" i="18"/>
  <c r="M47" i="18"/>
  <c r="Q47" i="18"/>
  <c r="AB47" i="18" s="1"/>
  <c r="AK47" i="18" s="1"/>
  <c r="E49" i="18"/>
  <c r="I49" i="18"/>
  <c r="M49" i="18"/>
  <c r="Q49" i="18"/>
  <c r="AB49" i="18" s="1"/>
  <c r="C50" i="18"/>
  <c r="G50" i="18"/>
  <c r="K50" i="18"/>
  <c r="O50" i="18"/>
  <c r="E51" i="18"/>
  <c r="I51" i="18"/>
  <c r="M51" i="18"/>
  <c r="Q51" i="18"/>
  <c r="C52" i="18"/>
  <c r="G52" i="18"/>
  <c r="K52" i="18"/>
  <c r="O52" i="18"/>
  <c r="E53" i="18"/>
  <c r="I53" i="18"/>
  <c r="M53" i="18"/>
  <c r="Q53" i="18"/>
  <c r="AB53" i="18" s="1"/>
  <c r="F47" i="18"/>
  <c r="J47" i="18"/>
  <c r="N47" i="18"/>
  <c r="Z47" i="18" s="1"/>
  <c r="AI47" i="18" s="1"/>
  <c r="F49" i="18"/>
  <c r="J49" i="18"/>
  <c r="N49" i="18"/>
  <c r="D50" i="18"/>
  <c r="H50" i="18"/>
  <c r="L50" i="18"/>
  <c r="P50" i="18"/>
  <c r="F51" i="18"/>
  <c r="J51" i="18"/>
  <c r="N51" i="18"/>
  <c r="R51" i="18"/>
  <c r="D52" i="18"/>
  <c r="H52" i="18"/>
  <c r="L52" i="18"/>
  <c r="P52" i="18"/>
  <c r="F53" i="18"/>
  <c r="J53" i="18"/>
  <c r="N53" i="18"/>
  <c r="E50" i="18"/>
  <c r="V50" i="18" s="1"/>
  <c r="I50" i="18"/>
  <c r="X50" i="18" s="1"/>
  <c r="M50" i="18"/>
  <c r="G51" i="18"/>
  <c r="K51" i="18"/>
  <c r="Y51" i="18" s="1"/>
  <c r="E52" i="18"/>
  <c r="I52" i="18"/>
  <c r="M52" i="18"/>
  <c r="C53" i="18"/>
  <c r="G53" i="18"/>
  <c r="W53" i="18" s="1"/>
  <c r="K53" i="18"/>
  <c r="Y53" i="18" s="1"/>
  <c r="O53" i="18"/>
  <c r="T62" i="18"/>
  <c r="R62" i="18"/>
  <c r="E55" i="18"/>
  <c r="I55" i="18"/>
  <c r="M55" i="18"/>
  <c r="Q55" i="18"/>
  <c r="D54" i="18"/>
  <c r="U54" i="18" s="1"/>
  <c r="H54" i="18"/>
  <c r="W54" i="18" s="1"/>
  <c r="L54" i="18"/>
  <c r="P54" i="18"/>
  <c r="AA54" i="18" s="1"/>
  <c r="F55" i="18"/>
  <c r="J55" i="18"/>
  <c r="N55" i="18"/>
  <c r="R55" i="18"/>
  <c r="E54" i="18"/>
  <c r="V54" i="18" s="1"/>
  <c r="I54" i="18"/>
  <c r="M54" i="18"/>
  <c r="C55" i="18"/>
  <c r="G55" i="18"/>
  <c r="K55" i="18"/>
  <c r="E37" i="17"/>
  <c r="E36" i="17"/>
  <c r="E35" i="17"/>
  <c r="E34" i="17"/>
  <c r="J33" i="17"/>
  <c r="E33" i="17"/>
  <c r="E32" i="17"/>
  <c r="E31" i="17"/>
  <c r="L30" i="17"/>
  <c r="J30" i="17"/>
  <c r="E30" i="17"/>
  <c r="E39" i="17" s="1"/>
  <c r="L29" i="17"/>
  <c r="J25" i="17"/>
  <c r="O20" i="17"/>
  <c r="O24" i="17" s="1"/>
  <c r="N24" i="17" s="1"/>
  <c r="Z49" i="18" l="1"/>
  <c r="W34" i="18"/>
  <c r="AF34" i="18" s="1"/>
  <c r="U40" i="18"/>
  <c r="V59" i="18" s="1"/>
  <c r="X54" i="18"/>
  <c r="V38" i="18"/>
  <c r="AE38" i="18" s="1"/>
  <c r="AB15" i="18"/>
  <c r="Z50" i="18"/>
  <c r="X53" i="18"/>
  <c r="W52" i="18"/>
  <c r="X51" i="18"/>
  <c r="W50" i="18"/>
  <c r="AF40" i="18"/>
  <c r="V61" i="18"/>
  <c r="V52" i="18"/>
  <c r="Y54" i="18"/>
  <c r="U53" i="18"/>
  <c r="X48" i="18"/>
  <c r="X44" i="18"/>
  <c r="AG44" i="18" s="1"/>
  <c r="X36" i="18"/>
  <c r="AG36" i="18" s="1"/>
  <c r="X45" i="18"/>
  <c r="AG45" i="18" s="1"/>
  <c r="U36" i="18"/>
  <c r="AD36" i="18" s="1"/>
  <c r="Z54" i="18"/>
  <c r="Y55" i="18"/>
  <c r="AA53" i="18"/>
  <c r="Z52" i="18"/>
  <c r="W55" i="18"/>
  <c r="W51" i="18"/>
  <c r="Z53" i="18"/>
  <c r="X38" i="18"/>
  <c r="AG38" i="18" s="1"/>
  <c r="AB19" i="18"/>
  <c r="V46" i="18"/>
  <c r="AE46" i="18" s="1"/>
  <c r="V35" i="18"/>
  <c r="AE35" i="18" s="1"/>
  <c r="X41" i="18"/>
  <c r="AG41" i="18" s="1"/>
  <c r="X33" i="18"/>
  <c r="AG33" i="18" s="1"/>
  <c r="AA3" i="18"/>
  <c r="U55" i="18"/>
  <c r="X46" i="18"/>
  <c r="AG46" i="18" s="1"/>
  <c r="X40" i="18"/>
  <c r="AG40" i="18" s="1"/>
  <c r="X32" i="18"/>
  <c r="AG32" i="18" s="1"/>
  <c r="V48" i="18"/>
  <c r="W60" i="18" s="1"/>
  <c r="AB9" i="18"/>
  <c r="AD9" i="18" s="1"/>
  <c r="W49" i="18"/>
  <c r="AB18" i="18"/>
  <c r="Y49" i="18"/>
  <c r="Z38" i="18"/>
  <c r="AI38" i="18" s="1"/>
  <c r="V53" i="18"/>
  <c r="AA52" i="18"/>
  <c r="AB51" i="18"/>
  <c r="AA50" i="18"/>
  <c r="X47" i="18"/>
  <c r="AG47" i="18" s="1"/>
  <c r="AE27" i="18"/>
  <c r="Z27" i="18"/>
  <c r="AD27" i="18" s="1"/>
  <c r="AD32" i="18"/>
  <c r="AE24" i="18"/>
  <c r="Z24" i="18"/>
  <c r="AD24" i="18" s="1"/>
  <c r="AE25" i="18"/>
  <c r="Z25" i="18"/>
  <c r="AD25" i="18" s="1"/>
  <c r="AE26" i="18"/>
  <c r="Z26" i="18"/>
  <c r="Y47" i="18"/>
  <c r="AH47" i="18" s="1"/>
  <c r="Y34" i="18"/>
  <c r="AH34" i="18" s="1"/>
  <c r="Y38" i="18"/>
  <c r="AH38" i="18" s="1"/>
  <c r="AD26" i="18"/>
  <c r="U44" i="18"/>
  <c r="AD44" i="18" s="1"/>
  <c r="Z55" i="18"/>
  <c r="X52" i="18"/>
  <c r="V40" i="18"/>
  <c r="V60" i="18" s="1"/>
  <c r="V32" i="18"/>
  <c r="AE32" i="18" s="1"/>
  <c r="AB41" i="18"/>
  <c r="AK41" i="18" s="1"/>
  <c r="W37" i="18"/>
  <c r="AF37" i="18" s="1"/>
  <c r="X43" i="18"/>
  <c r="AG43" i="18" s="1"/>
  <c r="V39" i="18"/>
  <c r="AE39" i="18" s="1"/>
  <c r="U34" i="18"/>
  <c r="AD34" i="18" s="1"/>
  <c r="AB14" i="18"/>
  <c r="AD14" i="18" s="1"/>
  <c r="V42" i="18"/>
  <c r="AE42" i="18" s="1"/>
  <c r="V34" i="18"/>
  <c r="AE34" i="18" s="1"/>
  <c r="AA12" i="18"/>
  <c r="Z35" i="18"/>
  <c r="AI35" i="18" s="1"/>
  <c r="AE23" i="18"/>
  <c r="Z23" i="18"/>
  <c r="AD23" i="18" s="1"/>
  <c r="AA32" i="18"/>
  <c r="AJ32" i="18" s="1"/>
  <c r="V55" i="18"/>
  <c r="AB46" i="18"/>
  <c r="AK46" i="18" s="1"/>
  <c r="V44" i="18"/>
  <c r="AE44" i="18" s="1"/>
  <c r="W32" i="18"/>
  <c r="W62" i="18"/>
  <c r="Z12" i="18"/>
  <c r="Y12" i="18"/>
  <c r="W45" i="18"/>
  <c r="AF45" i="18" s="1"/>
  <c r="AA41" i="18"/>
  <c r="AJ41" i="18" s="1"/>
  <c r="AA33" i="18"/>
  <c r="AJ33" i="18" s="1"/>
  <c r="W43" i="18"/>
  <c r="AF43" i="18" s="1"/>
  <c r="U39" i="18"/>
  <c r="AD39" i="18" s="1"/>
  <c r="Y35" i="18"/>
  <c r="AH35" i="18" s="1"/>
  <c r="X55" i="18"/>
  <c r="R63" i="18"/>
  <c r="T63" i="18"/>
  <c r="Y52" i="18"/>
  <c r="Z51" i="18"/>
  <c r="Y50" i="18"/>
  <c r="X49" i="18"/>
  <c r="V47" i="18"/>
  <c r="AE47" i="18" s="1"/>
  <c r="Y46" i="18"/>
  <c r="AH46" i="18" s="1"/>
  <c r="Z40" i="18"/>
  <c r="AI40" i="18" s="1"/>
  <c r="V36" i="18"/>
  <c r="AE36" i="18" s="1"/>
  <c r="Z32" i="18"/>
  <c r="AI32" i="18" s="1"/>
  <c r="AA48" i="18"/>
  <c r="AB20" i="18"/>
  <c r="AB16" i="18"/>
  <c r="AD16" i="18" s="1"/>
  <c r="Y45" i="18"/>
  <c r="AH45" i="18" s="1"/>
  <c r="V41" i="18"/>
  <c r="AE41" i="18" s="1"/>
  <c r="U41" i="18"/>
  <c r="AD41" i="18" s="1"/>
  <c r="Y37" i="18"/>
  <c r="AH37" i="18" s="1"/>
  <c r="AB35" i="18"/>
  <c r="AK35" i="18" s="1"/>
  <c r="U33" i="18"/>
  <c r="AD33" i="18" s="1"/>
  <c r="AB21" i="18"/>
  <c r="Z43" i="18"/>
  <c r="AI43" i="18" s="1"/>
  <c r="Y43" i="18"/>
  <c r="AH43" i="18" s="1"/>
  <c r="X39" i="18"/>
  <c r="AG39" i="18" s="1"/>
  <c r="W39" i="18"/>
  <c r="AF39" i="18" s="1"/>
  <c r="AA35" i="18"/>
  <c r="AJ35" i="18" s="1"/>
  <c r="Y48" i="18"/>
  <c r="V49" i="18"/>
  <c r="AA46" i="18"/>
  <c r="AJ46" i="18" s="1"/>
  <c r="Z42" i="18"/>
  <c r="AI42" i="18" s="1"/>
  <c r="Z34" i="18"/>
  <c r="AI34" i="18" s="1"/>
  <c r="AD15" i="18"/>
  <c r="U48" i="18"/>
  <c r="AB10" i="18"/>
  <c r="AB5" i="18"/>
  <c r="Y3" i="18"/>
  <c r="Z3" i="18"/>
  <c r="AB45" i="18"/>
  <c r="AK45" i="18" s="1"/>
  <c r="AA45" i="18"/>
  <c r="AJ45" i="18" s="1"/>
  <c r="W41" i="18"/>
  <c r="AF41" i="18" s="1"/>
  <c r="AB37" i="18"/>
  <c r="AK37" i="18" s="1"/>
  <c r="AA37" i="18"/>
  <c r="AJ37" i="18" s="1"/>
  <c r="W33" i="18"/>
  <c r="AF33" i="18" s="1"/>
  <c r="AA43" i="18"/>
  <c r="AJ43" i="18" s="1"/>
  <c r="Z39" i="18"/>
  <c r="AI39" i="18" s="1"/>
  <c r="Y39" i="18"/>
  <c r="AH39" i="18" s="1"/>
  <c r="U35" i="18"/>
  <c r="AD35" i="18" s="1"/>
  <c r="W46" i="18"/>
  <c r="AF46" i="18" s="1"/>
  <c r="AB17" i="18"/>
  <c r="AD17" i="18" s="1"/>
  <c r="AB55" i="18"/>
  <c r="U52" i="18"/>
  <c r="V51" i="18"/>
  <c r="U50" i="18"/>
  <c r="AB48" i="18"/>
  <c r="U46" i="18"/>
  <c r="AD46" i="18" s="1"/>
  <c r="Z44" i="18"/>
  <c r="AI44" i="18" s="1"/>
  <c r="Z36" i="18"/>
  <c r="AI36" i="18" s="1"/>
  <c r="W48" i="18"/>
  <c r="AA13" i="18"/>
  <c r="Z13" i="18"/>
  <c r="AB8" i="18"/>
  <c r="AD8" i="18" s="1"/>
  <c r="Y2" i="18"/>
  <c r="Z2" i="18"/>
  <c r="V45" i="18"/>
  <c r="AE45" i="18" s="1"/>
  <c r="U45" i="18"/>
  <c r="AD45" i="18" s="1"/>
  <c r="Y41" i="18"/>
  <c r="AH41" i="18" s="1"/>
  <c r="V37" i="18"/>
  <c r="AE37" i="18" s="1"/>
  <c r="U37" i="18"/>
  <c r="AD37" i="18" s="1"/>
  <c r="Y33" i="18"/>
  <c r="AH33" i="18" s="1"/>
  <c r="AB6" i="18"/>
  <c r="V43" i="18"/>
  <c r="AE43" i="18" s="1"/>
  <c r="U43" i="18"/>
  <c r="AD43" i="18" s="1"/>
  <c r="AB39" i="18"/>
  <c r="AK39" i="18" s="1"/>
  <c r="AA39" i="18"/>
  <c r="AJ39" i="18" s="1"/>
  <c r="W35" i="18"/>
  <c r="AF35" i="18" s="1"/>
  <c r="E41" i="17"/>
  <c r="F39" i="17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24" i="16"/>
  <c r="AE40" i="18" l="1"/>
  <c r="U62" i="18"/>
  <c r="AD40" i="18"/>
  <c r="AH12" i="18"/>
  <c r="AH13" i="18" s="1"/>
  <c r="AH8" i="18" s="1"/>
  <c r="U60" i="18"/>
  <c r="V62" i="18"/>
  <c r="AB13" i="18"/>
  <c r="AB2" i="18"/>
  <c r="AF32" i="18"/>
  <c r="U61" i="18"/>
  <c r="AB3" i="18"/>
  <c r="W59" i="18"/>
  <c r="AB12" i="18"/>
  <c r="W61" i="18"/>
  <c r="W63" i="18"/>
  <c r="V63" i="18"/>
  <c r="U63" i="18"/>
  <c r="T64" i="18"/>
  <c r="R64" i="18"/>
  <c r="C30" i="16"/>
  <c r="AG49" i="18" l="1"/>
  <c r="AG69" i="18" s="1"/>
  <c r="AG78" i="18" s="1"/>
  <c r="X63" i="18"/>
  <c r="AK55" i="18"/>
  <c r="AK75" i="18" s="1"/>
  <c r="AK84" i="18" s="1"/>
  <c r="X61" i="18"/>
  <c r="AG55" i="18"/>
  <c r="AG75" i="18" s="1"/>
  <c r="AG84" i="18" s="1"/>
  <c r="AD52" i="18"/>
  <c r="AD72" i="18" s="1"/>
  <c r="AD81" i="18" s="1"/>
  <c r="X62" i="18"/>
  <c r="AJ48" i="18"/>
  <c r="AJ68" i="18" s="1"/>
  <c r="AJ77" i="18" s="1"/>
  <c r="AH50" i="18"/>
  <c r="AH70" i="18" s="1"/>
  <c r="AH79" i="18" s="1"/>
  <c r="AH17" i="18"/>
  <c r="AH18" i="18" s="1"/>
  <c r="AI51" i="18"/>
  <c r="AI71" i="18" s="1"/>
  <c r="AI80" i="18" s="1"/>
  <c r="AE51" i="18"/>
  <c r="AE71" i="18" s="1"/>
  <c r="AE80" i="18" s="1"/>
  <c r="AE49" i="18"/>
  <c r="AE69" i="18" s="1"/>
  <c r="AE78" i="18" s="1"/>
  <c r="AD50" i="18"/>
  <c r="AD70" i="18" s="1"/>
  <c r="AD79" i="18" s="1"/>
  <c r="AF48" i="18"/>
  <c r="AF68" i="18" s="1"/>
  <c r="AF77" i="18" s="1"/>
  <c r="AH48" i="18"/>
  <c r="AH68" i="18" s="1"/>
  <c r="AH77" i="18" s="1"/>
  <c r="AH52" i="18"/>
  <c r="AH72" i="18" s="1"/>
  <c r="AH81" i="18" s="1"/>
  <c r="X59" i="18"/>
  <c r="R65" i="18"/>
  <c r="T65" i="18"/>
  <c r="AH9" i="18"/>
  <c r="U64" i="18"/>
  <c r="W64" i="18"/>
  <c r="X64" i="18" s="1"/>
  <c r="V64" i="18"/>
  <c r="AD48" i="18"/>
  <c r="AD68" i="18" s="1"/>
  <c r="AD77" i="18" s="1"/>
  <c r="AK50" i="18"/>
  <c r="AK70" i="18" s="1"/>
  <c r="AK79" i="18" s="1"/>
  <c r="AJ49" i="18"/>
  <c r="AJ69" i="18" s="1"/>
  <c r="AJ78" i="18" s="1"/>
  <c r="AJ51" i="18"/>
  <c r="AJ71" i="18" s="1"/>
  <c r="AJ80" i="18" s="1"/>
  <c r="AF49" i="18"/>
  <c r="AF69" i="18" s="1"/>
  <c r="AF78" i="18" s="1"/>
  <c r="AD51" i="18"/>
  <c r="AD71" i="18" s="1"/>
  <c r="AD80" i="18" s="1"/>
  <c r="AH49" i="18"/>
  <c r="AH69" i="18" s="1"/>
  <c r="AH78" i="18" s="1"/>
  <c r="AK52" i="18"/>
  <c r="AK72" i="18" s="1"/>
  <c r="AK81" i="18" s="1"/>
  <c r="AK54" i="18"/>
  <c r="AK74" i="18" s="1"/>
  <c r="AK83" i="18" s="1"/>
  <c r="AE54" i="18"/>
  <c r="AE74" i="18" s="1"/>
  <c r="AE83" i="18" s="1"/>
  <c r="AF51" i="18"/>
  <c r="AF71" i="18" s="1"/>
  <c r="AF80" i="18" s="1"/>
  <c r="AJ53" i="18"/>
  <c r="AJ73" i="18" s="1"/>
  <c r="AJ82" i="18" s="1"/>
  <c r="AH53" i="18"/>
  <c r="AH73" i="18" s="1"/>
  <c r="AH82" i="18" s="1"/>
  <c r="AH54" i="18"/>
  <c r="AH74" i="18" s="1"/>
  <c r="AH83" i="18" s="1"/>
  <c r="AF55" i="18"/>
  <c r="AF75" i="18" s="1"/>
  <c r="AF84" i="18" s="1"/>
  <c r="AI49" i="18"/>
  <c r="AI69" i="18" s="1"/>
  <c r="AI78" i="18" s="1"/>
  <c r="AE55" i="18"/>
  <c r="AE75" i="18" s="1"/>
  <c r="AE84" i="18" s="1"/>
  <c r="AF52" i="18"/>
  <c r="AF72" i="18" s="1"/>
  <c r="AF81" i="18" s="1"/>
  <c r="AJ50" i="18"/>
  <c r="AJ70" i="18" s="1"/>
  <c r="AJ79" i="18" s="1"/>
  <c r="AJ52" i="18"/>
  <c r="AJ72" i="18" s="1"/>
  <c r="AJ81" i="18" s="1"/>
  <c r="AH51" i="18"/>
  <c r="AH71" i="18" s="1"/>
  <c r="AH80" i="18" s="1"/>
  <c r="AK53" i="18"/>
  <c r="AK73" i="18" s="1"/>
  <c r="AK82" i="18" s="1"/>
  <c r="AG52" i="18"/>
  <c r="AG72" i="18" s="1"/>
  <c r="AG81" i="18" s="1"/>
  <c r="AI50" i="18"/>
  <c r="AI70" i="18" s="1"/>
  <c r="AI79" i="18" s="1"/>
  <c r="AF53" i="18"/>
  <c r="AF73" i="18" s="1"/>
  <c r="AF82" i="18" s="1"/>
  <c r="AE52" i="18"/>
  <c r="AE72" i="18" s="1"/>
  <c r="AE81" i="18" s="1"/>
  <c r="AD54" i="18"/>
  <c r="AD74" i="18" s="1"/>
  <c r="AD83" i="18" s="1"/>
  <c r="AG51" i="18"/>
  <c r="AG71" i="18" s="1"/>
  <c r="AG80" i="18" s="1"/>
  <c r="AG48" i="18"/>
  <c r="AG68" i="18" s="1"/>
  <c r="AG77" i="18" s="1"/>
  <c r="AJ54" i="18"/>
  <c r="AJ74" i="18" s="1"/>
  <c r="AJ83" i="18" s="1"/>
  <c r="AJ55" i="18"/>
  <c r="AJ75" i="18" s="1"/>
  <c r="AJ84" i="18" s="1"/>
  <c r="AE48" i="18"/>
  <c r="AE68" i="18" s="1"/>
  <c r="AE77" i="18" s="1"/>
  <c r="AE53" i="18"/>
  <c r="AE73" i="18" s="1"/>
  <c r="AE82" i="18" s="1"/>
  <c r="AD55" i="18"/>
  <c r="AD75" i="18" s="1"/>
  <c r="AD84" i="18" s="1"/>
  <c r="AK49" i="18"/>
  <c r="AK69" i="18" s="1"/>
  <c r="AK78" i="18" s="1"/>
  <c r="AD53" i="18"/>
  <c r="AD73" i="18" s="1"/>
  <c r="AD82" i="18" s="1"/>
  <c r="AG54" i="18"/>
  <c r="AG74" i="18" s="1"/>
  <c r="AG83" i="18" s="1"/>
  <c r="AF54" i="18"/>
  <c r="AF74" i="18" s="1"/>
  <c r="AF83" i="18" s="1"/>
  <c r="AI53" i="18"/>
  <c r="AI73" i="18" s="1"/>
  <c r="AI82" i="18" s="1"/>
  <c r="AH55" i="18"/>
  <c r="AH75" i="18" s="1"/>
  <c r="AH84" i="18" s="1"/>
  <c r="AF50" i="18"/>
  <c r="AF70" i="18" s="1"/>
  <c r="AF79" i="18" s="1"/>
  <c r="AI55" i="18"/>
  <c r="AI75" i="18" s="1"/>
  <c r="AI84" i="18" s="1"/>
  <c r="X60" i="18"/>
  <c r="AD49" i="18"/>
  <c r="AD69" i="18" s="1"/>
  <c r="AD78" i="18" s="1"/>
  <c r="AI52" i="18"/>
  <c r="AI72" i="18" s="1"/>
  <c r="AI81" i="18" s="1"/>
  <c r="AE50" i="18"/>
  <c r="AE70" i="18" s="1"/>
  <c r="AE79" i="18" s="1"/>
  <c r="AI54" i="18"/>
  <c r="AI74" i="18" s="1"/>
  <c r="AI83" i="18" s="1"/>
  <c r="AG50" i="18"/>
  <c r="AG70" i="18" s="1"/>
  <c r="AG79" i="18" s="1"/>
  <c r="AK51" i="18"/>
  <c r="AK71" i="18" s="1"/>
  <c r="AK80" i="18" s="1"/>
  <c r="AI48" i="18"/>
  <c r="AI68" i="18" s="1"/>
  <c r="AI77" i="18" s="1"/>
  <c r="AG53" i="18"/>
  <c r="AG73" i="18" s="1"/>
  <c r="AG82" i="18" s="1"/>
  <c r="AK48" i="18"/>
  <c r="AK68" i="18" s="1"/>
  <c r="AK77" i="18" s="1"/>
  <c r="B17" i="16"/>
  <c r="B18" i="16" s="1"/>
  <c r="A18" i="16" s="1"/>
  <c r="T66" i="18" l="1"/>
  <c r="R66" i="18"/>
  <c r="W65" i="18"/>
  <c r="X65" i="18" s="1"/>
  <c r="V65" i="18"/>
  <c r="U65" i="18"/>
  <c r="B14" i="16"/>
  <c r="B15" i="16" s="1"/>
  <c r="A15" i="16" s="1"/>
  <c r="U66" i="18" l="1"/>
  <c r="W66" i="18"/>
  <c r="X66" i="18" s="1"/>
  <c r="V66" i="18"/>
  <c r="R67" i="18"/>
  <c r="T67" i="18"/>
  <c r="V57" i="16"/>
  <c r="W57" i="16" s="1"/>
  <c r="R60" i="16"/>
  <c r="T60" i="16"/>
  <c r="T61" i="16" s="1"/>
  <c r="T62" i="16" s="1"/>
  <c r="W67" i="18" l="1"/>
  <c r="X67" i="18" s="1"/>
  <c r="V67" i="18"/>
  <c r="U67" i="18"/>
  <c r="T68" i="18"/>
  <c r="R68" i="18"/>
  <c r="R61" i="16"/>
  <c r="R62" i="16" s="1"/>
  <c r="R63" i="16" s="1"/>
  <c r="T63" i="16"/>
  <c r="G24" i="16"/>
  <c r="H24" i="16"/>
  <c r="I24" i="16"/>
  <c r="J24" i="16"/>
  <c r="O20" i="1"/>
  <c r="O23" i="1" s="1"/>
  <c r="N23" i="1" s="1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AB14" i="16" s="1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R28" i="16"/>
  <c r="Q28" i="16"/>
  <c r="P28" i="16"/>
  <c r="O28" i="16"/>
  <c r="N28" i="16"/>
  <c r="M28" i="16"/>
  <c r="L28" i="16"/>
  <c r="K28" i="16"/>
  <c r="AC27" i="16" s="1"/>
  <c r="J28" i="16"/>
  <c r="I28" i="16"/>
  <c r="AC26" i="16" s="1"/>
  <c r="H28" i="16"/>
  <c r="G28" i="16"/>
  <c r="AC25" i="16" s="1"/>
  <c r="F28" i="16"/>
  <c r="E28" i="16"/>
  <c r="AC24" i="16" s="1"/>
  <c r="D28" i="16"/>
  <c r="C28" i="16"/>
  <c r="AC23" i="16" s="1"/>
  <c r="R27" i="16"/>
  <c r="Q27" i="16"/>
  <c r="P27" i="16"/>
  <c r="O27" i="16"/>
  <c r="AB27" i="16" s="1"/>
  <c r="N27" i="16"/>
  <c r="M27" i="16"/>
  <c r="AB26" i="16" s="1"/>
  <c r="L27" i="16"/>
  <c r="K27" i="16"/>
  <c r="AB25" i="16" s="1"/>
  <c r="J27" i="16"/>
  <c r="I27" i="16"/>
  <c r="AB24" i="16" s="1"/>
  <c r="H27" i="16"/>
  <c r="G27" i="16"/>
  <c r="AB23" i="16" s="1"/>
  <c r="F27" i="16"/>
  <c r="E27" i="16"/>
  <c r="AA27" i="16" s="1"/>
  <c r="D27" i="16"/>
  <c r="C27" i="16"/>
  <c r="AA26" i="16" s="1"/>
  <c r="R26" i="16"/>
  <c r="Q26" i="16"/>
  <c r="AA25" i="16" s="1"/>
  <c r="P26" i="16"/>
  <c r="O26" i="16"/>
  <c r="AA24" i="16" s="1"/>
  <c r="N26" i="16"/>
  <c r="M26" i="16"/>
  <c r="AA23" i="16" s="1"/>
  <c r="L26" i="16"/>
  <c r="K26" i="16"/>
  <c r="Z27" i="16" s="1"/>
  <c r="J26" i="16"/>
  <c r="I26" i="16"/>
  <c r="Z26" i="16" s="1"/>
  <c r="H26" i="16"/>
  <c r="G26" i="16"/>
  <c r="Z25" i="16" s="1"/>
  <c r="F26" i="16"/>
  <c r="E26" i="16"/>
  <c r="Z24" i="16" s="1"/>
  <c r="D26" i="16"/>
  <c r="C26" i="16"/>
  <c r="Z23" i="16" s="1"/>
  <c r="R25" i="16"/>
  <c r="Q25" i="16"/>
  <c r="AB7" i="16" s="1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AB4" i="16" s="1"/>
  <c r="B25" i="16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R24" i="16"/>
  <c r="Q24" i="16"/>
  <c r="P24" i="16"/>
  <c r="O24" i="16"/>
  <c r="N24" i="16"/>
  <c r="M24" i="16"/>
  <c r="L24" i="16"/>
  <c r="K24" i="16"/>
  <c r="F24" i="16"/>
  <c r="E24" i="16"/>
  <c r="D24" i="16"/>
  <c r="C24" i="16"/>
  <c r="AH15" i="16"/>
  <c r="R69" i="18" l="1"/>
  <c r="T69" i="18"/>
  <c r="U68" i="18"/>
  <c r="W68" i="18"/>
  <c r="X68" i="18" s="1"/>
  <c r="V68" i="18"/>
  <c r="AB15" i="16"/>
  <c r="AB19" i="16"/>
  <c r="V32" i="16"/>
  <c r="AE32" i="16" s="1"/>
  <c r="X32" i="16"/>
  <c r="AG32" i="16" s="1"/>
  <c r="Z32" i="16"/>
  <c r="AI32" i="16" s="1"/>
  <c r="AB32" i="16"/>
  <c r="AK32" i="16" s="1"/>
  <c r="V33" i="16"/>
  <c r="AE33" i="16" s="1"/>
  <c r="X33" i="16"/>
  <c r="AG33" i="16" s="1"/>
  <c r="Z33" i="16"/>
  <c r="AB33" i="16"/>
  <c r="V34" i="16"/>
  <c r="X34" i="16"/>
  <c r="AG34" i="16" s="1"/>
  <c r="Z34" i="16"/>
  <c r="AB34" i="16"/>
  <c r="V35" i="16"/>
  <c r="AE35" i="16" s="1"/>
  <c r="X35" i="16"/>
  <c r="AG35" i="16" s="1"/>
  <c r="Z35" i="16"/>
  <c r="AB35" i="16"/>
  <c r="V36" i="16"/>
  <c r="X36" i="16"/>
  <c r="AG36" i="16" s="1"/>
  <c r="Z36" i="16"/>
  <c r="AB36" i="16"/>
  <c r="V37" i="16"/>
  <c r="AE37" i="16" s="1"/>
  <c r="X37" i="16"/>
  <c r="AG37" i="16" s="1"/>
  <c r="Z37" i="16"/>
  <c r="AB37" i="16"/>
  <c r="V38" i="16"/>
  <c r="X38" i="16"/>
  <c r="AG38" i="16" s="1"/>
  <c r="Z38" i="16"/>
  <c r="AB38" i="16"/>
  <c r="V39" i="16"/>
  <c r="AE39" i="16" s="1"/>
  <c r="X39" i="16"/>
  <c r="AG39" i="16" s="1"/>
  <c r="Z39" i="16"/>
  <c r="AB39" i="16"/>
  <c r="V40" i="16"/>
  <c r="X40" i="16"/>
  <c r="Z40" i="16"/>
  <c r="AB40" i="16"/>
  <c r="V41" i="16"/>
  <c r="X41" i="16"/>
  <c r="AG41" i="16" s="1"/>
  <c r="Z41" i="16"/>
  <c r="AB41" i="16"/>
  <c r="V42" i="16"/>
  <c r="AE42" i="16" s="1"/>
  <c r="X42" i="16"/>
  <c r="AG42" i="16" s="1"/>
  <c r="Z42" i="16"/>
  <c r="AB42" i="16"/>
  <c r="V43" i="16"/>
  <c r="X43" i="16"/>
  <c r="AG43" i="16" s="1"/>
  <c r="Z43" i="16"/>
  <c r="AB43" i="16"/>
  <c r="V44" i="16"/>
  <c r="AE44" i="16" s="1"/>
  <c r="X44" i="16"/>
  <c r="AG44" i="16" s="1"/>
  <c r="Z44" i="16"/>
  <c r="AB44" i="16"/>
  <c r="V45" i="16"/>
  <c r="X45" i="16"/>
  <c r="AG45" i="16" s="1"/>
  <c r="Z45" i="16"/>
  <c r="AB45" i="16"/>
  <c r="V46" i="16"/>
  <c r="AE46" i="16" s="1"/>
  <c r="X46" i="16"/>
  <c r="AG46" i="16" s="1"/>
  <c r="Z46" i="16"/>
  <c r="AB46" i="16"/>
  <c r="V47" i="16"/>
  <c r="X47" i="16"/>
  <c r="AG47" i="16" s="1"/>
  <c r="Z47" i="16"/>
  <c r="AB47" i="16"/>
  <c r="V48" i="16"/>
  <c r="W60" i="16" s="1"/>
  <c r="X48" i="16"/>
  <c r="W62" i="16" s="1"/>
  <c r="Z48" i="16"/>
  <c r="AB48" i="16"/>
  <c r="V49" i="16"/>
  <c r="AB18" i="16"/>
  <c r="U32" i="16"/>
  <c r="W32" i="16"/>
  <c r="AF32" i="16" s="1"/>
  <c r="Y32" i="16"/>
  <c r="AH32" i="16" s="1"/>
  <c r="AA32" i="16"/>
  <c r="AJ32" i="16" s="1"/>
  <c r="U33" i="16"/>
  <c r="W33" i="16"/>
  <c r="AF33" i="16" s="1"/>
  <c r="Y33" i="16"/>
  <c r="AH33" i="16" s="1"/>
  <c r="AA33" i="16"/>
  <c r="AJ33" i="16" s="1"/>
  <c r="U34" i="16"/>
  <c r="W34" i="16"/>
  <c r="AF34" i="16" s="1"/>
  <c r="Y34" i="16"/>
  <c r="AH34" i="16" s="1"/>
  <c r="AA34" i="16"/>
  <c r="AJ34" i="16" s="1"/>
  <c r="U35" i="16"/>
  <c r="W35" i="16"/>
  <c r="AF35" i="16" s="1"/>
  <c r="Y35" i="16"/>
  <c r="AH35" i="16" s="1"/>
  <c r="AA35" i="16"/>
  <c r="AJ35" i="16" s="1"/>
  <c r="U36" i="16"/>
  <c r="W36" i="16"/>
  <c r="AF36" i="16" s="1"/>
  <c r="Y36" i="16"/>
  <c r="AH36" i="16" s="1"/>
  <c r="AA36" i="16"/>
  <c r="AJ36" i="16" s="1"/>
  <c r="U37" i="16"/>
  <c r="W37" i="16"/>
  <c r="AF37" i="16" s="1"/>
  <c r="Y37" i="16"/>
  <c r="AH37" i="16" s="1"/>
  <c r="AA37" i="16"/>
  <c r="AJ37" i="16" s="1"/>
  <c r="U38" i="16"/>
  <c r="W38" i="16"/>
  <c r="AF38" i="16" s="1"/>
  <c r="Y38" i="16"/>
  <c r="AH38" i="16" s="1"/>
  <c r="AA38" i="16"/>
  <c r="AJ38" i="16" s="1"/>
  <c r="U39" i="16"/>
  <c r="W39" i="16"/>
  <c r="AF39" i="16" s="1"/>
  <c r="Y39" i="16"/>
  <c r="AH39" i="16" s="1"/>
  <c r="AA39" i="16"/>
  <c r="AJ39" i="16" s="1"/>
  <c r="U40" i="16"/>
  <c r="W40" i="16"/>
  <c r="Y40" i="16"/>
  <c r="AA40" i="16"/>
  <c r="AJ40" i="16" s="1"/>
  <c r="U41" i="16"/>
  <c r="W41" i="16"/>
  <c r="AF41" i="16" s="1"/>
  <c r="Y41" i="16"/>
  <c r="AH41" i="16" s="1"/>
  <c r="AA41" i="16"/>
  <c r="AJ41" i="16" s="1"/>
  <c r="U42" i="16"/>
  <c r="W42" i="16"/>
  <c r="AF42" i="16" s="1"/>
  <c r="Y42" i="16"/>
  <c r="AH42" i="16" s="1"/>
  <c r="AA42" i="16"/>
  <c r="AJ42" i="16" s="1"/>
  <c r="U43" i="16"/>
  <c r="W43" i="16"/>
  <c r="AF43" i="16" s="1"/>
  <c r="Y43" i="16"/>
  <c r="AH43" i="16" s="1"/>
  <c r="AA43" i="16"/>
  <c r="AJ43" i="16" s="1"/>
  <c r="U44" i="16"/>
  <c r="W44" i="16"/>
  <c r="AF44" i="16" s="1"/>
  <c r="Y44" i="16"/>
  <c r="AH44" i="16" s="1"/>
  <c r="AA44" i="16"/>
  <c r="AJ44" i="16" s="1"/>
  <c r="U45" i="16"/>
  <c r="W45" i="16"/>
  <c r="AF45" i="16" s="1"/>
  <c r="Y45" i="16"/>
  <c r="AH45" i="16" s="1"/>
  <c r="AA45" i="16"/>
  <c r="AJ45" i="16" s="1"/>
  <c r="U46" i="16"/>
  <c r="W46" i="16"/>
  <c r="AF46" i="16" s="1"/>
  <c r="Y46" i="16"/>
  <c r="AH46" i="16" s="1"/>
  <c r="AA46" i="16"/>
  <c r="AJ46" i="16" s="1"/>
  <c r="U47" i="16"/>
  <c r="W47" i="16"/>
  <c r="AF47" i="16" s="1"/>
  <c r="Y47" i="16"/>
  <c r="AH47" i="16" s="1"/>
  <c r="AA47" i="16"/>
  <c r="AJ47" i="16" s="1"/>
  <c r="U48" i="16"/>
  <c r="W48" i="16"/>
  <c r="X49" i="16"/>
  <c r="Z49" i="16"/>
  <c r="AB49" i="16"/>
  <c r="V50" i="16"/>
  <c r="X50" i="16"/>
  <c r="Z50" i="16"/>
  <c r="AB50" i="16"/>
  <c r="V51" i="16"/>
  <c r="X51" i="16"/>
  <c r="Z51" i="16"/>
  <c r="AB51" i="16"/>
  <c r="V52" i="16"/>
  <c r="X52" i="16"/>
  <c r="Z52" i="16"/>
  <c r="AB52" i="16"/>
  <c r="V53" i="16"/>
  <c r="X53" i="16"/>
  <c r="Z53" i="16"/>
  <c r="AB53" i="16"/>
  <c r="V54" i="16"/>
  <c r="X54" i="16"/>
  <c r="Z54" i="16"/>
  <c r="AB54" i="16"/>
  <c r="V55" i="16"/>
  <c r="X55" i="16"/>
  <c r="Z55" i="16"/>
  <c r="Y48" i="16"/>
  <c r="AA48" i="16"/>
  <c r="U49" i="16"/>
  <c r="W49" i="16"/>
  <c r="Y49" i="16"/>
  <c r="AA49" i="16"/>
  <c r="U50" i="16"/>
  <c r="W50" i="16"/>
  <c r="Y50" i="16"/>
  <c r="AA50" i="16"/>
  <c r="U51" i="16"/>
  <c r="W51" i="16"/>
  <c r="Y51" i="16"/>
  <c r="AA51" i="16"/>
  <c r="U52" i="16"/>
  <c r="W52" i="16"/>
  <c r="Y52" i="16"/>
  <c r="AA52" i="16"/>
  <c r="U53" i="16"/>
  <c r="W53" i="16"/>
  <c r="Y53" i="16"/>
  <c r="AA53" i="16"/>
  <c r="U54" i="16"/>
  <c r="W54" i="16"/>
  <c r="Y54" i="16"/>
  <c r="AA54" i="16"/>
  <c r="U55" i="16"/>
  <c r="W55" i="16"/>
  <c r="Y55" i="16"/>
  <c r="AB20" i="16"/>
  <c r="AB55" i="16"/>
  <c r="AA55" i="16"/>
  <c r="Z13" i="16"/>
  <c r="Y13" i="16"/>
  <c r="AB21" i="16"/>
  <c r="AB6" i="16"/>
  <c r="AC7" i="16"/>
  <c r="AB11" i="16"/>
  <c r="AB5" i="16"/>
  <c r="AB17" i="16"/>
  <c r="AD17" i="16" s="1"/>
  <c r="AB16" i="16"/>
  <c r="AD16" i="16" s="1"/>
  <c r="AB10" i="16"/>
  <c r="AA13" i="16"/>
  <c r="AB8" i="16"/>
  <c r="AD8" i="16" s="1"/>
  <c r="Z12" i="16"/>
  <c r="Y12" i="16"/>
  <c r="AB9" i="16"/>
  <c r="AD9" i="16" s="1"/>
  <c r="AA12" i="16"/>
  <c r="Y3" i="16"/>
  <c r="Z3" i="16"/>
  <c r="AA3" i="16"/>
  <c r="AA2" i="16"/>
  <c r="Z2" i="16"/>
  <c r="Y2" i="16"/>
  <c r="AD23" i="16"/>
  <c r="AD25" i="16"/>
  <c r="AD27" i="16"/>
  <c r="AE24" i="16"/>
  <c r="AE26" i="16"/>
  <c r="AF23" i="16"/>
  <c r="AF25" i="16"/>
  <c r="AF27" i="16"/>
  <c r="AG23" i="16"/>
  <c r="AG25" i="16"/>
  <c r="AG27" i="16"/>
  <c r="AD24" i="16"/>
  <c r="AD26" i="16"/>
  <c r="AE23" i="16"/>
  <c r="AE25" i="16"/>
  <c r="AE27" i="16"/>
  <c r="AF24" i="16"/>
  <c r="AF26" i="16"/>
  <c r="AG24" i="16"/>
  <c r="AG26" i="16"/>
  <c r="AD14" i="16"/>
  <c r="AD33" i="16"/>
  <c r="AD34" i="16"/>
  <c r="AD35" i="16"/>
  <c r="AD36" i="16"/>
  <c r="AD37" i="16"/>
  <c r="AD38" i="16"/>
  <c r="AD39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D41" i="16"/>
  <c r="AD42" i="16"/>
  <c r="AD43" i="16"/>
  <c r="AD44" i="16"/>
  <c r="AD45" i="16"/>
  <c r="AD46" i="16"/>
  <c r="AD47" i="16"/>
  <c r="W59" i="16"/>
  <c r="W63" i="16"/>
  <c r="AD15" i="16"/>
  <c r="AI33" i="16"/>
  <c r="AE34" i="16"/>
  <c r="AI34" i="16"/>
  <c r="AI35" i="16"/>
  <c r="AE36" i="16"/>
  <c r="AI36" i="16"/>
  <c r="AI37" i="16"/>
  <c r="AE38" i="16"/>
  <c r="AI38" i="16"/>
  <c r="AI39" i="16"/>
  <c r="AI40" i="16"/>
  <c r="AE41" i="16"/>
  <c r="AI41" i="16"/>
  <c r="AI42" i="16"/>
  <c r="AE43" i="16"/>
  <c r="AI43" i="16"/>
  <c r="AI44" i="16"/>
  <c r="AE45" i="16"/>
  <c r="AI45" i="16"/>
  <c r="AI46" i="16"/>
  <c r="AE47" i="16"/>
  <c r="AI47" i="16"/>
  <c r="R64" i="16"/>
  <c r="T64" i="16"/>
  <c r="T70" i="18" l="1"/>
  <c r="R70" i="18"/>
  <c r="W69" i="18"/>
  <c r="X69" i="18" s="1"/>
  <c r="V69" i="18"/>
  <c r="U69" i="18"/>
  <c r="W61" i="16"/>
  <c r="V62" i="16"/>
  <c r="AG40" i="16"/>
  <c r="U62" i="16"/>
  <c r="U63" i="16"/>
  <c r="V63" i="16"/>
  <c r="AH40" i="16"/>
  <c r="U59" i="16"/>
  <c r="AD32" i="16"/>
  <c r="V61" i="16"/>
  <c r="AF40" i="16"/>
  <c r="U61" i="16"/>
  <c r="V60" i="16"/>
  <c r="AE40" i="16"/>
  <c r="U60" i="16"/>
  <c r="V59" i="16"/>
  <c r="AD40" i="16"/>
  <c r="AB2" i="16"/>
  <c r="AB12" i="16"/>
  <c r="AH12" i="16"/>
  <c r="AH13" i="16" s="1"/>
  <c r="AH8" i="16" s="1"/>
  <c r="AB13" i="16"/>
  <c r="U64" i="16"/>
  <c r="V64" i="16"/>
  <c r="W64" i="16"/>
  <c r="T65" i="16"/>
  <c r="R65" i="16"/>
  <c r="AB3" i="16"/>
  <c r="AJ50" i="16" s="1"/>
  <c r="AJ70" i="16" s="1"/>
  <c r="AJ79" i="16" s="1"/>
  <c r="U70" i="18" l="1"/>
  <c r="W70" i="18"/>
  <c r="X70" i="18" s="1"/>
  <c r="V70" i="18"/>
  <c r="R71" i="18"/>
  <c r="T71" i="18"/>
  <c r="AJ51" i="16"/>
  <c r="AJ71" i="16" s="1"/>
  <c r="AJ80" i="16" s="1"/>
  <c r="AG49" i="16"/>
  <c r="AG69" i="16" s="1"/>
  <c r="AG78" i="16" s="1"/>
  <c r="AF52" i="16"/>
  <c r="AF72" i="16" s="1"/>
  <c r="AF81" i="16" s="1"/>
  <c r="AG53" i="16"/>
  <c r="AG73" i="16" s="1"/>
  <c r="AG82" i="16" s="1"/>
  <c r="AJ52" i="16"/>
  <c r="AJ72" i="16" s="1"/>
  <c r="AJ81" i="16" s="1"/>
  <c r="AD50" i="16"/>
  <c r="AD70" i="16" s="1"/>
  <c r="AD79" i="16" s="1"/>
  <c r="AI51" i="16"/>
  <c r="AI71" i="16" s="1"/>
  <c r="AI80" i="16" s="1"/>
  <c r="AD54" i="16"/>
  <c r="AD74" i="16" s="1"/>
  <c r="AD83" i="16" s="1"/>
  <c r="AI55" i="16"/>
  <c r="AI75" i="16" s="1"/>
  <c r="AI84" i="16" s="1"/>
  <c r="AJ55" i="16"/>
  <c r="AJ75" i="16" s="1"/>
  <c r="AJ84" i="16" s="1"/>
  <c r="AK51" i="16"/>
  <c r="AK71" i="16" s="1"/>
  <c r="AK80" i="16" s="1"/>
  <c r="AH48" i="16"/>
  <c r="AH68" i="16" s="1"/>
  <c r="AH77" i="16" s="1"/>
  <c r="AH52" i="16"/>
  <c r="AH72" i="16" s="1"/>
  <c r="AH81" i="16" s="1"/>
  <c r="AE52" i="16"/>
  <c r="AE72" i="16" s="1"/>
  <c r="AE81" i="16" s="1"/>
  <c r="AG50" i="16"/>
  <c r="AG70" i="16" s="1"/>
  <c r="AG79" i="16" s="1"/>
  <c r="AG54" i="16"/>
  <c r="AG74" i="16" s="1"/>
  <c r="AG83" i="16" s="1"/>
  <c r="AD51" i="16"/>
  <c r="AD71" i="16" s="1"/>
  <c r="AD80" i="16" s="1"/>
  <c r="AD55" i="16"/>
  <c r="AD75" i="16" s="1"/>
  <c r="AD84" i="16" s="1"/>
  <c r="AE51" i="16"/>
  <c r="AE71" i="16" s="1"/>
  <c r="AE80" i="16" s="1"/>
  <c r="AJ54" i="16"/>
  <c r="AJ74" i="16" s="1"/>
  <c r="AJ83" i="16" s="1"/>
  <c r="AI52" i="16"/>
  <c r="AI72" i="16" s="1"/>
  <c r="AI81" i="16" s="1"/>
  <c r="AF49" i="16"/>
  <c r="AF69" i="16" s="1"/>
  <c r="AF78" i="16" s="1"/>
  <c r="AF53" i="16"/>
  <c r="AF73" i="16" s="1"/>
  <c r="AF82" i="16" s="1"/>
  <c r="AE50" i="16"/>
  <c r="AE70" i="16" s="1"/>
  <c r="AE79" i="16" s="1"/>
  <c r="AD48" i="16"/>
  <c r="AD68" i="16" s="1"/>
  <c r="AD77" i="16" s="1"/>
  <c r="AK52" i="16"/>
  <c r="AK72" i="16" s="1"/>
  <c r="AK81" i="16" s="1"/>
  <c r="AH49" i="16"/>
  <c r="AH69" i="16" s="1"/>
  <c r="AH78" i="16" s="1"/>
  <c r="AH53" i="16"/>
  <c r="AH73" i="16" s="1"/>
  <c r="AH82" i="16" s="1"/>
  <c r="AE55" i="16"/>
  <c r="AE75" i="16" s="1"/>
  <c r="AE84" i="16" s="1"/>
  <c r="AG51" i="16"/>
  <c r="AG71" i="16" s="1"/>
  <c r="AG80" i="16" s="1"/>
  <c r="AG55" i="16"/>
  <c r="AG75" i="16" s="1"/>
  <c r="AG84" i="16" s="1"/>
  <c r="AD52" i="16"/>
  <c r="AD72" i="16" s="1"/>
  <c r="AD81" i="16" s="1"/>
  <c r="AK55" i="16"/>
  <c r="AK75" i="16" s="1"/>
  <c r="AK84" i="16" s="1"/>
  <c r="AE53" i="16"/>
  <c r="AE73" i="16" s="1"/>
  <c r="AE82" i="16" s="1"/>
  <c r="AI49" i="16"/>
  <c r="AI69" i="16" s="1"/>
  <c r="AI78" i="16" s="1"/>
  <c r="AI53" i="16"/>
  <c r="AI73" i="16" s="1"/>
  <c r="AI82" i="16" s="1"/>
  <c r="AF50" i="16"/>
  <c r="AF70" i="16" s="1"/>
  <c r="AF79" i="16" s="1"/>
  <c r="AF54" i="16"/>
  <c r="AF74" i="16" s="1"/>
  <c r="AF83" i="16" s="1"/>
  <c r="AE54" i="16"/>
  <c r="AE74" i="16" s="1"/>
  <c r="AE83" i="16" s="1"/>
  <c r="AK49" i="16"/>
  <c r="AK69" i="16" s="1"/>
  <c r="AK78" i="16" s="1"/>
  <c r="AK53" i="16"/>
  <c r="AK73" i="16" s="1"/>
  <c r="AK82" i="16" s="1"/>
  <c r="AH50" i="16"/>
  <c r="AH70" i="16" s="1"/>
  <c r="AH79" i="16" s="1"/>
  <c r="AH54" i="16"/>
  <c r="AH74" i="16" s="1"/>
  <c r="AH83" i="16" s="1"/>
  <c r="AI48" i="16"/>
  <c r="AI68" i="16" s="1"/>
  <c r="AI77" i="16" s="1"/>
  <c r="AK48" i="16"/>
  <c r="AK68" i="16" s="1"/>
  <c r="AK77" i="16" s="1"/>
  <c r="AG48" i="16"/>
  <c r="AG68" i="16" s="1"/>
  <c r="AG77" i="16" s="1"/>
  <c r="AE49" i="16"/>
  <c r="AE69" i="16" s="1"/>
  <c r="AE78" i="16" s="1"/>
  <c r="AE48" i="16"/>
  <c r="AE68" i="16" s="1"/>
  <c r="AE77" i="16" s="1"/>
  <c r="AG52" i="16"/>
  <c r="AG72" i="16" s="1"/>
  <c r="AG81" i="16" s="1"/>
  <c r="AD49" i="16"/>
  <c r="AD69" i="16" s="1"/>
  <c r="AD78" i="16" s="1"/>
  <c r="AD53" i="16"/>
  <c r="AD73" i="16" s="1"/>
  <c r="AD82" i="16" s="1"/>
  <c r="AF48" i="16"/>
  <c r="AF68" i="16" s="1"/>
  <c r="AF77" i="16" s="1"/>
  <c r="AJ48" i="16"/>
  <c r="AJ68" i="16" s="1"/>
  <c r="AJ77" i="16" s="1"/>
  <c r="AI50" i="16"/>
  <c r="AI70" i="16" s="1"/>
  <c r="AI79" i="16" s="1"/>
  <c r="AI54" i="16"/>
  <c r="AI74" i="16" s="1"/>
  <c r="AI83" i="16" s="1"/>
  <c r="AF51" i="16"/>
  <c r="AF71" i="16" s="1"/>
  <c r="AF80" i="16" s="1"/>
  <c r="AF55" i="16"/>
  <c r="AF75" i="16" s="1"/>
  <c r="AF84" i="16" s="1"/>
  <c r="AJ49" i="16"/>
  <c r="AJ69" i="16" s="1"/>
  <c r="AJ78" i="16" s="1"/>
  <c r="AK50" i="16"/>
  <c r="AK70" i="16" s="1"/>
  <c r="AK79" i="16" s="1"/>
  <c r="AK54" i="16"/>
  <c r="AK74" i="16" s="1"/>
  <c r="AK83" i="16" s="1"/>
  <c r="AH51" i="16"/>
  <c r="AH71" i="16" s="1"/>
  <c r="AH80" i="16" s="1"/>
  <c r="AH55" i="16"/>
  <c r="AH75" i="16" s="1"/>
  <c r="AH84" i="16" s="1"/>
  <c r="AJ53" i="16"/>
  <c r="AJ73" i="16" s="1"/>
  <c r="AJ82" i="16" s="1"/>
  <c r="X61" i="16"/>
  <c r="AH17" i="16"/>
  <c r="AH18" i="16" s="1"/>
  <c r="X59" i="16"/>
  <c r="X64" i="16"/>
  <c r="X62" i="16"/>
  <c r="V65" i="16"/>
  <c r="W65" i="16"/>
  <c r="X65" i="16" s="1"/>
  <c r="U65" i="16"/>
  <c r="X60" i="16"/>
  <c r="X63" i="16"/>
  <c r="T66" i="16"/>
  <c r="R66" i="16"/>
  <c r="AH9" i="16"/>
  <c r="W71" i="18" l="1"/>
  <c r="X71" i="18" s="1"/>
  <c r="V71" i="18"/>
  <c r="U71" i="18"/>
  <c r="T72" i="18"/>
  <c r="R72" i="18"/>
  <c r="U66" i="16"/>
  <c r="V66" i="16"/>
  <c r="W66" i="16"/>
  <c r="X66" i="16" s="1"/>
  <c r="R67" i="16"/>
  <c r="T67" i="16"/>
  <c r="R73" i="18" l="1"/>
  <c r="T73" i="18"/>
  <c r="U72" i="18"/>
  <c r="W72" i="18"/>
  <c r="X72" i="18" s="1"/>
  <c r="V72" i="18"/>
  <c r="U67" i="16"/>
  <c r="V67" i="16"/>
  <c r="W67" i="16"/>
  <c r="X67" i="16" s="1"/>
  <c r="T68" i="16"/>
  <c r="R68" i="16"/>
  <c r="T74" i="18" l="1"/>
  <c r="R74" i="18"/>
  <c r="W73" i="18"/>
  <c r="X73" i="18" s="1"/>
  <c r="V73" i="18"/>
  <c r="U73" i="18"/>
  <c r="U68" i="16"/>
  <c r="V68" i="16"/>
  <c r="W68" i="16"/>
  <c r="X68" i="16" s="1"/>
  <c r="T69" i="16"/>
  <c r="R69" i="16"/>
  <c r="U74" i="18" l="1"/>
  <c r="W74" i="18"/>
  <c r="X74" i="18" s="1"/>
  <c r="V74" i="18"/>
  <c r="R75" i="18"/>
  <c r="T75" i="18"/>
  <c r="U69" i="16"/>
  <c r="V69" i="16"/>
  <c r="W69" i="16"/>
  <c r="X69" i="16" s="1"/>
  <c r="T70" i="16"/>
  <c r="R70" i="16"/>
  <c r="W75" i="18" l="1"/>
  <c r="X75" i="18" s="1"/>
  <c r="V75" i="18"/>
  <c r="U75" i="18"/>
  <c r="T76" i="18"/>
  <c r="R76" i="18"/>
  <c r="W70" i="16"/>
  <c r="X70" i="16" s="1"/>
  <c r="U70" i="16"/>
  <c r="V70" i="16"/>
  <c r="R71" i="16"/>
  <c r="T71" i="16"/>
  <c r="T77" i="18" l="1"/>
  <c r="R77" i="18"/>
  <c r="U76" i="18"/>
  <c r="W76" i="18"/>
  <c r="X76" i="18" s="1"/>
  <c r="V76" i="18"/>
  <c r="U71" i="16"/>
  <c r="V71" i="16"/>
  <c r="W71" i="16"/>
  <c r="X71" i="16" s="1"/>
  <c r="T72" i="16"/>
  <c r="R72" i="16"/>
  <c r="V77" i="18" l="1"/>
  <c r="U77" i="18"/>
  <c r="W77" i="18"/>
  <c r="X77" i="18" s="1"/>
  <c r="T78" i="18"/>
  <c r="R78" i="18"/>
  <c r="U72" i="16"/>
  <c r="V72" i="16"/>
  <c r="W72" i="16"/>
  <c r="X72" i="16" s="1"/>
  <c r="T73" i="16"/>
  <c r="R73" i="16"/>
  <c r="T79" i="18" l="1"/>
  <c r="R79" i="18"/>
  <c r="W78" i="18"/>
  <c r="X78" i="18" s="1"/>
  <c r="V78" i="18"/>
  <c r="U78" i="18"/>
  <c r="V73" i="16"/>
  <c r="W73" i="16"/>
  <c r="X73" i="16" s="1"/>
  <c r="U73" i="16"/>
  <c r="T74" i="16"/>
  <c r="R74" i="16"/>
  <c r="V79" i="18" l="1"/>
  <c r="U79" i="18"/>
  <c r="W79" i="18"/>
  <c r="X79" i="18" s="1"/>
  <c r="T80" i="18"/>
  <c r="R80" i="18"/>
  <c r="U74" i="16"/>
  <c r="V74" i="16"/>
  <c r="W74" i="16"/>
  <c r="X74" i="16" s="1"/>
  <c r="R75" i="16"/>
  <c r="T75" i="16"/>
  <c r="T81" i="18" l="1"/>
  <c r="R81" i="18"/>
  <c r="W80" i="18"/>
  <c r="X80" i="18" s="1"/>
  <c r="V80" i="18"/>
  <c r="U80" i="18"/>
  <c r="U75" i="16"/>
  <c r="V75" i="16"/>
  <c r="W75" i="16"/>
  <c r="X75" i="16" s="1"/>
  <c r="T76" i="16"/>
  <c r="R76" i="16"/>
  <c r="V81" i="18" l="1"/>
  <c r="U81" i="18"/>
  <c r="W81" i="18"/>
  <c r="X81" i="18" s="1"/>
  <c r="T82" i="18"/>
  <c r="R82" i="18"/>
  <c r="U76" i="16"/>
  <c r="V76" i="16"/>
  <c r="W76" i="16"/>
  <c r="X76" i="16" s="1"/>
  <c r="T77" i="16"/>
  <c r="R77" i="16"/>
  <c r="T83" i="18" l="1"/>
  <c r="R83" i="18"/>
  <c r="W82" i="18"/>
  <c r="X82" i="18" s="1"/>
  <c r="V82" i="18"/>
  <c r="U82" i="18"/>
  <c r="U77" i="16"/>
  <c r="V77" i="16"/>
  <c r="W77" i="16"/>
  <c r="X77" i="16" s="1"/>
  <c r="R78" i="16"/>
  <c r="T78" i="16"/>
  <c r="V83" i="18" l="1"/>
  <c r="U83" i="18"/>
  <c r="W83" i="18"/>
  <c r="X83" i="18" s="1"/>
  <c r="T84" i="18"/>
  <c r="R84" i="18"/>
  <c r="W78" i="16"/>
  <c r="X78" i="16" s="1"/>
  <c r="U78" i="16"/>
  <c r="V78" i="16"/>
  <c r="R79" i="16"/>
  <c r="T79" i="16"/>
  <c r="T85" i="18" l="1"/>
  <c r="R85" i="18"/>
  <c r="W84" i="18"/>
  <c r="X84" i="18" s="1"/>
  <c r="V84" i="18"/>
  <c r="U84" i="18"/>
  <c r="R80" i="16"/>
  <c r="T80" i="16"/>
  <c r="U79" i="16"/>
  <c r="V79" i="16"/>
  <c r="W79" i="16"/>
  <c r="X79" i="16" s="1"/>
  <c r="V85" i="18" l="1"/>
  <c r="U85" i="18"/>
  <c r="W85" i="18"/>
  <c r="X85" i="18" s="1"/>
  <c r="T86" i="18"/>
  <c r="R86" i="18"/>
  <c r="R81" i="16"/>
  <c r="T81" i="16"/>
  <c r="U80" i="16"/>
  <c r="V80" i="16"/>
  <c r="W80" i="16"/>
  <c r="X80" i="16" s="1"/>
  <c r="T87" i="18" l="1"/>
  <c r="R87" i="18"/>
  <c r="W86" i="18"/>
  <c r="X86" i="18" s="1"/>
  <c r="V86" i="18"/>
  <c r="U86" i="18"/>
  <c r="R82" i="16"/>
  <c r="T82" i="16"/>
  <c r="V81" i="16"/>
  <c r="W81" i="16"/>
  <c r="X81" i="16" s="1"/>
  <c r="U81" i="16"/>
  <c r="V87" i="18" l="1"/>
  <c r="U87" i="18"/>
  <c r="W87" i="18"/>
  <c r="X87" i="18" s="1"/>
  <c r="T88" i="18"/>
  <c r="R88" i="18"/>
  <c r="R83" i="16"/>
  <c r="T83" i="16"/>
  <c r="U82" i="16"/>
  <c r="V82" i="16"/>
  <c r="W82" i="16"/>
  <c r="X82" i="16" s="1"/>
  <c r="T89" i="18" l="1"/>
  <c r="R89" i="18"/>
  <c r="W88" i="18"/>
  <c r="X88" i="18" s="1"/>
  <c r="V88" i="18"/>
  <c r="U88" i="18"/>
  <c r="T84" i="16"/>
  <c r="R84" i="16"/>
  <c r="U83" i="16"/>
  <c r="V83" i="16"/>
  <c r="W83" i="16"/>
  <c r="X83" i="16" s="1"/>
  <c r="V89" i="18" l="1"/>
  <c r="U89" i="18"/>
  <c r="W89" i="18"/>
  <c r="X89" i="18" s="1"/>
  <c r="T90" i="18"/>
  <c r="R90" i="18"/>
  <c r="U84" i="16"/>
  <c r="V84" i="16"/>
  <c r="W84" i="16"/>
  <c r="X84" i="16" s="1"/>
  <c r="R85" i="16"/>
  <c r="T85" i="16"/>
  <c r="T91" i="18" l="1"/>
  <c r="R91" i="18"/>
  <c r="W90" i="18"/>
  <c r="X90" i="18" s="1"/>
  <c r="V90" i="18"/>
  <c r="U90" i="18"/>
  <c r="U85" i="16"/>
  <c r="V85" i="16"/>
  <c r="W85" i="16"/>
  <c r="X85" i="16" s="1"/>
  <c r="R86" i="16"/>
  <c r="T86" i="16"/>
  <c r="V91" i="18" l="1"/>
  <c r="U91" i="18"/>
  <c r="W91" i="18"/>
  <c r="X91" i="18" s="1"/>
  <c r="T92" i="18"/>
  <c r="R92" i="18"/>
  <c r="W86" i="16"/>
  <c r="X86" i="16" s="1"/>
  <c r="U86" i="16"/>
  <c r="V86" i="16"/>
  <c r="R87" i="16"/>
  <c r="T87" i="16"/>
  <c r="T93" i="18" l="1"/>
  <c r="R93" i="18"/>
  <c r="W92" i="18"/>
  <c r="X92" i="18" s="1"/>
  <c r="V92" i="18"/>
  <c r="U92" i="18"/>
  <c r="U87" i="16"/>
  <c r="V87" i="16"/>
  <c r="W87" i="16"/>
  <c r="X87" i="16" s="1"/>
  <c r="R88" i="16"/>
  <c r="T88" i="16"/>
  <c r="V93" i="18" l="1"/>
  <c r="U93" i="18"/>
  <c r="W93" i="18"/>
  <c r="X93" i="18" s="1"/>
  <c r="T94" i="18"/>
  <c r="R94" i="18"/>
  <c r="U88" i="16"/>
  <c r="V88" i="16"/>
  <c r="W88" i="16"/>
  <c r="X88" i="16" s="1"/>
  <c r="R89" i="16"/>
  <c r="T89" i="16"/>
  <c r="T95" i="18" l="1"/>
  <c r="R95" i="18"/>
  <c r="W94" i="18"/>
  <c r="X94" i="18" s="1"/>
  <c r="V94" i="18"/>
  <c r="U94" i="18"/>
  <c r="V89" i="16"/>
  <c r="W89" i="16"/>
  <c r="X89" i="16" s="1"/>
  <c r="U89" i="16"/>
  <c r="R90" i="16"/>
  <c r="T90" i="16"/>
  <c r="V95" i="18" l="1"/>
  <c r="U95" i="18"/>
  <c r="W95" i="18"/>
  <c r="X95" i="18" s="1"/>
  <c r="T96" i="18"/>
  <c r="R96" i="18"/>
  <c r="U90" i="16"/>
  <c r="V90" i="16"/>
  <c r="W90" i="16"/>
  <c r="X90" i="16" s="1"/>
  <c r="R91" i="16"/>
  <c r="T91" i="16"/>
  <c r="T97" i="18" l="1"/>
  <c r="R97" i="18"/>
  <c r="W96" i="18"/>
  <c r="X96" i="18" s="1"/>
  <c r="V96" i="18"/>
  <c r="U96" i="18"/>
  <c r="U91" i="16"/>
  <c r="V91" i="16"/>
  <c r="W91" i="16"/>
  <c r="X91" i="16" s="1"/>
  <c r="T92" i="16"/>
  <c r="R92" i="16"/>
  <c r="V97" i="18" l="1"/>
  <c r="U97" i="18"/>
  <c r="W97" i="18"/>
  <c r="X97" i="18" s="1"/>
  <c r="T98" i="18"/>
  <c r="R98" i="18"/>
  <c r="U92" i="16"/>
  <c r="V92" i="16"/>
  <c r="W92" i="16"/>
  <c r="X92" i="16" s="1"/>
  <c r="T93" i="16"/>
  <c r="R93" i="16"/>
  <c r="T99" i="18" l="1"/>
  <c r="R99" i="18"/>
  <c r="W98" i="18"/>
  <c r="X98" i="18" s="1"/>
  <c r="V98" i="18"/>
  <c r="U98" i="18"/>
  <c r="R94" i="16"/>
  <c r="T94" i="16"/>
  <c r="U93" i="16"/>
  <c r="V93" i="16"/>
  <c r="W93" i="16"/>
  <c r="X93" i="16" s="1"/>
  <c r="V99" i="18" l="1"/>
  <c r="U99" i="18"/>
  <c r="W99" i="18"/>
  <c r="X99" i="18" s="1"/>
  <c r="T100" i="18"/>
  <c r="R100" i="18"/>
  <c r="R95" i="16"/>
  <c r="T95" i="16"/>
  <c r="W94" i="16"/>
  <c r="X94" i="16" s="1"/>
  <c r="U94" i="16"/>
  <c r="V94" i="16"/>
  <c r="T101" i="18" l="1"/>
  <c r="R101" i="18"/>
  <c r="W100" i="18"/>
  <c r="X100" i="18" s="1"/>
  <c r="V100" i="18"/>
  <c r="U100" i="18"/>
  <c r="T96" i="16"/>
  <c r="R96" i="16"/>
  <c r="U95" i="16"/>
  <c r="V95" i="16"/>
  <c r="W95" i="16"/>
  <c r="X95" i="16" s="1"/>
  <c r="V101" i="18" l="1"/>
  <c r="U101" i="18"/>
  <c r="W101" i="18"/>
  <c r="X101" i="18" s="1"/>
  <c r="T102" i="18"/>
  <c r="R102" i="18"/>
  <c r="U96" i="16"/>
  <c r="V96" i="16"/>
  <c r="W96" i="16"/>
  <c r="X96" i="16" s="1"/>
  <c r="R97" i="16"/>
  <c r="T97" i="16"/>
  <c r="T103" i="18" l="1"/>
  <c r="R103" i="18"/>
  <c r="W102" i="18"/>
  <c r="X102" i="18" s="1"/>
  <c r="V102" i="18"/>
  <c r="U102" i="18"/>
  <c r="T98" i="16"/>
  <c r="R98" i="16"/>
  <c r="V97" i="16"/>
  <c r="W97" i="16"/>
  <c r="X97" i="16" s="1"/>
  <c r="U97" i="16"/>
  <c r="V103" i="18" l="1"/>
  <c r="U103" i="18"/>
  <c r="W103" i="18"/>
  <c r="X103" i="18" s="1"/>
  <c r="T104" i="18"/>
  <c r="R104" i="18"/>
  <c r="U98" i="16"/>
  <c r="V98" i="16"/>
  <c r="W98" i="16"/>
  <c r="X98" i="16" s="1"/>
  <c r="R99" i="16"/>
  <c r="T99" i="16"/>
  <c r="T105" i="18" l="1"/>
  <c r="R105" i="18"/>
  <c r="W104" i="18"/>
  <c r="X104" i="18" s="1"/>
  <c r="V104" i="18"/>
  <c r="U104" i="18"/>
  <c r="U99" i="16"/>
  <c r="V99" i="16"/>
  <c r="W99" i="16"/>
  <c r="X99" i="16" s="1"/>
  <c r="R100" i="16"/>
  <c r="T100" i="16"/>
  <c r="V105" i="18" l="1"/>
  <c r="U105" i="18"/>
  <c r="W105" i="18"/>
  <c r="X105" i="18" s="1"/>
  <c r="T106" i="18"/>
  <c r="R106" i="18"/>
  <c r="U100" i="16"/>
  <c r="V100" i="16"/>
  <c r="W100" i="16"/>
  <c r="X100" i="16" s="1"/>
  <c r="R101" i="16"/>
  <c r="T101" i="16"/>
  <c r="T107" i="18" l="1"/>
  <c r="R107" i="18"/>
  <c r="W106" i="18"/>
  <c r="X106" i="18" s="1"/>
  <c r="V106" i="18"/>
  <c r="U106" i="18"/>
  <c r="U101" i="16"/>
  <c r="V101" i="16"/>
  <c r="W101" i="16"/>
  <c r="X101" i="16" s="1"/>
  <c r="T102" i="16"/>
  <c r="R102" i="16"/>
  <c r="V107" i="18" l="1"/>
  <c r="U107" i="18"/>
  <c r="W107" i="18"/>
  <c r="X107" i="18" s="1"/>
  <c r="T108" i="18"/>
  <c r="R108" i="18"/>
  <c r="T103" i="16"/>
  <c r="R103" i="16"/>
  <c r="W102" i="16"/>
  <c r="X102" i="16" s="1"/>
  <c r="U102" i="16"/>
  <c r="V102" i="16"/>
  <c r="T109" i="18" l="1"/>
  <c r="R109" i="18"/>
  <c r="W108" i="18"/>
  <c r="X108" i="18" s="1"/>
  <c r="V108" i="18"/>
  <c r="U108" i="18"/>
  <c r="U103" i="16"/>
  <c r="V103" i="16"/>
  <c r="W103" i="16"/>
  <c r="X103" i="16" s="1"/>
  <c r="R104" i="16"/>
  <c r="T104" i="16"/>
  <c r="V109" i="18" l="1"/>
  <c r="U109" i="18"/>
  <c r="W109" i="18"/>
  <c r="X109" i="18" s="1"/>
  <c r="T110" i="18"/>
  <c r="R110" i="18"/>
  <c r="U104" i="16"/>
  <c r="V104" i="16"/>
  <c r="W104" i="16"/>
  <c r="X104" i="16" s="1"/>
  <c r="R105" i="16"/>
  <c r="T105" i="16"/>
  <c r="T111" i="18" l="1"/>
  <c r="R111" i="18"/>
  <c r="W110" i="18"/>
  <c r="X110" i="18" s="1"/>
  <c r="V110" i="18"/>
  <c r="U110" i="18"/>
  <c r="V105" i="16"/>
  <c r="W105" i="16"/>
  <c r="X105" i="16" s="1"/>
  <c r="U105" i="16"/>
  <c r="R106" i="16"/>
  <c r="T106" i="16"/>
  <c r="V111" i="18" l="1"/>
  <c r="U111" i="18"/>
  <c r="W111" i="18"/>
  <c r="X111" i="18" s="1"/>
  <c r="T112" i="18"/>
  <c r="R112" i="18"/>
  <c r="U106" i="16"/>
  <c r="V106" i="16"/>
  <c r="W106" i="16"/>
  <c r="X106" i="16" s="1"/>
  <c r="R107" i="16"/>
  <c r="T107" i="16"/>
  <c r="T113" i="18" l="1"/>
  <c r="R113" i="18"/>
  <c r="W112" i="18"/>
  <c r="X112" i="18" s="1"/>
  <c r="V112" i="18"/>
  <c r="U112" i="18"/>
  <c r="U107" i="16"/>
  <c r="V107" i="16"/>
  <c r="W107" i="16"/>
  <c r="X107" i="16" s="1"/>
  <c r="T108" i="16"/>
  <c r="R108" i="16"/>
  <c r="V113" i="18" l="1"/>
  <c r="U113" i="18"/>
  <c r="W113" i="18"/>
  <c r="X113" i="18" s="1"/>
  <c r="T114" i="18"/>
  <c r="R114" i="18"/>
  <c r="U108" i="16"/>
  <c r="V108" i="16"/>
  <c r="W108" i="16"/>
  <c r="X108" i="16" s="1"/>
  <c r="R109" i="16"/>
  <c r="T109" i="16"/>
  <c r="T115" i="18" l="1"/>
  <c r="R115" i="18"/>
  <c r="W114" i="18"/>
  <c r="X114" i="18" s="1"/>
  <c r="V114" i="18"/>
  <c r="U114" i="18"/>
  <c r="U109" i="16"/>
  <c r="V109" i="16"/>
  <c r="W109" i="16"/>
  <c r="X109" i="16" s="1"/>
  <c r="R110" i="16"/>
  <c r="T110" i="16"/>
  <c r="V115" i="18" l="1"/>
  <c r="U115" i="18"/>
  <c r="W115" i="18"/>
  <c r="X115" i="18" s="1"/>
  <c r="T116" i="18"/>
  <c r="R116" i="18"/>
  <c r="W110" i="16"/>
  <c r="X110" i="16" s="1"/>
  <c r="U110" i="16"/>
  <c r="V110" i="16"/>
  <c r="R111" i="16"/>
  <c r="T111" i="16"/>
  <c r="T117" i="18" l="1"/>
  <c r="R117" i="18"/>
  <c r="W116" i="18"/>
  <c r="X116" i="18" s="1"/>
  <c r="V116" i="18"/>
  <c r="U116" i="18"/>
  <c r="U111" i="16"/>
  <c r="V111" i="16"/>
  <c r="W111" i="16"/>
  <c r="X111" i="16" s="1"/>
  <c r="T112" i="16"/>
  <c r="R112" i="16"/>
  <c r="V117" i="18" l="1"/>
  <c r="U117" i="18"/>
  <c r="W117" i="18"/>
  <c r="X117" i="18" s="1"/>
  <c r="T118" i="18"/>
  <c r="R118" i="18"/>
  <c r="R113" i="16"/>
  <c r="T113" i="16"/>
  <c r="U112" i="16"/>
  <c r="V112" i="16"/>
  <c r="W112" i="16"/>
  <c r="X112" i="16" s="1"/>
  <c r="T119" i="18" l="1"/>
  <c r="R119" i="18"/>
  <c r="W118" i="18"/>
  <c r="X118" i="18" s="1"/>
  <c r="V118" i="18"/>
  <c r="U118" i="18"/>
  <c r="R114" i="16"/>
  <c r="T114" i="16"/>
  <c r="V113" i="16"/>
  <c r="W113" i="16"/>
  <c r="X113" i="16" s="1"/>
  <c r="U113" i="16"/>
  <c r="V119" i="18" l="1"/>
  <c r="U119" i="18"/>
  <c r="W119" i="18"/>
  <c r="X119" i="18" s="1"/>
  <c r="T120" i="18"/>
  <c r="R120" i="18"/>
  <c r="R115" i="16"/>
  <c r="T115" i="16"/>
  <c r="U114" i="16"/>
  <c r="V114" i="16"/>
  <c r="W114" i="16"/>
  <c r="X114" i="16" s="1"/>
  <c r="T121" i="18" l="1"/>
  <c r="R121" i="18"/>
  <c r="W120" i="18"/>
  <c r="X120" i="18" s="1"/>
  <c r="V120" i="18"/>
  <c r="U120" i="18"/>
  <c r="T116" i="16"/>
  <c r="R116" i="16"/>
  <c r="U115" i="16"/>
  <c r="V115" i="16"/>
  <c r="W115" i="16"/>
  <c r="X115" i="16" s="1"/>
  <c r="V121" i="18" l="1"/>
  <c r="U121" i="18"/>
  <c r="W121" i="18"/>
  <c r="X121" i="18" s="1"/>
  <c r="T122" i="18"/>
  <c r="R122" i="18"/>
  <c r="U116" i="16"/>
  <c r="V116" i="16"/>
  <c r="W116" i="16"/>
  <c r="X116" i="16" s="1"/>
  <c r="T117" i="16"/>
  <c r="R117" i="16"/>
  <c r="W122" i="18" l="1"/>
  <c r="X122" i="18" s="1"/>
  <c r="V122" i="18"/>
  <c r="U122" i="18"/>
  <c r="T118" i="16"/>
  <c r="R118" i="16"/>
  <c r="U117" i="16"/>
  <c r="V117" i="16"/>
  <c r="W117" i="16"/>
  <c r="X117" i="16" s="1"/>
  <c r="W118" i="16" l="1"/>
  <c r="X118" i="16" s="1"/>
  <c r="U118" i="16"/>
  <c r="V118" i="16"/>
  <c r="T119" i="16"/>
  <c r="R119" i="16"/>
  <c r="T120" i="16" l="1"/>
  <c r="R120" i="16"/>
  <c r="U119" i="16"/>
  <c r="V119" i="16"/>
  <c r="W119" i="16"/>
  <c r="X119" i="16" s="1"/>
  <c r="U120" i="16" l="1"/>
  <c r="V120" i="16"/>
  <c r="W120" i="16"/>
  <c r="X120" i="16" s="1"/>
  <c r="R121" i="16"/>
  <c r="T121" i="16"/>
  <c r="V121" i="16" l="1"/>
  <c r="W121" i="16"/>
  <c r="X121" i="16" s="1"/>
  <c r="U121" i="16"/>
  <c r="R122" i="16"/>
  <c r="T122" i="16"/>
  <c r="U122" i="16" l="1"/>
  <c r="V122" i="16"/>
  <c r="W122" i="16"/>
  <c r="X122" i="16" s="1"/>
  <c r="E36" i="1" l="1"/>
  <c r="E35" i="1"/>
  <c r="E34" i="1"/>
  <c r="E33" i="1"/>
  <c r="E32" i="1"/>
  <c r="E31" i="1"/>
  <c r="E30" i="1"/>
  <c r="J29" i="1"/>
  <c r="J32" i="1" s="1"/>
  <c r="E29" i="1"/>
  <c r="L28" i="1"/>
  <c r="J24" i="1"/>
  <c r="L29" i="1" l="1"/>
  <c r="E38" i="1" l="1"/>
  <c r="F38" i="1" s="1"/>
  <c r="E40" i="1"/>
</calcChain>
</file>

<file path=xl/comments1.xml><?xml version="1.0" encoding="utf-8"?>
<comments xmlns="http://schemas.openxmlformats.org/spreadsheetml/2006/main">
  <authors>
    <author>Michael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Michael:</t>
        </r>
        <r>
          <rPr>
            <sz val="9"/>
            <color indexed="81"/>
            <rFont val="Segoe UI"/>
            <family val="2"/>
          </rPr>
          <t xml:space="preserve">
Arraytester schreibt in LSB bereits!</t>
        </r>
      </text>
    </comment>
    <comment ref="R3" authorId="0" shapeId="0">
      <text>
        <r>
          <rPr>
            <b/>
            <sz val="9"/>
            <color indexed="81"/>
            <rFont val="Segoe UI"/>
            <family val="2"/>
          </rPr>
          <t>Michael:</t>
        </r>
        <r>
          <rPr>
            <sz val="9"/>
            <color indexed="81"/>
            <rFont val="Segoe UI"/>
            <family val="2"/>
          </rPr>
          <t xml:space="preserve">
Neu ab 09.05.2022
Auf 1 gesetzt mit Änderung von Addressierung BIAS, BPA etc. von Th1/Th2</t>
        </r>
      </text>
    </comment>
  </commentList>
</comments>
</file>

<file path=xl/comments2.xml><?xml version="1.0" encoding="utf-8"?>
<comments xmlns="http://schemas.openxmlformats.org/spreadsheetml/2006/main">
  <authors>
    <author>Michael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Michael:</t>
        </r>
        <r>
          <rPr>
            <sz val="9"/>
            <color indexed="81"/>
            <rFont val="Segoe UI"/>
            <family val="2"/>
          </rPr>
          <t xml:space="preserve">
Arraytester schreibt in LSB bereits!</t>
        </r>
      </text>
    </comment>
    <comment ref="R3" authorId="0" shapeId="0">
      <text>
        <r>
          <rPr>
            <b/>
            <sz val="9"/>
            <color indexed="81"/>
            <rFont val="Segoe UI"/>
            <family val="2"/>
          </rPr>
          <t>Michael:</t>
        </r>
        <r>
          <rPr>
            <sz val="9"/>
            <color indexed="81"/>
            <rFont val="Segoe UI"/>
            <family val="2"/>
          </rPr>
          <t xml:space="preserve">
Neu ab 09.05.2022
Auf 1 gesetzt mit Änderung von Addressierung BIAS, BPA etc. von Th1/Th2</t>
        </r>
      </text>
    </comment>
  </commentList>
</comments>
</file>

<file path=xl/sharedStrings.xml><?xml version="1.0" encoding="utf-8"?>
<sst xmlns="http://schemas.openxmlformats.org/spreadsheetml/2006/main" count="1635" uniqueCount="445">
  <si>
    <t>0x00</t>
  </si>
  <si>
    <t>0x10</t>
  </si>
  <si>
    <t>0x20</t>
  </si>
  <si>
    <t>0x30</t>
  </si>
  <si>
    <t>0x40</t>
  </si>
  <si>
    <t>0x50</t>
  </si>
  <si>
    <t>0x60</t>
  </si>
  <si>
    <t>0x70</t>
  </si>
  <si>
    <t>0x80</t>
  </si>
  <si>
    <t>0x90</t>
  </si>
  <si>
    <t>0xA0</t>
  </si>
  <si>
    <t>0xB0</t>
  </si>
  <si>
    <t>0xC0</t>
  </si>
  <si>
    <t>0xD0</t>
  </si>
  <si>
    <t>0xE0</t>
  </si>
  <si>
    <t>0xF0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</si>
  <si>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</si>
  <si>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</si>
  <si>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</si>
  <si>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</si>
  <si>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</si>
  <si>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</si>
  <si>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</si>
  <si>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</si>
  <si>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</si>
  <si>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</si>
  <si>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</si>
  <si>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</si>
  <si>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</si>
  <si>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</si>
  <si>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</si>
  <si>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8x8Mini</t>
  </si>
  <si>
    <t>PixC</t>
  </si>
  <si>
    <t>Calib</t>
  </si>
  <si>
    <t>Länge</t>
  </si>
  <si>
    <t>Gesamt</t>
  </si>
  <si>
    <t>Anzahl</t>
  </si>
  <si>
    <t>Th1</t>
  </si>
  <si>
    <t>Th2</t>
  </si>
  <si>
    <t>Summe</t>
  </si>
  <si>
    <t>EEPROM</t>
  </si>
  <si>
    <t>noch frei</t>
  </si>
  <si>
    <t>Header</t>
  </si>
  <si>
    <r>
      <t>PixC</t>
    </r>
    <r>
      <rPr>
        <sz val="8"/>
        <rFont val="Arial"/>
        <family val="2"/>
      </rPr>
      <t>min</t>
    </r>
    <r>
      <rPr>
        <sz val="10"/>
        <rFont val="Arial"/>
        <family val="2"/>
      </rPr>
      <t xml:space="preserve"> [float]</t>
    </r>
  </si>
  <si>
    <r>
      <t>PixC</t>
    </r>
    <r>
      <rPr>
        <sz val="8"/>
        <rFont val="Arial"/>
        <family val="2"/>
      </rPr>
      <t>max</t>
    </r>
    <r>
      <rPr>
        <sz val="10"/>
        <rFont val="Arial"/>
        <family val="2"/>
      </rPr>
      <t xml:space="preserve"> [float]</t>
    </r>
  </si>
  <si>
    <r>
      <t>P</t>
    </r>
    <r>
      <rPr>
        <sz val="8"/>
        <rFont val="Arial"/>
        <family val="2"/>
      </rPr>
      <t>ij</t>
    </r>
    <r>
      <rPr>
        <sz val="12"/>
        <rFont val="Arial"/>
        <family val="2"/>
      </rPr>
      <t xml:space="preserve"> stored as 16 bit unsigned values</t>
    </r>
  </si>
  <si>
    <t>Ta(Th 1) [unsigned int]</t>
  </si>
  <si>
    <t>PTAT (Th1) [unsigned int]</t>
  </si>
  <si>
    <t>PTAT (Th2) [unsigned int]</t>
  </si>
  <si>
    <t>Tablenumber</t>
  </si>
  <si>
    <t>epsilon</t>
  </si>
  <si>
    <t>Exponent*</t>
  </si>
  <si>
    <t>8 pressed**</t>
  </si>
  <si>
    <t>PixC_scale</t>
  </si>
  <si>
    <t>PTATgrad_off</t>
  </si>
  <si>
    <t>diverses</t>
  </si>
  <si>
    <t>DeviceID</t>
  </si>
  <si>
    <t>Th1/Grad</t>
  </si>
  <si>
    <t>Th2/Offset</t>
  </si>
  <si>
    <t>gradScale</t>
  </si>
  <si>
    <t>*: if Exponent is used, otherwise empty (check Tablenumber for the corresponding Look-up Table)</t>
  </si>
  <si>
    <t>PTAT(PixC) [unsigned int]</t>
  </si>
  <si>
    <t>Ta(PixC) [unsigned int]</t>
  </si>
  <si>
    <t>Ta/PTAT/To</t>
  </si>
  <si>
    <t>PTAT1 [unsigned int]</t>
  </si>
  <si>
    <t>PTAT2 [unsigned int]</t>
  </si>
  <si>
    <t>BIAS(user)</t>
  </si>
  <si>
    <t>CLK(user)</t>
  </si>
  <si>
    <t>Ta(Th2) [unsigned int]</t>
  </si>
  <si>
    <t>Ta(PTAT 1) [unsigned int]</t>
  </si>
  <si>
    <t>Ta(PTAT 2) [unsigned int]</t>
  </si>
  <si>
    <t>PTAT-gradient (float)</t>
  </si>
  <si>
    <t>PTAT-offset (float)</t>
  </si>
  <si>
    <t>max Grad</t>
  </si>
  <si>
    <t>EEPROM length</t>
  </si>
  <si>
    <t>cells</t>
  </si>
  <si>
    <t>size of cell</t>
  </si>
  <si>
    <t>Bit</t>
  </si>
  <si>
    <t>BIAS(Th1)</t>
  </si>
  <si>
    <t>BIAS(Th2)</t>
  </si>
  <si>
    <t>BIAS(PixC)</t>
  </si>
  <si>
    <t>CLK(Th1)</t>
  </si>
  <si>
    <t>CLK(Th2)</t>
  </si>
  <si>
    <t>CLK(PixC)</t>
  </si>
  <si>
    <t>V</t>
  </si>
  <si>
    <t>dK</t>
  </si>
  <si>
    <t>°C</t>
  </si>
  <si>
    <t>**: 0x01-&gt; Th 1 done; 0x02-&gt; Th2 done; 0x04-&gt; Grad and Offset calculated; 0x08-&gt; PixC done</t>
  </si>
  <si>
    <t>PTAT1</t>
  </si>
  <si>
    <t>PTAT2</t>
  </si>
  <si>
    <t>sign</t>
  </si>
  <si>
    <t>exponent</t>
  </si>
  <si>
    <t>mantissa</t>
  </si>
  <si>
    <t>Value</t>
  </si>
  <si>
    <t>PTAT</t>
  </si>
  <si>
    <t>Ta</t>
  </si>
  <si>
    <t>TN</t>
  </si>
  <si>
    <t>Device ID</t>
  </si>
  <si>
    <t>8x8d</t>
  </si>
  <si>
    <t>units</t>
  </si>
  <si>
    <t>float</t>
  </si>
  <si>
    <t>PixC_Scale_Min;</t>
  </si>
  <si>
    <t>PixC_Scale_Max;</t>
  </si>
  <si>
    <t>char</t>
  </si>
  <si>
    <t>TableNumber;</t>
  </si>
  <si>
    <t>8 pressed</t>
  </si>
  <si>
    <t>calculated</t>
  </si>
  <si>
    <t>uint16_t</t>
  </si>
  <si>
    <t>TAmbcal_1;</t>
  </si>
  <si>
    <t>TAmbcal_2;</t>
  </si>
  <si>
    <t>PTAT(Ta1)</t>
  </si>
  <si>
    <t>dig</t>
  </si>
  <si>
    <t>PTAT(Ta2)</t>
  </si>
  <si>
    <t>PTATgrad;</t>
  </si>
  <si>
    <t>dK/dig</t>
  </si>
  <si>
    <t>PTAToff;</t>
  </si>
  <si>
    <t>TA(PTAT) low</t>
  </si>
  <si>
    <t>TA(PTAT) high</t>
  </si>
  <si>
    <t>Dig</t>
  </si>
  <si>
    <t>To (PixC)</t>
  </si>
  <si>
    <t>Ta (PixC)</t>
  </si>
  <si>
    <t>A</t>
  </si>
  <si>
    <t>B</t>
  </si>
  <si>
    <t>C</t>
  </si>
  <si>
    <t>D</t>
  </si>
  <si>
    <t>E</t>
  </si>
  <si>
    <t>F</t>
  </si>
  <si>
    <t>0x0000</t>
  </si>
  <si>
    <t>Calib-Config</t>
  </si>
  <si>
    <t>Ta (Th1)</t>
  </si>
  <si>
    <t>Ta (Th2)</t>
  </si>
  <si>
    <t>PTAT-Grad</t>
  </si>
  <si>
    <t>PTAT-Off</t>
  </si>
  <si>
    <t>User-Config</t>
  </si>
  <si>
    <t>GlobalGain</t>
  </si>
  <si>
    <t>Ta(PTAT)</t>
  </si>
  <si>
    <t>Pij</t>
  </si>
  <si>
    <t>PixC_ij</t>
  </si>
  <si>
    <t>MBIT(PixC)</t>
  </si>
  <si>
    <t>BPA(PixC)</t>
  </si>
  <si>
    <t>PU(PixC)</t>
  </si>
  <si>
    <t>SVCx,SVCy</t>
  </si>
  <si>
    <t>MBIT(Th1)</t>
  </si>
  <si>
    <t>BPA(Th1)</t>
  </si>
  <si>
    <t>PU(Th1)</t>
  </si>
  <si>
    <t>MBIT(Th2)</t>
  </si>
  <si>
    <t>BPA(Th2)</t>
  </si>
  <si>
    <t>PU(Th2)</t>
  </si>
  <si>
    <t>MBIT(user)</t>
  </si>
  <si>
    <t>BPA(user)</t>
  </si>
  <si>
    <t>PU(user)</t>
  </si>
  <si>
    <t>Bandwidth*100</t>
  </si>
  <si>
    <t>Device ID [32 bit unsigned]</t>
  </si>
  <si>
    <t>Device ID [32 bit]</t>
  </si>
  <si>
    <r>
      <t>Th</t>
    </r>
    <r>
      <rPr>
        <sz val="12"/>
        <rFont val="Arial"/>
        <family val="2"/>
      </rPr>
      <t>Grad</t>
    </r>
    <r>
      <rPr>
        <sz val="8"/>
        <rFont val="Arial"/>
        <family val="2"/>
      </rPr>
      <t>ij</t>
    </r>
    <r>
      <rPr>
        <sz val="12"/>
        <rFont val="Arial"/>
        <family val="2"/>
      </rPr>
      <t xml:space="preserve"> stored as 16 bit signed values</t>
    </r>
  </si>
  <si>
    <r>
      <t>Th</t>
    </r>
    <r>
      <rPr>
        <sz val="12"/>
        <rFont val="Arial"/>
        <family val="2"/>
      </rPr>
      <t>Offset</t>
    </r>
    <r>
      <rPr>
        <sz val="8"/>
        <rFont val="Arial"/>
        <family val="2"/>
      </rPr>
      <t xml:space="preserve">ij </t>
    </r>
    <r>
      <rPr>
        <sz val="12"/>
        <rFont val="Arial"/>
        <family val="2"/>
      </rPr>
      <t>stored as 16 bit signed values</t>
    </r>
  </si>
  <si>
    <t>PTAT(Arraytester)</t>
  </si>
  <si>
    <t>Idd(Arraytester)x100</t>
  </si>
  <si>
    <t>MBIT</t>
  </si>
  <si>
    <t>BIAS</t>
  </si>
  <si>
    <t>CLK</t>
  </si>
  <si>
    <t>BPA</t>
  </si>
  <si>
    <t>PU</t>
  </si>
  <si>
    <t>user</t>
  </si>
  <si>
    <r>
      <t>Th1</t>
    </r>
    <r>
      <rPr>
        <sz val="8"/>
        <rFont val="Arial"/>
        <family val="2"/>
      </rPr>
      <t>ij</t>
    </r>
    <r>
      <rPr>
        <sz val="12"/>
        <rFont val="Arial"/>
        <family val="2"/>
      </rPr>
      <t xml:space="preserve"> / Grad</t>
    </r>
    <r>
      <rPr>
        <sz val="8"/>
        <rFont val="Arial"/>
        <family val="2"/>
      </rPr>
      <t>ij</t>
    </r>
    <r>
      <rPr>
        <sz val="12"/>
        <rFont val="Arial"/>
        <family val="2"/>
      </rPr>
      <t xml:space="preserve"> stored as 16 bit signed/signed values</t>
    </r>
  </si>
  <si>
    <r>
      <t>Th2</t>
    </r>
    <r>
      <rPr>
        <sz val="8"/>
        <rFont val="Arial"/>
        <family val="2"/>
      </rPr>
      <t>ij</t>
    </r>
    <r>
      <rPr>
        <sz val="12"/>
        <rFont val="Arial"/>
        <family val="2"/>
      </rPr>
      <t xml:space="preserve"> /Offset</t>
    </r>
    <r>
      <rPr>
        <sz val="8"/>
        <rFont val="Arial"/>
        <family val="2"/>
      </rPr>
      <t xml:space="preserve">ij </t>
    </r>
    <r>
      <rPr>
        <sz val="12"/>
        <rFont val="Arial"/>
        <family val="2"/>
      </rPr>
      <t>stored as 16 bit signed/unsigned values</t>
    </r>
  </si>
  <si>
    <t>Signed</t>
  </si>
  <si>
    <t>ThCalibNr/SocketNr</t>
  </si>
  <si>
    <t>ValidApp (PoE)</t>
  </si>
  <si>
    <t>Testcycles/IP(PoE)</t>
  </si>
  <si>
    <t>IP(PoE)</t>
  </si>
  <si>
    <t>MAC(PoE)</t>
  </si>
  <si>
    <t>To(PixC) [unsigned int]/MAC(PoE)</t>
  </si>
  <si>
    <t>IP(PoE)/AppSetOff</t>
  </si>
  <si>
    <t>IP(PoE)/AppSetGain</t>
  </si>
  <si>
    <t>0x59</t>
  </si>
  <si>
    <t>0x4c</t>
  </si>
  <si>
    <t>0x9c</t>
  </si>
  <si>
    <t>0x4d</t>
  </si>
  <si>
    <t>0x0f</t>
  </si>
  <si>
    <t>0x88</t>
  </si>
  <si>
    <t>0xff</t>
  </si>
  <si>
    <t>0x12</t>
  </si>
  <si>
    <t>0xba</t>
  </si>
  <si>
    <t>0x25</t>
  </si>
  <si>
    <t>0xaf</t>
  </si>
  <si>
    <t>0x64</t>
  </si>
  <si>
    <t>0x0c</t>
  </si>
  <si>
    <t>0x15</t>
  </si>
  <si>
    <t>0x32</t>
  </si>
  <si>
    <t>0x28</t>
  </si>
  <si>
    <t>0x44</t>
  </si>
  <si>
    <t>0x7f</t>
  </si>
  <si>
    <t>0x97</t>
  </si>
  <si>
    <t>0x83</t>
  </si>
  <si>
    <t>0x0b</t>
  </si>
  <si>
    <t>0x3f</t>
  </si>
  <si>
    <t>0xd0</t>
  </si>
  <si>
    <t>0x14</t>
  </si>
  <si>
    <t>0x3d</t>
  </si>
  <si>
    <t>0xc4</t>
  </si>
  <si>
    <t>0x2e</t>
  </si>
  <si>
    <t>0x13</t>
  </si>
  <si>
    <t>0x1c</t>
  </si>
  <si>
    <t>0x18</t>
  </si>
  <si>
    <t>0x78</t>
  </si>
  <si>
    <t>0xb1</t>
  </si>
  <si>
    <t>0x3b</t>
  </si>
  <si>
    <t>0x1a</t>
  </si>
  <si>
    <t>0x37</t>
  </si>
  <si>
    <t>0x26</t>
  </si>
  <si>
    <t>0x48</t>
  </si>
  <si>
    <t>0x38</t>
  </si>
  <si>
    <t>0x42</t>
  </si>
  <si>
    <t>0x41</t>
  </si>
  <si>
    <t>0x3c</t>
  </si>
  <si>
    <t>0x1d</t>
  </si>
  <si>
    <t>0x39</t>
  </si>
  <si>
    <t>0x34</t>
  </si>
  <si>
    <t>0x43</t>
  </si>
  <si>
    <t>0x3a</t>
  </si>
  <si>
    <t>0x11</t>
  </si>
  <si>
    <t>0x2b</t>
  </si>
  <si>
    <t>0x2d</t>
  </si>
  <si>
    <t>0x2c</t>
  </si>
  <si>
    <t>0x51</t>
  </si>
  <si>
    <t>0x29</t>
  </si>
  <si>
    <t>0x46</t>
  </si>
  <si>
    <t>0x2a</t>
  </si>
  <si>
    <t>0x35</t>
  </si>
  <si>
    <t>0x58</t>
  </si>
  <si>
    <t>0x65</t>
  </si>
  <si>
    <t>0x6b</t>
  </si>
  <si>
    <t>0x87</t>
  </si>
  <si>
    <t>0x66</t>
  </si>
  <si>
    <t>0xb2</t>
  </si>
  <si>
    <t>0x6a</t>
  </si>
  <si>
    <t>0x98</t>
  </si>
  <si>
    <t>0xd3</t>
  </si>
  <si>
    <t>0x9d</t>
  </si>
  <si>
    <t>0x8a</t>
  </si>
  <si>
    <t>0x8d</t>
  </si>
  <si>
    <t>0x77</t>
  </si>
  <si>
    <t>0x57</t>
  </si>
  <si>
    <t>0xd6</t>
  </si>
  <si>
    <t>0xfd</t>
  </si>
  <si>
    <t>0xb3</t>
  </si>
  <si>
    <t>0x95</t>
  </si>
  <si>
    <t>0x93</t>
  </si>
  <si>
    <t>0x54</t>
  </si>
  <si>
    <t>0xe9</t>
  </si>
  <si>
    <t>0xef</t>
  </si>
  <si>
    <t>0xee</t>
  </si>
  <si>
    <t>0xe8</t>
  </si>
  <si>
    <t>0x82</t>
  </si>
  <si>
    <t>0x89</t>
  </si>
  <si>
    <t>0xd9</t>
  </si>
  <si>
    <t>0x8b</t>
  </si>
  <si>
    <t>0xec</t>
  </si>
  <si>
    <t>0x8e</t>
  </si>
  <si>
    <t>0xa1</t>
  </si>
  <si>
    <t>0xcc</t>
  </si>
  <si>
    <t>0x5e</t>
  </si>
  <si>
    <t>0x99</t>
  </si>
  <si>
    <t>0x52</t>
  </si>
  <si>
    <t>0x92</t>
  </si>
  <si>
    <t>0xbf</t>
  </si>
  <si>
    <t>0x85</t>
  </si>
  <si>
    <t>0x9b</t>
  </si>
  <si>
    <t>0x5d</t>
  </si>
  <si>
    <t>BCC von Datenbank?</t>
  </si>
  <si>
    <t>0x55</t>
  </si>
  <si>
    <t>0x0d</t>
  </si>
  <si>
    <t>0x9f</t>
  </si>
  <si>
    <t>0xe0</t>
  </si>
  <si>
    <t>0x21</t>
  </si>
  <si>
    <t>0xfa</t>
  </si>
  <si>
    <t>0xfe</t>
  </si>
  <si>
    <t>0x0a</t>
  </si>
  <si>
    <t>0xa8</t>
  </si>
  <si>
    <t>0xb9</t>
  </si>
  <si>
    <t>0x7b</t>
  </si>
  <si>
    <t>0x76</t>
  </si>
  <si>
    <t>0xa5</t>
  </si>
  <si>
    <t>0xd4</t>
  </si>
  <si>
    <t>0x75</t>
  </si>
  <si>
    <t>0x71</t>
  </si>
  <si>
    <t>0xb0</t>
  </si>
  <si>
    <t>0xa9</t>
  </si>
  <si>
    <t>0xa4</t>
  </si>
  <si>
    <t>0x72</t>
  </si>
  <si>
    <t>0xea</t>
  </si>
  <si>
    <t>0x63</t>
  </si>
  <si>
    <t>0xbb</t>
  </si>
  <si>
    <t>0x8c</t>
  </si>
  <si>
    <t>0xd8</t>
  </si>
  <si>
    <t>0xd1</t>
  </si>
  <si>
    <t>0x45</t>
  </si>
  <si>
    <t>0x4a</t>
  </si>
  <si>
    <t>0x53</t>
  </si>
  <si>
    <t>0x36</t>
  </si>
  <si>
    <t>0xdf</t>
  </si>
  <si>
    <t>0xe6</t>
  </si>
  <si>
    <t>0x3e</t>
  </si>
  <si>
    <t>0xe5</t>
  </si>
  <si>
    <t>0x6e</t>
  </si>
  <si>
    <t>0xe7</t>
  </si>
  <si>
    <t>0xae</t>
  </si>
  <si>
    <t>0x7a</t>
  </si>
  <si>
    <t>0xc9</t>
  </si>
  <si>
    <t>0xf8</t>
  </si>
  <si>
    <t>0x9e</t>
  </si>
  <si>
    <t>0xc5</t>
  </si>
  <si>
    <t>0xf5</t>
  </si>
  <si>
    <t>0xe2</t>
  </si>
  <si>
    <t>0x9a</t>
  </si>
  <si>
    <t>0xc7</t>
  </si>
  <si>
    <t>0xbc</t>
  </si>
  <si>
    <t>BCC von der Datenbank:</t>
  </si>
  <si>
    <t>0xeb</t>
  </si>
  <si>
    <t>0xb7</t>
  </si>
  <si>
    <t>00000040h: 0C 00 05 00 15 00 0C 00 88 00 FF FF FF FF FF FF ; ........ˆ.ÿÿÿÿÿÿ</t>
  </si>
  <si>
    <t>1F</t>
  </si>
  <si>
    <t>CalibVersion</t>
  </si>
  <si>
    <t>MBIT(Th1)/(Th2)</t>
  </si>
  <si>
    <t>CLK(Th1)/(Th2)</t>
  </si>
  <si>
    <t>PU(Th1)/(Th2)</t>
  </si>
  <si>
    <t>BIAS(Th2)/(Th2)</t>
  </si>
  <si>
    <t>BPA(Th2)/(Th2)</t>
  </si>
  <si>
    <t>00000000h: D6 1E 02 4D F5 F3 0C 4D 00 00 41 87 B3 00 FF FF ; Ö..Mõó.M..A‡³.ÿÿ</t>
  </si>
  <si>
    <t>00000010h: FF FF 10 27 AA 03 B2 03 60 00 64 00 FF FF 03 00 ; ÿÿ.'ª.².`.d.ÿÿ..</t>
  </si>
  <si>
    <t>00000020h: FF FF 0C 00 FF FF FF FF FF FF 0C 0C 05 05 15 15 ; ÿÿ..ÿÿÿÿÿÿ......</t>
  </si>
  <si>
    <t>00000030h: 0C 0C 88 88 FF FF FF FF FF FF FF FF FF FF 01 00 ; ..ˆˆÿÿÿÿÿÿÿÿÿÿ..</t>
  </si>
  <si>
    <t>00000050h: FF FF FF FF FF FF FF FF 33 81 2F 9A FF FF FF FF ; ÿÿÿÿÿÿÿÿ3/šÿÿÿÿ</t>
  </si>
  <si>
    <t>00000060h: 82 0B 64 0C 2E 81 26 9A FF FF FF FF FF FF FF FF ; ‚.d..&amp;šÿÿÿÿÿÿÿÿ</t>
  </si>
  <si>
    <t>00000070h: FF FF 80 11 13 2D 07 00 13 00 FF FF FF FF FF FF ; ÿÿ€..-....ÿÿÿÿÿÿ</t>
  </si>
  <si>
    <t>00000080h: F4 FF FF FF F2 FF EB FF F1 FF F2 FF EB FF ED FF ; ôÿÿÿòÿëÿñÿòÿëÿíÿ</t>
  </si>
  <si>
    <t>00000090h: ED FF F7 FF EE FF F6 FF F9 FF EC FF F3 FF F1 FF ; íÿ÷ÿîÿöÿùÿìÿóÿñÿ</t>
  </si>
  <si>
    <t>000000a0h: EA FF F2 FF EC FF FA FF EC FF 04 00 F6 FF F3 FF ; êÿòÿìÿúÿìÿ..öÿóÿ</t>
  </si>
  <si>
    <t>000000b0h: F4 FF EF FF F2 FF F2 FF F8 FF F5 FF F8 FF 04 00 ; ôÿïÿòÿòÿøÿõÿøÿ..</t>
  </si>
  <si>
    <t>000000c0h: FB FF E5 FF F2 FF F1 FF FD FF FC FF F4 FF F3 FF ; ûÿåÿòÿñÿýÿüÿôÿóÿ</t>
  </si>
  <si>
    <t>000000d0h: F3 FF F3 FF F3 FF F3 FF F3 FF F3 FF F4 FF F3 FF ; óÿóÿóÿóÿóÿóÿôÿóÿ</t>
  </si>
  <si>
    <t>000000e0h: F3 FF F3 FF F2 FF F3 FF F3 FF F4 FF F4 FF F4 FF ; óÿóÿòÿóÿóÿôÿôÿôÿ</t>
  </si>
  <si>
    <t>000000f0h: EE FF EB FF FB FF FE FF F3 FF F6 FF EE FF FB FF ; îÿëÿûÿþÿóÿöÿîÿûÿ</t>
  </si>
  <si>
    <t>00000100h: FC FF 07 00 FB FF F5 FF FC FF FB FF F5 FF F6 FF ; üÿ..ûÿõÿüÿûÿõÿöÿ</t>
  </si>
  <si>
    <t>00000110h: F6 FF 01 00 F9 FF FF FF 03 00 F7 FF FE FF FC FF ; öÿ..ùÿÿÿ..÷ÿþÿüÿ</t>
  </si>
  <si>
    <t>00000120h: F6 FF FC FF F7 FF 04 00 F8 FF 0B 00 FF FF FD FF ; öÿüÿ÷ÿ..øÿ..ÿÿýÿ</t>
  </si>
  <si>
    <t>00000130h: FD FF F9 FF FC FF FD FF 01 00 FE FF 02 00 0D 00 ; ýÿùÿüÿýÿ..þÿ....</t>
  </si>
  <si>
    <t>00000140h: 03 00 F2 FF FD FF FB FF 05 00 03 00 FE FF FC FF ; ..òÿýÿûÿ....þÿüÿ</t>
  </si>
  <si>
    <t>00000150h: FC FF FC FF FC FF FC FF FC FF FC FF FD FF FE FF ; üÿüÿüÿüÿüÿüÿýÿþÿ</t>
  </si>
  <si>
    <t>00000160h: FC FF FC FF FC FF FD FF FD FF FD FF FD FF FE FF ; üÿüÿüÿýÿýÿýÿýÿþÿ</t>
  </si>
  <si>
    <t>00000170h: F7 FF F5 FF 03 00 05 00 FC FF 00 00 F9 FF 04 00 ; ÷ÿõÿ....üÿ..ùÿ..</t>
  </si>
  <si>
    <t>00000180h: 36 1C 22 71 58 38 16 27 AA 3A 63 36 58 68 13 68 ; 6."qX8.'ª:c6Xh.h</t>
  </si>
  <si>
    <t>00000190h: C5 21 6D C9 7F BF 61 C3 EB A3 2E A0 D8 BE 6D 9C ; Å!mÉ¿aÃë£. Ø¾mœ</t>
  </si>
  <si>
    <t>000001a0h: 9C 44 2C AA C2 A4 82 CE 6F D7 D6 A0 13 BE 76 9E ; œD,ªÂ¤‚Îo×Ö .¾vž</t>
  </si>
  <si>
    <t>000001b0h: 41 36 C1 CE D1 B2 BB EB 8F E7 BC C2 51 B3 11 E0 ; A6ÁÎÑ²»ëç¼ÂQ³.à</t>
  </si>
  <si>
    <t>000001c0h: BF 15 9A 5B 51 A6 1C FF FF FF D9 C7 72 B0 80 A6 ; ¿.š[Q¦.ÿÿÿÙÇr°€¦</t>
  </si>
  <si>
    <t>000001d0h: 05 4C 91 76 E2 6A A6 93 18 C3 3F CF FD AD D5 71 ; .L‘vâj¦“.Ã?Ïý­Õq</t>
  </si>
  <si>
    <t>000001e0h: BF 29 DA 3F 44 46 2A 84 11 C5 3B 9B 3B 9A EE 86 ; ¿)Ú?DF*„.Å;›;šî†</t>
  </si>
  <si>
    <t>000001f0h: 52 35 FF 5C 00 00 39 53 E0 54 0A 44 82 61 0D 56 ; R5ÿ\..9SàT.D‚a.V</t>
  </si>
  <si>
    <t>0x8f</t>
  </si>
  <si>
    <t>0x17</t>
  </si>
  <si>
    <t>0x5b</t>
  </si>
  <si>
    <t>0x33</t>
  </si>
  <si>
    <t>0xab</t>
  </si>
  <si>
    <t>0xf1</t>
  </si>
  <si>
    <t>0x47</t>
  </si>
  <si>
    <t>0x68</t>
  </si>
  <si>
    <t>0xaa</t>
  </si>
  <si>
    <t>0x62</t>
  </si>
  <si>
    <t>0x4b</t>
  </si>
  <si>
    <t>0x23</t>
  </si>
  <si>
    <t>0x49</t>
  </si>
  <si>
    <t>0x6f</t>
  </si>
  <si>
    <t>0x5c</t>
  </si>
  <si>
    <t>0x56</t>
  </si>
  <si>
    <t>0x5a</t>
  </si>
  <si>
    <t>0x4e</t>
  </si>
  <si>
    <t>0x81</t>
  </si>
  <si>
    <t>0x31</t>
  </si>
  <si>
    <t>0xf7</t>
  </si>
  <si>
    <t>0xa2</t>
  </si>
  <si>
    <t>0x73</t>
  </si>
  <si>
    <t>0x86</t>
  </si>
  <si>
    <t>0x79</t>
  </si>
  <si>
    <t>0xc6</t>
  </si>
  <si>
    <t>0xa7</t>
  </si>
  <si>
    <t>0xe4</t>
  </si>
  <si>
    <t>0x22</t>
  </si>
  <si>
    <t>0x96</t>
  </si>
  <si>
    <t>0xda</t>
  </si>
  <si>
    <t>0xf2</t>
  </si>
  <si>
    <t>TBBEndtest (unsigned short)</t>
  </si>
  <si>
    <t xml:space="preserve">***:GlobalGainFactor is not the GlobalGain! This value is the quotient  of the new GlobalGain (determined during the Endtester-process) devided by the old GlobalGain (last EEPROM content) multiplied by 10000. It's important to calculate the real NETD </t>
  </si>
  <si>
    <t>GlobalGainChange***</t>
  </si>
  <si>
    <t>EndtestSWVersion****</t>
  </si>
  <si>
    <t>****: example: 0x0102 -&gt; Masterver. = v1 &amp; Slavever. = v2</t>
  </si>
  <si>
    <t xml:space="preserve">***:GlobalGainChange is not the GlobalGain! This value is the quotient  of the new GlobalGain (determined during the Endtester-process) devided by the old GlobalGain (last EEPROM content) multiplied by 10000. It's important to calculate the real NETD </t>
  </si>
  <si>
    <t>00000000h: 33 19 00 01 89 FB FF 4C 00 00 BE 8E B8 00 FF FF ; 3...‰ûÿL..¾Ž¸.ÿÿ</t>
  </si>
  <si>
    <t>00000010h: 12 00 10 27 C5 03 46 03 60 00 64 00 FF FF 0F 00 ; ...'Å.F.`.d.ÿÿ..</t>
  </si>
  <si>
    <t>00000020h: 0C 00 05 00 15 00 0C 00 88 00 0C 00 05 00 15 00 ; ........ˆ.......</t>
  </si>
  <si>
    <t>00000030h: 0C 00 88 00 0C 00 05 00 15 00 0C 00 88 00 FF FF ; ..ˆ.........ˆ.ÿÿ</t>
  </si>
  <si>
    <t>00000050h: FF FF 01 01 FF FF FF FF 32 84 3F 9C 85 0B 61 0C ; ÿÿ..ÿÿÿÿ2„?œ….a.</t>
  </si>
  <si>
    <t>00000060h: 85 0B 60 0C 31 84 23 9C 5C 55 12 3D F4 7F D9 44 ; ….`.1„#œ\U.=ôÙD</t>
  </si>
  <si>
    <t>00000070h: AC 0A C5 13 78 69 0B 00 F0 51 FF FF FF FF FF FF ; ¬.Å.xi..ðQÿÿÿÿÿÿ</t>
  </si>
  <si>
    <t>00000080h: 33 33 29 41 D1 45 DA 37 D1 45 29 41 DA 37 D1 45 ; 33)AÑEÚ7ÑE)AÚ7ÑE</t>
  </si>
  <si>
    <t>00000090h: D1 45 29 41 29 41 6F 58 29 41 33 33 D1 45 29 41 ; ÑE)A)AoX)A33ÑE)A</t>
  </si>
  <si>
    <t>000000a0h: 29 41 82 3C 8B 2E 20 4F 33 33 D1 45 D1 45 79 4A ; )A‚&lt;‹. O33ÑEÑEyJ</t>
  </si>
  <si>
    <t>000000b0h: DA 37 82 3C 82 3C D1 45 DA 37 33 33 8B 2E 29 41 ; Ú7‚&lt;‚&lt;ÑEÚ733‹.)A</t>
  </si>
  <si>
    <t>000000c0h: 82 3C D1 45 33 33 DA 37 82 3C 82 3C 29 41 D1 45 ; ‚&lt;ÑE33Ú7‚&lt;‚&lt;)AÑE</t>
  </si>
  <si>
    <t>000000d0h: 29 41 82 3C D1 45 82 3C DA 37 DA 37 D1 45 82 3C ; )A‚&lt;ÑE‚&lt;Ú7Ú7ÑE‚&lt;</t>
  </si>
  <si>
    <t>000000e0h: 82 3C 82 3C 82 3C DA 37 D1 45 82 3C 82 3C 33 33 ; ‚&lt;‚&lt;‚&lt;Ú7ÑE‚&lt;‚&lt;33</t>
  </si>
  <si>
    <t>000000f0h: 29 41 82 3C 29 41 D1 45 29 41 82 3C 33 33 DA 37 ; )A‚&lt;)AÑE)A‚&lt;33Ú7</t>
  </si>
  <si>
    <t>00000100h: 6D FF 37 FF 1E FF 5B FF 21 FF 38 FF 57 FF 25 FF ; mÿ7ÿ.ÿ[ÿ!ÿ8ÿWÿ%ÿ</t>
  </si>
  <si>
    <t>00000110h: 21 FF 35 FF 31 FF DD FE 38 FF 6D FF 2B FF 35 FF ; !ÿ5ÿ1ÿÝþ8ÿmÿ+ÿ5ÿ</t>
  </si>
  <si>
    <t>00000120h: 38 FF 42 FF 78 FF 02 FF 6C FF 20 FF 24 FF 15 FF ; 8ÿBÿxÿ.ÿlÿ ÿ$ÿ.ÿ</t>
  </si>
  <si>
    <t>00000130h: 55 FF 46 FF 49 FF 23 FF 58 FF 6C FF 79 FF 3B FF ; UÿFÿIÿ#ÿXÿlÿyÿ;ÿ</t>
  </si>
  <si>
    <t>00000140h: 4A FF 20 FF 67 FF 59 FF 45 FF 48 FF 33 FF 25 FF ; Jÿ ÿgÿYÿEÿHÿ3ÿ%ÿ</t>
  </si>
  <si>
    <t>00000150h: 37 FF 44 FF 28 FF 44 FF 53 FF 53 FF 29 FF 46 FF ; 7ÿDÿ(ÿDÿSÿSÿ)ÿFÿ</t>
  </si>
  <si>
    <t>00000160h: 44 FF 44 FF 44 FF 53 FF 28 FF 45 FF 45 FF 62 FF ; DÿDÿDÿSÿ(ÿEÿEÿbÿ</t>
  </si>
  <si>
    <t>00000170h: 2E FF 44 FF 31 FF 21 FF 34 FF 3E FF 6A FF 5A FF ; .ÿDÿ1ÿ!ÿ4ÿ&gt;ÿjÿZÿ</t>
  </si>
  <si>
    <t>00000180h: 00 00 DD 25 4E 14 12 33 08 2E 65 48 7B 6E 71 4F ; ..Ý%N..3..eH{nqO</t>
  </si>
  <si>
    <t>00000190h: 5C 12 F9 73 F1 78 4D B2 0B 01 77 82 6D 75 E1 38 ; \.ùsñxM²..w‚muá8</t>
  </si>
  <si>
    <t>000001a0h: A6 53 4F 91 C0 D3 56 90 76 B8 5D B4 C9 20 98 61 ; ¦SO‘ÀÓVv¸]´É ˜a</t>
  </si>
  <si>
    <t>000001b0h: 14 1C 5B 70 A9 D2 99 D6 26 E8 AA 8C 0F BD 6F 4F ; ..[p©Ò™Ö&amp;èªŒ.½oO</t>
  </si>
  <si>
    <t>000001c0h: 4E 24 2E 0C E5 90 97 E8 FF FF 0F D3 C1 B5 81 5E ; N$..å—èÿÿ.ÓÁµ^</t>
  </si>
  <si>
    <t>000001d0h: 7B 5C ED 63 B3 59 9C CF 1B A9 3A A0 31 9A A6 6D ; {\íc³YœÏ.©: 1š¦m</t>
  </si>
  <si>
    <t>000001e0h: C8 0C DA 31 2B 72 76 7B 20 A9 27 81 2D 6A 29 47 ; È.Ú1+rv{ ©'-j)G</t>
  </si>
  <si>
    <t>000001f0h: 16 09 C7 1C BB 34 52 37 59 37 9A 3D 23 7C 95 5A ; ..Ç.»4R7Y7š=#|•Z</t>
  </si>
  <si>
    <t>0x27</t>
  </si>
  <si>
    <t>0xce</t>
  </si>
  <si>
    <t>0xc2</t>
  </si>
  <si>
    <t>0x5f</t>
  </si>
  <si>
    <t>0x61</t>
  </si>
  <si>
    <t>0x67</t>
  </si>
  <si>
    <t>0x1f</t>
  </si>
  <si>
    <t>0xac</t>
  </si>
  <si>
    <t>0x7d</t>
  </si>
  <si>
    <t>0xad</t>
  </si>
  <si>
    <t>0xdc</t>
  </si>
  <si>
    <t>0xdd</t>
  </si>
  <si>
    <t>0xc1</t>
  </si>
  <si>
    <t>0xdb</t>
  </si>
  <si>
    <t>0xbd</t>
  </si>
  <si>
    <t>0xc0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</si>
</sst>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0.00\°\C"/>
    <numFmt numFmtId="167" formatCode="0.0\°\C"/>
    <numFmt numFmtId="168" formatCode="0.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204"/>
      <scheme val="minor"/>
    </font>
    <font>
      <sz val="9"/>
      <color indexed="8"/>
      <name val="Courier New"/>
      <family val="3"/>
      <charset val="204"/>
    </font>
    <font>
      <sz val="8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9" fontId="1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11" fontId="0" fillId="0" borderId="0" xfId="0" applyNumberFormat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4" borderId="8" xfId="0" applyFont="1" applyFill="1" applyBorder="1" applyAlignment="1"/>
    <xf numFmtId="0" fontId="1" fillId="2" borderId="8" xfId="0" applyFont="1" applyFill="1" applyBorder="1" applyAlignment="1"/>
    <xf numFmtId="0" fontId="1" fillId="3" borderId="8" xfId="0" applyFont="1" applyFill="1" applyBorder="1" applyAlignment="1"/>
    <xf numFmtId="0" fontId="1" fillId="0" borderId="11" xfId="0" applyFont="1" applyFill="1" applyBorder="1" applyAlignment="1"/>
    <xf numFmtId="0" fontId="0" fillId="0" borderId="11" xfId="0" applyFill="1" applyBorder="1" applyAlignment="1"/>
    <xf numFmtId="0" fontId="0" fillId="0" borderId="10" xfId="0" applyBorder="1"/>
    <xf numFmtId="0" fontId="5" fillId="0" borderId="0" xfId="1" applyFont="1"/>
    <xf numFmtId="0" fontId="4" fillId="0" borderId="0" xfId="1"/>
    <xf numFmtId="0" fontId="6" fillId="0" borderId="0" xfId="1" applyFont="1"/>
    <xf numFmtId="0" fontId="4" fillId="0" borderId="0" xfId="1" applyAlignment="1">
      <alignment horizontal="center" vertical="center"/>
    </xf>
    <xf numFmtId="0" fontId="4" fillId="5" borderId="0" xfId="1" applyFill="1"/>
    <xf numFmtId="166" fontId="4" fillId="0" borderId="0" xfId="1" applyNumberFormat="1"/>
    <xf numFmtId="167" fontId="4" fillId="0" borderId="0" xfId="1" applyNumberFormat="1"/>
    <xf numFmtId="165" fontId="4" fillId="0" borderId="0" xfId="1" applyNumberFormat="1"/>
    <xf numFmtId="168" fontId="4" fillId="5" borderId="0" xfId="1" applyNumberFormat="1" applyFill="1"/>
    <xf numFmtId="168" fontId="4" fillId="0" borderId="0" xfId="1" applyNumberFormat="1"/>
    <xf numFmtId="165" fontId="4" fillId="5" borderId="0" xfId="1" applyNumberFormat="1" applyFill="1"/>
    <xf numFmtId="0" fontId="7" fillId="0" borderId="0" xfId="1" applyFont="1" applyAlignment="1">
      <alignment horizontal="center" vertical="center"/>
    </xf>
    <xf numFmtId="0" fontId="0" fillId="0" borderId="0" xfId="1" applyFont="1"/>
    <xf numFmtId="0" fontId="6" fillId="0" borderId="0" xfId="1" applyFont="1" applyFill="1"/>
    <xf numFmtId="0" fontId="4" fillId="2" borderId="0" xfId="1" applyFill="1"/>
    <xf numFmtId="0" fontId="4" fillId="6" borderId="0" xfId="1" applyFill="1"/>
    <xf numFmtId="0" fontId="8" fillId="7" borderId="0" xfId="1" applyFont="1" applyFill="1"/>
    <xf numFmtId="0" fontId="8" fillId="8" borderId="0" xfId="1" applyFont="1" applyFill="1"/>
    <xf numFmtId="0" fontId="8" fillId="9" borderId="0" xfId="1" applyFont="1" applyFill="1"/>
    <xf numFmtId="0" fontId="8" fillId="10" borderId="0" xfId="1" applyFont="1" applyFill="1"/>
    <xf numFmtId="0" fontId="4" fillId="11" borderId="0" xfId="1" applyFill="1"/>
    <xf numFmtId="0" fontId="8" fillId="12" borderId="0" xfId="1" applyFont="1" applyFill="1"/>
    <xf numFmtId="0" fontId="9" fillId="0" borderId="0" xfId="1" applyFont="1"/>
    <xf numFmtId="0" fontId="8" fillId="13" borderId="0" xfId="1" applyFont="1" applyFill="1"/>
    <xf numFmtId="0" fontId="4" fillId="0" borderId="0" xfId="1" applyBorder="1"/>
    <xf numFmtId="0" fontId="4" fillId="0" borderId="2" xfId="1" applyBorder="1"/>
    <xf numFmtId="0" fontId="7" fillId="11" borderId="0" xfId="1" applyFont="1" applyFill="1" applyAlignment="1">
      <alignment horizontal="center" vertical="center"/>
    </xf>
    <xf numFmtId="0" fontId="6" fillId="0" borderId="0" xfId="1" applyFont="1" applyFill="1" applyBorder="1"/>
    <xf numFmtId="0" fontId="6" fillId="2" borderId="0" xfId="1" applyFont="1" applyFill="1" applyBorder="1"/>
    <xf numFmtId="0" fontId="6" fillId="0" borderId="0" xfId="1" applyFont="1" applyBorder="1"/>
    <xf numFmtId="0" fontId="6" fillId="6" borderId="0" xfId="1" applyFont="1" applyFill="1" applyBorder="1"/>
    <xf numFmtId="0" fontId="6" fillId="11" borderId="0" xfId="1" applyFont="1" applyFill="1" applyBorder="1"/>
    <xf numFmtId="1" fontId="4" fillId="0" borderId="0" xfId="1" applyNumberFormat="1"/>
    <xf numFmtId="0" fontId="6" fillId="0" borderId="2" xfId="1" applyFont="1" applyBorder="1"/>
    <xf numFmtId="0" fontId="6" fillId="0" borderId="2" xfId="1" applyFont="1" applyFill="1" applyBorder="1"/>
    <xf numFmtId="0" fontId="6" fillId="0" borderId="5" xfId="1" applyFont="1" applyFill="1" applyBorder="1"/>
    <xf numFmtId="0" fontId="4" fillId="0" borderId="0" xfId="1" applyFill="1"/>
    <xf numFmtId="11" fontId="4" fillId="0" borderId="0" xfId="1" applyNumberFormat="1"/>
    <xf numFmtId="11" fontId="4" fillId="5" borderId="0" xfId="1" applyNumberFormat="1" applyFill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/>
    <xf numFmtId="0" fontId="1" fillId="0" borderId="10" xfId="0" applyFont="1" applyFill="1" applyBorder="1" applyAlignment="1"/>
    <xf numFmtId="0" fontId="0" fillId="14" borderId="10" xfId="0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4" borderId="10" xfId="0" applyFont="1" applyFill="1" applyBorder="1" applyAlignment="1"/>
    <xf numFmtId="0" fontId="1" fillId="14" borderId="8" xfId="0" applyFont="1" applyFill="1" applyBorder="1" applyAlignment="1"/>
    <xf numFmtId="0" fontId="0" fillId="14" borderId="10" xfId="0" applyFill="1" applyBorder="1"/>
    <xf numFmtId="0" fontId="4" fillId="0" borderId="0" xfId="1" applyAlignment="1">
      <alignment vertical="center"/>
    </xf>
    <xf numFmtId="0" fontId="5" fillId="0" borderId="0" xfId="0" applyFont="1"/>
    <xf numFmtId="0" fontId="4" fillId="0" borderId="6" xfId="1" applyBorder="1"/>
    <xf numFmtId="0" fontId="4" fillId="0" borderId="5" xfId="1" applyBorder="1"/>
    <xf numFmtId="0" fontId="4" fillId="0" borderId="12" xfId="1" applyBorder="1"/>
    <xf numFmtId="0" fontId="4" fillId="0" borderId="7" xfId="1" applyBorder="1"/>
    <xf numFmtId="0" fontId="4" fillId="0" borderId="1" xfId="1" applyBorder="1"/>
    <xf numFmtId="0" fontId="4" fillId="0" borderId="4" xfId="1" applyBorder="1"/>
    <xf numFmtId="0" fontId="4" fillId="0" borderId="3" xfId="1" applyBorder="1"/>
    <xf numFmtId="0" fontId="10" fillId="0" borderId="0" xfId="1" applyFont="1"/>
    <xf numFmtId="11" fontId="4" fillId="0" borderId="6" xfId="1" applyNumberFormat="1" applyBorder="1"/>
    <xf numFmtId="11" fontId="4" fillId="0" borderId="5" xfId="1" applyNumberFormat="1" applyBorder="1"/>
    <xf numFmtId="11" fontId="4" fillId="0" borderId="12" xfId="1" applyNumberFormat="1" applyBorder="1"/>
    <xf numFmtId="11" fontId="4" fillId="0" borderId="7" xfId="1" applyNumberFormat="1" applyBorder="1"/>
    <xf numFmtId="11" fontId="4" fillId="0" borderId="0" xfId="1" applyNumberFormat="1" applyBorder="1"/>
    <xf numFmtId="11" fontId="4" fillId="0" borderId="1" xfId="1" applyNumberFormat="1" applyBorder="1"/>
    <xf numFmtId="11" fontId="4" fillId="0" borderId="4" xfId="1" applyNumberFormat="1" applyBorder="1"/>
    <xf numFmtId="11" fontId="4" fillId="0" borderId="2" xfId="1" applyNumberFormat="1" applyBorder="1"/>
    <xf numFmtId="11" fontId="4" fillId="0" borderId="3" xfId="1" applyNumberFormat="1" applyBorder="1"/>
    <xf numFmtId="164" fontId="4" fillId="0" borderId="0" xfId="2" applyNumberFormat="1" applyFont="1"/>
    <xf numFmtId="0" fontId="0" fillId="11" borderId="10" xfId="0" applyFill="1" applyBorder="1" applyAlignment="1"/>
    <xf numFmtId="0" fontId="1" fillId="13" borderId="10" xfId="0" applyFont="1" applyFill="1" applyBorder="1" applyAlignment="1"/>
    <xf numFmtId="0" fontId="0" fillId="13" borderId="11" xfId="0" applyFill="1" applyBorder="1" applyAlignment="1"/>
    <xf numFmtId="0" fontId="0" fillId="0" borderId="0" xfId="0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3">
    <cellStyle name="Prozent" xfId="2" builtinId="5"/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1267948</xdr:colOff>
      <xdr:row>2</xdr:row>
      <xdr:rowOff>125506</xdr:rowOff>
    </xdr:from>
    <xdr:to>
      <xdr:col>8</xdr:col>
      <xdr:colOff>49309</xdr:colOff>
      <xdr:row>10</xdr:row>
      <xdr:rowOff>108137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67948" y="484094"/>
          <a:ext cx="4142255" cy="1416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1267948</xdr:colOff>
      <xdr:row>2</xdr:row>
      <xdr:rowOff>125506</xdr:rowOff>
    </xdr:from>
    <xdr:to>
      <xdr:col>8</xdr:col>
      <xdr:colOff>49309</xdr:colOff>
      <xdr:row>10</xdr:row>
      <xdr:rowOff>108137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67948" y="506506"/>
          <a:ext cx="3991536" cy="15066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S41"/>
  <sheetViews>
    <sheetView workbookViewId="0">
      <selection activeCell="C28" sqref="C28"/>
    </sheetView>
  </sheetViews>
  <sheetFormatPr baseColWidth="10" defaultRowHeight="15" x14ac:dyDescent="0.25"/>
  <cols>
    <col min="3" max="7" width="12.7109375" customWidth="1"/>
    <col min="8" max="8" width="15.85546875" bestFit="1" customWidth="1"/>
    <col min="9" max="9" width="22.7109375" bestFit="1" customWidth="1"/>
    <col min="10" max="10" width="17.42578125" bestFit="1" customWidth="1"/>
    <col min="11" max="11" width="25.140625" bestFit="1" customWidth="1"/>
    <col min="12" max="12" width="17.5703125" bestFit="1" customWidth="1"/>
    <col min="13" max="18" width="12.7109375" customWidth="1"/>
  </cols>
  <sheetData>
    <row r="1" spans="1:18" x14ac:dyDescent="0.25">
      <c r="B1" s="2" t="s">
        <v>31</v>
      </c>
      <c r="C1" s="3" t="s">
        <v>0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</row>
    <row r="2" spans="1:18" x14ac:dyDescent="0.25">
      <c r="A2" t="s">
        <v>42</v>
      </c>
      <c r="B2" s="1" t="s">
        <v>0</v>
      </c>
      <c r="C2" s="99" t="s">
        <v>43</v>
      </c>
      <c r="D2" s="100"/>
      <c r="E2" s="99" t="s">
        <v>44</v>
      </c>
      <c r="F2" s="101"/>
      <c r="G2" s="57" t="s">
        <v>141</v>
      </c>
      <c r="H2" s="57" t="s">
        <v>156</v>
      </c>
      <c r="I2" s="57" t="s">
        <v>157</v>
      </c>
      <c r="J2" s="12"/>
      <c r="K2" s="7" t="s">
        <v>59</v>
      </c>
      <c r="L2" s="10" t="s">
        <v>134</v>
      </c>
      <c r="M2" s="97" t="s">
        <v>167</v>
      </c>
      <c r="N2" s="98"/>
      <c r="O2" s="8" t="s">
        <v>49</v>
      </c>
      <c r="P2" s="8" t="s">
        <v>50</v>
      </c>
      <c r="Q2" s="8" t="s">
        <v>51</v>
      </c>
      <c r="R2" s="6" t="s">
        <v>52</v>
      </c>
    </row>
    <row r="3" spans="1:18" x14ac:dyDescent="0.25">
      <c r="A3" t="s">
        <v>42</v>
      </c>
      <c r="B3" s="1" t="s">
        <v>1</v>
      </c>
      <c r="C3" s="55"/>
      <c r="D3" s="55"/>
      <c r="E3" s="55"/>
      <c r="F3" s="55"/>
      <c r="G3" s="55"/>
      <c r="H3" s="55" t="s">
        <v>324</v>
      </c>
      <c r="I3" s="55" t="s">
        <v>325</v>
      </c>
      <c r="J3" s="55" t="s">
        <v>326</v>
      </c>
      <c r="K3" s="55" t="s">
        <v>327</v>
      </c>
      <c r="L3" s="55" t="s">
        <v>328</v>
      </c>
      <c r="M3" s="55" t="s">
        <v>138</v>
      </c>
      <c r="N3" s="55" t="s">
        <v>80</v>
      </c>
      <c r="O3" s="55" t="s">
        <v>83</v>
      </c>
      <c r="P3" s="55" t="s">
        <v>139</v>
      </c>
      <c r="Q3" s="55" t="s">
        <v>140</v>
      </c>
      <c r="R3" s="83" t="s">
        <v>323</v>
      </c>
    </row>
    <row r="4" spans="1:18" x14ac:dyDescent="0.25">
      <c r="A4" t="s">
        <v>42</v>
      </c>
      <c r="B4" s="1" t="s">
        <v>2</v>
      </c>
      <c r="C4" s="55" t="s">
        <v>148</v>
      </c>
      <c r="D4" s="55" t="s">
        <v>66</v>
      </c>
      <c r="E4" s="55" t="s">
        <v>67</v>
      </c>
      <c r="F4" s="55" t="s">
        <v>149</v>
      </c>
      <c r="G4" s="55" t="s">
        <v>150</v>
      </c>
      <c r="H4" s="56" t="s">
        <v>168</v>
      </c>
      <c r="I4" s="10" t="s">
        <v>61</v>
      </c>
      <c r="J4" s="85" t="s">
        <v>394</v>
      </c>
      <c r="K4" s="10" t="s">
        <v>62</v>
      </c>
      <c r="L4" s="85" t="s">
        <v>395</v>
      </c>
      <c r="M4" s="10" t="s">
        <v>172</v>
      </c>
      <c r="N4" s="13" t="s">
        <v>171</v>
      </c>
      <c r="O4" s="11" t="s">
        <v>47</v>
      </c>
      <c r="P4" s="11" t="s">
        <v>48</v>
      </c>
      <c r="Q4" s="11" t="s">
        <v>46</v>
      </c>
      <c r="R4" s="11" t="s">
        <v>68</v>
      </c>
    </row>
    <row r="5" spans="1:18" x14ac:dyDescent="0.25">
      <c r="A5" s="3" t="s">
        <v>42</v>
      </c>
      <c r="B5" s="2" t="s">
        <v>3</v>
      </c>
      <c r="C5" s="9" t="s">
        <v>69</v>
      </c>
      <c r="D5" s="9" t="s">
        <v>70</v>
      </c>
      <c r="E5" s="9" t="s">
        <v>64</v>
      </c>
      <c r="F5" s="9" t="s">
        <v>65</v>
      </c>
      <c r="G5" s="102" t="s">
        <v>71</v>
      </c>
      <c r="H5" s="103"/>
      <c r="I5" s="102" t="s">
        <v>72</v>
      </c>
      <c r="J5" s="104"/>
      <c r="K5" s="84" t="s">
        <v>392</v>
      </c>
      <c r="L5" s="57" t="s">
        <v>151</v>
      </c>
      <c r="M5" s="105" t="s">
        <v>152</v>
      </c>
      <c r="N5" s="106"/>
      <c r="O5" s="14" t="s">
        <v>169</v>
      </c>
      <c r="P5" t="s">
        <v>170</v>
      </c>
      <c r="Q5" t="s">
        <v>173</v>
      </c>
      <c r="R5" t="s">
        <v>174</v>
      </c>
    </row>
    <row r="6" spans="1:18" x14ac:dyDescent="0.25">
      <c r="A6" t="s">
        <v>57</v>
      </c>
      <c r="B6" s="1" t="s">
        <v>4</v>
      </c>
      <c r="C6" s="87" t="s">
        <v>164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18" x14ac:dyDescent="0.25">
      <c r="A7" t="s">
        <v>57</v>
      </c>
      <c r="B7" s="1" t="s">
        <v>5</v>
      </c>
      <c r="C7" s="89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x14ac:dyDescent="0.25">
      <c r="A8" t="s">
        <v>57</v>
      </c>
      <c r="B8" s="1" t="s">
        <v>6</v>
      </c>
      <c r="C8" s="89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18" x14ac:dyDescent="0.25">
      <c r="A9" s="3" t="s">
        <v>57</v>
      </c>
      <c r="B9" s="2" t="s">
        <v>7</v>
      </c>
      <c r="C9" s="91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</row>
    <row r="10" spans="1:18" x14ac:dyDescent="0.25">
      <c r="A10" t="s">
        <v>58</v>
      </c>
      <c r="B10" s="1" t="s">
        <v>8</v>
      </c>
      <c r="C10" s="87" t="s">
        <v>165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</row>
    <row r="11" spans="1:18" x14ac:dyDescent="0.25">
      <c r="A11" t="s">
        <v>58</v>
      </c>
      <c r="B11" s="1" t="s">
        <v>9</v>
      </c>
      <c r="C11" s="89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</row>
    <row r="12" spans="1:18" x14ac:dyDescent="0.25">
      <c r="A12" t="s">
        <v>58</v>
      </c>
      <c r="B12" s="1" t="s">
        <v>10</v>
      </c>
      <c r="C12" s="89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</row>
    <row r="13" spans="1:18" x14ac:dyDescent="0.25">
      <c r="A13" s="3" t="s">
        <v>58</v>
      </c>
      <c r="B13" s="2" t="s">
        <v>11</v>
      </c>
      <c r="C13" s="91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</row>
    <row r="14" spans="1:18" x14ac:dyDescent="0.25">
      <c r="A14" t="s">
        <v>32</v>
      </c>
      <c r="B14" s="1" t="s">
        <v>12</v>
      </c>
      <c r="C14" s="93" t="s">
        <v>45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</row>
    <row r="15" spans="1:18" x14ac:dyDescent="0.25">
      <c r="A15" t="s">
        <v>32</v>
      </c>
      <c r="B15" s="1" t="s">
        <v>13</v>
      </c>
      <c r="C15" s="95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</row>
    <row r="16" spans="1:18" x14ac:dyDescent="0.25">
      <c r="A16" t="s">
        <v>32</v>
      </c>
      <c r="B16" s="1" t="s">
        <v>14</v>
      </c>
      <c r="C16" s="95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</row>
    <row r="17" spans="1:19" x14ac:dyDescent="0.25">
      <c r="A17" t="s">
        <v>32</v>
      </c>
      <c r="B17" s="1" t="s">
        <v>15</v>
      </c>
      <c r="C17" s="95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</row>
    <row r="19" spans="1:19" x14ac:dyDescent="0.25">
      <c r="A19" t="s">
        <v>60</v>
      </c>
    </row>
    <row r="20" spans="1:19" x14ac:dyDescent="0.25">
      <c r="A20" t="s">
        <v>87</v>
      </c>
      <c r="N20">
        <v>6</v>
      </c>
      <c r="O20">
        <f>HEX2DEC(N20)</f>
        <v>6</v>
      </c>
    </row>
    <row r="21" spans="1:19" x14ac:dyDescent="0.25">
      <c r="A21" s="86" t="s">
        <v>397</v>
      </c>
    </row>
    <row r="22" spans="1:19" x14ac:dyDescent="0.25">
      <c r="A22" s="86" t="s">
        <v>396</v>
      </c>
    </row>
    <row r="24" spans="1:19" x14ac:dyDescent="0.25">
      <c r="J24" t="s">
        <v>73</v>
      </c>
      <c r="K24">
        <v>0.12</v>
      </c>
      <c r="N24" t="str">
        <f>DEC2HEX(O24)</f>
        <v>C</v>
      </c>
      <c r="O24">
        <f>O20*2</f>
        <v>12</v>
      </c>
    </row>
    <row r="25" spans="1:19" x14ac:dyDescent="0.25">
      <c r="A25" t="s">
        <v>74</v>
      </c>
      <c r="B25">
        <v>256</v>
      </c>
      <c r="C25" t="s">
        <v>75</v>
      </c>
      <c r="J25">
        <f>128/K24</f>
        <v>1066.6666666666667</v>
      </c>
    </row>
    <row r="26" spans="1:19" x14ac:dyDescent="0.25">
      <c r="A26" t="s">
        <v>76</v>
      </c>
      <c r="B26">
        <v>16</v>
      </c>
      <c r="C26" t="s">
        <v>77</v>
      </c>
      <c r="R26" s="97"/>
      <c r="S26" s="98"/>
    </row>
    <row r="27" spans="1:19" x14ac:dyDescent="0.25">
      <c r="Q27" s="5"/>
    </row>
    <row r="29" spans="1:19" x14ac:dyDescent="0.25">
      <c r="B29" t="s">
        <v>33</v>
      </c>
      <c r="C29" t="s">
        <v>34</v>
      </c>
      <c r="D29" t="s">
        <v>36</v>
      </c>
      <c r="E29" t="s">
        <v>35</v>
      </c>
      <c r="J29">
        <v>65535</v>
      </c>
      <c r="L29">
        <f>2^16</f>
        <v>65536</v>
      </c>
    </row>
    <row r="30" spans="1:19" x14ac:dyDescent="0.25">
      <c r="B30" t="s">
        <v>32</v>
      </c>
      <c r="C30">
        <v>1</v>
      </c>
      <c r="D30">
        <v>64</v>
      </c>
      <c r="E30">
        <f t="shared" ref="E30:E37" si="0">D30*C30</f>
        <v>64</v>
      </c>
      <c r="J30">
        <f>0.86*2</f>
        <v>1.72</v>
      </c>
      <c r="L30">
        <f>L29/2</f>
        <v>32768</v>
      </c>
    </row>
    <row r="31" spans="1:19" x14ac:dyDescent="0.25">
      <c r="B31" t="s">
        <v>37</v>
      </c>
      <c r="C31">
        <v>1</v>
      </c>
      <c r="D31">
        <v>64</v>
      </c>
      <c r="E31">
        <f t="shared" si="0"/>
        <v>64</v>
      </c>
      <c r="J31">
        <v>0.1</v>
      </c>
    </row>
    <row r="32" spans="1:19" x14ac:dyDescent="0.25">
      <c r="B32" t="s">
        <v>38</v>
      </c>
      <c r="C32">
        <v>1</v>
      </c>
      <c r="D32">
        <v>64</v>
      </c>
      <c r="E32">
        <f t="shared" si="0"/>
        <v>64</v>
      </c>
    </row>
    <row r="33" spans="2:10" x14ac:dyDescent="0.25">
      <c r="B33" t="s">
        <v>53</v>
      </c>
      <c r="C33">
        <v>2</v>
      </c>
      <c r="D33">
        <v>2</v>
      </c>
      <c r="E33">
        <f t="shared" si="0"/>
        <v>4</v>
      </c>
      <c r="J33">
        <f>J31/J30*J29</f>
        <v>3810.1744186046517</v>
      </c>
    </row>
    <row r="34" spans="2:10" x14ac:dyDescent="0.25">
      <c r="B34" t="s">
        <v>54</v>
      </c>
      <c r="C34">
        <v>2</v>
      </c>
      <c r="D34">
        <v>2</v>
      </c>
      <c r="E34">
        <f t="shared" si="0"/>
        <v>4</v>
      </c>
    </row>
    <row r="35" spans="2:10" x14ac:dyDescent="0.25">
      <c r="B35" t="s">
        <v>63</v>
      </c>
      <c r="C35">
        <v>1</v>
      </c>
      <c r="D35">
        <v>9</v>
      </c>
      <c r="E35">
        <f t="shared" si="0"/>
        <v>9</v>
      </c>
    </row>
    <row r="36" spans="2:10" x14ac:dyDescent="0.25">
      <c r="B36" t="s">
        <v>55</v>
      </c>
      <c r="C36">
        <v>1</v>
      </c>
      <c r="D36">
        <v>9</v>
      </c>
      <c r="E36">
        <f t="shared" si="0"/>
        <v>9</v>
      </c>
    </row>
    <row r="37" spans="2:10" x14ac:dyDescent="0.25">
      <c r="B37" t="s">
        <v>56</v>
      </c>
      <c r="C37">
        <v>4</v>
      </c>
      <c r="D37">
        <v>1</v>
      </c>
      <c r="E37">
        <f t="shared" si="0"/>
        <v>4</v>
      </c>
    </row>
    <row r="39" spans="2:10" x14ac:dyDescent="0.25">
      <c r="B39" t="s">
        <v>39</v>
      </c>
      <c r="E39">
        <f>SUM(E30:E38)</f>
        <v>222</v>
      </c>
      <c r="F39" s="4">
        <f>E39/E40</f>
        <v>0.8671875</v>
      </c>
    </row>
    <row r="40" spans="2:10" x14ac:dyDescent="0.25">
      <c r="B40" t="s">
        <v>40</v>
      </c>
      <c r="E40">
        <v>256</v>
      </c>
    </row>
    <row r="41" spans="2:10" x14ac:dyDescent="0.25">
      <c r="B41" t="s">
        <v>41</v>
      </c>
      <c r="E41">
        <f>E40-E39</f>
        <v>34</v>
      </c>
    </row>
  </sheetData>
  <mergeCells count="10">
    <mergeCell ref="C6:R9"/>
    <mergeCell ref="C10:R13"/>
    <mergeCell ref="C14:R17"/>
    <mergeCell ref="R26:S26"/>
    <mergeCell ref="C2:D2"/>
    <mergeCell ref="E2:F2"/>
    <mergeCell ref="M2:N2"/>
    <mergeCell ref="G5:H5"/>
    <mergeCell ref="I5:J5"/>
    <mergeCell ref="M5:N5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S40"/>
  <sheetViews>
    <sheetView workbookViewId="0">
      <selection activeCell="A21" sqref="A21:A22"/>
    </sheetView>
  </sheetViews>
  <sheetFormatPr baseColWidth="10" defaultRowHeight="15" x14ac:dyDescent="0.25"/>
  <cols>
    <col min="3" max="9" width="12.7109375" customWidth="1"/>
    <col min="10" max="10" width="20.42578125" bestFit="1" customWidth="1"/>
    <col min="11" max="11" width="25.140625" bestFit="1" customWidth="1"/>
    <col min="12" max="12" width="17.5703125" bestFit="1" customWidth="1"/>
    <col min="13" max="18" width="12.7109375" customWidth="1"/>
  </cols>
  <sheetData>
    <row r="1" spans="1:18" x14ac:dyDescent="0.25">
      <c r="B1" s="2" t="s">
        <v>31</v>
      </c>
      <c r="C1" s="3" t="s">
        <v>0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</row>
    <row r="2" spans="1:18" x14ac:dyDescent="0.25">
      <c r="A2" t="s">
        <v>42</v>
      </c>
      <c r="B2" s="1" t="s">
        <v>0</v>
      </c>
      <c r="C2" s="99" t="s">
        <v>43</v>
      </c>
      <c r="D2" s="100"/>
      <c r="E2" s="99" t="s">
        <v>44</v>
      </c>
      <c r="F2" s="101"/>
      <c r="G2" s="57" t="s">
        <v>141</v>
      </c>
      <c r="H2" s="57" t="s">
        <v>156</v>
      </c>
      <c r="I2" s="57" t="s">
        <v>157</v>
      </c>
      <c r="J2" s="12"/>
      <c r="K2" s="7" t="s">
        <v>59</v>
      </c>
      <c r="L2" s="10" t="s">
        <v>134</v>
      </c>
      <c r="M2" s="97" t="s">
        <v>167</v>
      </c>
      <c r="N2" s="98"/>
      <c r="O2" s="8" t="s">
        <v>49</v>
      </c>
      <c r="P2" s="8" t="s">
        <v>50</v>
      </c>
      <c r="Q2" s="8" t="s">
        <v>51</v>
      </c>
      <c r="R2" s="6" t="s">
        <v>52</v>
      </c>
    </row>
    <row r="3" spans="1:18" x14ac:dyDescent="0.25">
      <c r="A3" t="s">
        <v>42</v>
      </c>
      <c r="B3" s="1" t="s">
        <v>1</v>
      </c>
      <c r="C3" s="55" t="s">
        <v>142</v>
      </c>
      <c r="D3" s="55" t="s">
        <v>78</v>
      </c>
      <c r="E3" s="55" t="s">
        <v>81</v>
      </c>
      <c r="F3" s="55" t="s">
        <v>143</v>
      </c>
      <c r="G3" s="55" t="s">
        <v>144</v>
      </c>
      <c r="H3" s="55" t="s">
        <v>145</v>
      </c>
      <c r="I3" s="55" t="s">
        <v>79</v>
      </c>
      <c r="J3" s="55" t="s">
        <v>82</v>
      </c>
      <c r="K3" s="55" t="s">
        <v>146</v>
      </c>
      <c r="L3" s="55" t="s">
        <v>147</v>
      </c>
      <c r="M3" s="55" t="s">
        <v>138</v>
      </c>
      <c r="N3" s="55" t="s">
        <v>80</v>
      </c>
      <c r="O3" s="55" t="s">
        <v>83</v>
      </c>
      <c r="P3" s="55" t="s">
        <v>139</v>
      </c>
      <c r="Q3" s="55" t="s">
        <v>140</v>
      </c>
      <c r="R3" s="83" t="s">
        <v>323</v>
      </c>
    </row>
    <row r="4" spans="1:18" x14ac:dyDescent="0.25">
      <c r="A4" t="s">
        <v>42</v>
      </c>
      <c r="B4" s="1" t="s">
        <v>2</v>
      </c>
      <c r="C4" s="55" t="s">
        <v>148</v>
      </c>
      <c r="D4" s="55" t="s">
        <v>66</v>
      </c>
      <c r="E4" s="55" t="s">
        <v>67</v>
      </c>
      <c r="F4" s="55" t="s">
        <v>149</v>
      </c>
      <c r="G4" s="55" t="s">
        <v>150</v>
      </c>
      <c r="H4" s="56" t="s">
        <v>168</v>
      </c>
      <c r="I4" s="10" t="s">
        <v>61</v>
      </c>
      <c r="J4" s="85" t="s">
        <v>394</v>
      </c>
      <c r="K4" s="10" t="s">
        <v>62</v>
      </c>
      <c r="L4" s="85" t="s">
        <v>395</v>
      </c>
      <c r="M4" s="10" t="s">
        <v>172</v>
      </c>
      <c r="N4" s="13" t="s">
        <v>171</v>
      </c>
      <c r="O4" s="11" t="s">
        <v>47</v>
      </c>
      <c r="P4" s="11" t="s">
        <v>48</v>
      </c>
      <c r="Q4" s="11" t="s">
        <v>46</v>
      </c>
      <c r="R4" s="11" t="s">
        <v>68</v>
      </c>
    </row>
    <row r="5" spans="1:18" x14ac:dyDescent="0.25">
      <c r="A5" s="3" t="s">
        <v>42</v>
      </c>
      <c r="B5" s="2" t="s">
        <v>3</v>
      </c>
      <c r="C5" s="9" t="s">
        <v>69</v>
      </c>
      <c r="D5" s="9" t="s">
        <v>70</v>
      </c>
      <c r="E5" s="9" t="s">
        <v>64</v>
      </c>
      <c r="F5" s="9" t="s">
        <v>65</v>
      </c>
      <c r="G5" s="102" t="s">
        <v>71</v>
      </c>
      <c r="H5" s="103"/>
      <c r="I5" s="102" t="s">
        <v>72</v>
      </c>
      <c r="J5" s="104"/>
      <c r="K5" s="84" t="s">
        <v>392</v>
      </c>
      <c r="L5" s="57" t="s">
        <v>151</v>
      </c>
      <c r="M5" s="105" t="s">
        <v>152</v>
      </c>
      <c r="N5" s="106"/>
      <c r="O5" s="14" t="s">
        <v>169</v>
      </c>
      <c r="P5" t="s">
        <v>170</v>
      </c>
      <c r="Q5" t="s">
        <v>173</v>
      </c>
      <c r="R5" t="s">
        <v>174</v>
      </c>
    </row>
    <row r="6" spans="1:18" x14ac:dyDescent="0.25">
      <c r="A6" t="s">
        <v>57</v>
      </c>
      <c r="B6" s="1" t="s">
        <v>4</v>
      </c>
      <c r="C6" s="87" t="s">
        <v>164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18" x14ac:dyDescent="0.25">
      <c r="A7" t="s">
        <v>57</v>
      </c>
      <c r="B7" s="1" t="s">
        <v>5</v>
      </c>
      <c r="C7" s="89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x14ac:dyDescent="0.25">
      <c r="A8" t="s">
        <v>57</v>
      </c>
      <c r="B8" s="1" t="s">
        <v>6</v>
      </c>
      <c r="C8" s="89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18" x14ac:dyDescent="0.25">
      <c r="A9" s="3" t="s">
        <v>57</v>
      </c>
      <c r="B9" s="2" t="s">
        <v>7</v>
      </c>
      <c r="C9" s="91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</row>
    <row r="10" spans="1:18" x14ac:dyDescent="0.25">
      <c r="A10" t="s">
        <v>58</v>
      </c>
      <c r="B10" s="1" t="s">
        <v>8</v>
      </c>
      <c r="C10" s="87" t="s">
        <v>165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</row>
    <row r="11" spans="1:18" x14ac:dyDescent="0.25">
      <c r="A11" t="s">
        <v>58</v>
      </c>
      <c r="B11" s="1" t="s">
        <v>9</v>
      </c>
      <c r="C11" s="89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</row>
    <row r="12" spans="1:18" x14ac:dyDescent="0.25">
      <c r="A12" t="s">
        <v>58</v>
      </c>
      <c r="B12" s="1" t="s">
        <v>10</v>
      </c>
      <c r="C12" s="89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</row>
    <row r="13" spans="1:18" x14ac:dyDescent="0.25">
      <c r="A13" s="3" t="s">
        <v>58</v>
      </c>
      <c r="B13" s="2" t="s">
        <v>11</v>
      </c>
      <c r="C13" s="91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</row>
    <row r="14" spans="1:18" x14ac:dyDescent="0.25">
      <c r="A14" t="s">
        <v>32</v>
      </c>
      <c r="B14" s="1" t="s">
        <v>12</v>
      </c>
      <c r="C14" s="93" t="s">
        <v>45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</row>
    <row r="15" spans="1:18" x14ac:dyDescent="0.25">
      <c r="A15" t="s">
        <v>32</v>
      </c>
      <c r="B15" s="1" t="s">
        <v>13</v>
      </c>
      <c r="C15" s="95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</row>
    <row r="16" spans="1:18" x14ac:dyDescent="0.25">
      <c r="A16" t="s">
        <v>32</v>
      </c>
      <c r="B16" s="1" t="s">
        <v>14</v>
      </c>
      <c r="C16" s="95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</row>
    <row r="17" spans="1:19" x14ac:dyDescent="0.25">
      <c r="A17" t="s">
        <v>32</v>
      </c>
      <c r="B17" s="1" t="s">
        <v>15</v>
      </c>
      <c r="C17" s="95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</row>
    <row r="19" spans="1:19" x14ac:dyDescent="0.25">
      <c r="A19" t="s">
        <v>60</v>
      </c>
    </row>
    <row r="20" spans="1:19" x14ac:dyDescent="0.25">
      <c r="A20" t="s">
        <v>87</v>
      </c>
      <c r="N20">
        <v>6</v>
      </c>
      <c r="O20">
        <f>HEX2DEC(N20)</f>
        <v>6</v>
      </c>
    </row>
    <row r="21" spans="1:19" x14ac:dyDescent="0.25">
      <c r="A21" s="86" t="s">
        <v>393</v>
      </c>
    </row>
    <row r="22" spans="1:19" x14ac:dyDescent="0.25">
      <c r="A22" s="86" t="s">
        <v>396</v>
      </c>
    </row>
    <row r="23" spans="1:19" x14ac:dyDescent="0.25">
      <c r="J23" t="s">
        <v>73</v>
      </c>
      <c r="K23">
        <v>0.12</v>
      </c>
      <c r="N23" t="str">
        <f>DEC2HEX(O23)</f>
        <v>C</v>
      </c>
      <c r="O23">
        <f>O20*2</f>
        <v>12</v>
      </c>
    </row>
    <row r="24" spans="1:19" x14ac:dyDescent="0.25">
      <c r="A24" t="s">
        <v>74</v>
      </c>
      <c r="B24">
        <v>256</v>
      </c>
      <c r="C24" t="s">
        <v>75</v>
      </c>
      <c r="J24">
        <f>128/K23</f>
        <v>1066.6666666666667</v>
      </c>
    </row>
    <row r="25" spans="1:19" x14ac:dyDescent="0.25">
      <c r="A25" t="s">
        <v>76</v>
      </c>
      <c r="B25">
        <v>16</v>
      </c>
      <c r="C25" t="s">
        <v>77</v>
      </c>
      <c r="R25" s="97"/>
      <c r="S25" s="98"/>
    </row>
    <row r="26" spans="1:19" x14ac:dyDescent="0.25">
      <c r="Q26" s="5"/>
    </row>
    <row r="28" spans="1:19" x14ac:dyDescent="0.25">
      <c r="B28" t="s">
        <v>33</v>
      </c>
      <c r="C28" t="s">
        <v>34</v>
      </c>
      <c r="D28" t="s">
        <v>36</v>
      </c>
      <c r="E28" t="s">
        <v>35</v>
      </c>
      <c r="J28">
        <v>65535</v>
      </c>
      <c r="L28">
        <f>2^16</f>
        <v>65536</v>
      </c>
    </row>
    <row r="29" spans="1:19" x14ac:dyDescent="0.25">
      <c r="B29" t="s">
        <v>32</v>
      </c>
      <c r="C29">
        <v>1</v>
      </c>
      <c r="D29">
        <v>64</v>
      </c>
      <c r="E29">
        <f t="shared" ref="E29:E36" si="0">D29*C29</f>
        <v>64</v>
      </c>
      <c r="J29">
        <f>0.86*2</f>
        <v>1.72</v>
      </c>
      <c r="L29">
        <f>L28/2</f>
        <v>32768</v>
      </c>
    </row>
    <row r="30" spans="1:19" x14ac:dyDescent="0.25">
      <c r="B30" t="s">
        <v>37</v>
      </c>
      <c r="C30">
        <v>1</v>
      </c>
      <c r="D30">
        <v>64</v>
      </c>
      <c r="E30">
        <f t="shared" si="0"/>
        <v>64</v>
      </c>
      <c r="J30">
        <v>0.1</v>
      </c>
    </row>
    <row r="31" spans="1:19" x14ac:dyDescent="0.25">
      <c r="B31" t="s">
        <v>38</v>
      </c>
      <c r="C31">
        <v>1</v>
      </c>
      <c r="D31">
        <v>64</v>
      </c>
      <c r="E31">
        <f t="shared" si="0"/>
        <v>64</v>
      </c>
    </row>
    <row r="32" spans="1:19" x14ac:dyDescent="0.25">
      <c r="B32" t="s">
        <v>53</v>
      </c>
      <c r="C32">
        <v>2</v>
      </c>
      <c r="D32">
        <v>2</v>
      </c>
      <c r="E32">
        <f t="shared" si="0"/>
        <v>4</v>
      </c>
      <c r="J32">
        <f>J30/J29*J28</f>
        <v>3810.1744186046517</v>
      </c>
    </row>
    <row r="33" spans="2:6" x14ac:dyDescent="0.25">
      <c r="B33" t="s">
        <v>54</v>
      </c>
      <c r="C33">
        <v>2</v>
      </c>
      <c r="D33">
        <v>2</v>
      </c>
      <c r="E33">
        <f t="shared" si="0"/>
        <v>4</v>
      </c>
    </row>
    <row r="34" spans="2:6" x14ac:dyDescent="0.25">
      <c r="B34" t="s">
        <v>63</v>
      </c>
      <c r="C34">
        <v>1</v>
      </c>
      <c r="D34">
        <v>9</v>
      </c>
      <c r="E34">
        <f t="shared" si="0"/>
        <v>9</v>
      </c>
    </row>
    <row r="35" spans="2:6" x14ac:dyDescent="0.25">
      <c r="B35" t="s">
        <v>55</v>
      </c>
      <c r="C35">
        <v>1</v>
      </c>
      <c r="D35">
        <v>9</v>
      </c>
      <c r="E35">
        <f t="shared" si="0"/>
        <v>9</v>
      </c>
    </row>
    <row r="36" spans="2:6" x14ac:dyDescent="0.25">
      <c r="B36" t="s">
        <v>56</v>
      </c>
      <c r="C36">
        <v>4</v>
      </c>
      <c r="D36">
        <v>1</v>
      </c>
      <c r="E36">
        <f t="shared" si="0"/>
        <v>4</v>
      </c>
    </row>
    <row r="38" spans="2:6" x14ac:dyDescent="0.25">
      <c r="B38" t="s">
        <v>39</v>
      </c>
      <c r="E38">
        <f>SUM(E29:E37)</f>
        <v>222</v>
      </c>
      <c r="F38" s="4">
        <f>E38/E39</f>
        <v>0.8671875</v>
      </c>
    </row>
    <row r="39" spans="2:6" x14ac:dyDescent="0.25">
      <c r="B39" t="s">
        <v>40</v>
      </c>
      <c r="E39">
        <v>256</v>
      </c>
    </row>
    <row r="40" spans="2:6" x14ac:dyDescent="0.25">
      <c r="B40" t="s">
        <v>41</v>
      </c>
      <c r="E40">
        <f>E39-E38</f>
        <v>34</v>
      </c>
    </row>
  </sheetData>
  <mergeCells count="10">
    <mergeCell ref="R25:S25"/>
    <mergeCell ref="M2:N2"/>
    <mergeCell ref="C14:R17"/>
    <mergeCell ref="C10:R13"/>
    <mergeCell ref="C6:R9"/>
    <mergeCell ref="C2:D2"/>
    <mergeCell ref="E2:F2"/>
    <mergeCell ref="G5:H5"/>
    <mergeCell ref="I5:J5"/>
    <mergeCell ref="M5:N5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B2:R18"/>
  <sheetViews>
    <sheetView workbookViewId="0">
      <selection activeCell="G3" sqref="G3"/>
    </sheetView>
  </sheetViews>
  <sheetFormatPr baseColWidth="10" defaultRowHeight="15" x14ac:dyDescent="0.25"/>
  <cols>
    <col min="2" max="2" width="5.5703125" customWidth="1"/>
    <col min="3" max="18" width="10.28515625" customWidth="1"/>
  </cols>
  <sheetData>
    <row r="2" spans="2:18" x14ac:dyDescent="0.25">
      <c r="B2" s="14" t="s">
        <v>98</v>
      </c>
      <c r="C2" s="14" t="s">
        <v>0</v>
      </c>
      <c r="D2" s="14" t="s">
        <v>16</v>
      </c>
      <c r="E2" s="14" t="s">
        <v>17</v>
      </c>
      <c r="F2" s="14" t="s">
        <v>18</v>
      </c>
      <c r="G2" s="14" t="s">
        <v>19</v>
      </c>
      <c r="H2" s="14" t="s">
        <v>20</v>
      </c>
      <c r="I2" s="14" t="s">
        <v>21</v>
      </c>
      <c r="J2" s="14" t="s">
        <v>22</v>
      </c>
      <c r="K2" s="14" t="s">
        <v>23</v>
      </c>
      <c r="L2" s="14" t="s">
        <v>24</v>
      </c>
      <c r="M2" s="14" t="s">
        <v>25</v>
      </c>
      <c r="N2" s="14" t="s">
        <v>26</v>
      </c>
      <c r="O2" s="14" t="s">
        <v>27</v>
      </c>
      <c r="P2" s="14" t="s">
        <v>28</v>
      </c>
      <c r="Q2" s="14" t="s">
        <v>29</v>
      </c>
      <c r="R2" s="14" t="s">
        <v>30</v>
      </c>
    </row>
    <row r="3" spans="2:18" x14ac:dyDescent="0.25">
      <c r="B3" s="14" t="s">
        <v>0</v>
      </c>
      <c r="C3" s="99" t="s">
        <v>43</v>
      </c>
      <c r="D3" s="100"/>
      <c r="E3" s="99" t="s">
        <v>44</v>
      </c>
      <c r="F3" s="101"/>
      <c r="G3" s="58"/>
      <c r="H3" s="57"/>
      <c r="I3" s="57"/>
      <c r="J3" s="57"/>
      <c r="K3" s="7" t="s">
        <v>59</v>
      </c>
      <c r="L3" s="8" t="s">
        <v>134</v>
      </c>
      <c r="M3" s="55"/>
      <c r="N3" s="55"/>
      <c r="O3" s="8" t="s">
        <v>96</v>
      </c>
      <c r="P3" s="8" t="s">
        <v>50</v>
      </c>
      <c r="Q3" s="58"/>
      <c r="R3" s="59"/>
    </row>
    <row r="4" spans="2:18" x14ac:dyDescent="0.25">
      <c r="B4" s="14" t="s">
        <v>1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5" t="s">
        <v>138</v>
      </c>
      <c r="N4" s="55" t="s">
        <v>80</v>
      </c>
      <c r="O4" s="55" t="s">
        <v>83</v>
      </c>
      <c r="P4" s="55" t="s">
        <v>139</v>
      </c>
      <c r="Q4" s="55" t="s">
        <v>140</v>
      </c>
      <c r="R4" s="56"/>
    </row>
    <row r="5" spans="2:18" x14ac:dyDescent="0.25">
      <c r="B5" s="14" t="s">
        <v>2</v>
      </c>
      <c r="C5" s="55" t="s">
        <v>148</v>
      </c>
      <c r="D5" s="55" t="s">
        <v>66</v>
      </c>
      <c r="E5" s="55" t="s">
        <v>67</v>
      </c>
      <c r="F5" s="55" t="s">
        <v>149</v>
      </c>
      <c r="G5" s="55" t="s">
        <v>150</v>
      </c>
      <c r="H5" s="56"/>
      <c r="I5" s="60"/>
      <c r="J5" s="13"/>
      <c r="K5" s="60"/>
      <c r="L5" s="13"/>
      <c r="M5" s="60"/>
      <c r="N5" s="13"/>
      <c r="O5" s="61"/>
      <c r="P5" s="61"/>
      <c r="Q5" s="61"/>
      <c r="R5" s="61"/>
    </row>
    <row r="6" spans="2:18" x14ac:dyDescent="0.25">
      <c r="B6" s="14" t="s">
        <v>3</v>
      </c>
      <c r="C6" s="61"/>
      <c r="D6" s="61"/>
      <c r="E6" s="61"/>
      <c r="F6" s="61"/>
      <c r="G6" s="102" t="s">
        <v>71</v>
      </c>
      <c r="H6" s="103"/>
      <c r="I6" s="102" t="s">
        <v>72</v>
      </c>
      <c r="J6" s="104"/>
      <c r="K6" s="57"/>
      <c r="L6" s="60"/>
      <c r="M6" s="97" t="s">
        <v>153</v>
      </c>
      <c r="N6" s="106"/>
      <c r="O6" s="62"/>
      <c r="Q6" s="55"/>
      <c r="R6" s="54"/>
    </row>
    <row r="7" spans="2:18" x14ac:dyDescent="0.25">
      <c r="B7" s="14" t="s">
        <v>4</v>
      </c>
      <c r="C7" s="87" t="s">
        <v>154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</row>
    <row r="8" spans="2:18" x14ac:dyDescent="0.25">
      <c r="B8" s="14" t="s">
        <v>5</v>
      </c>
      <c r="C8" s="89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2:18" x14ac:dyDescent="0.25">
      <c r="B9" s="14" t="s">
        <v>6</v>
      </c>
      <c r="C9" s="89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</row>
    <row r="10" spans="2:18" x14ac:dyDescent="0.25">
      <c r="B10" s="14" t="s">
        <v>7</v>
      </c>
      <c r="C10" s="91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</row>
    <row r="11" spans="2:18" x14ac:dyDescent="0.25">
      <c r="B11" s="14" t="s">
        <v>8</v>
      </c>
      <c r="C11" s="87" t="s">
        <v>155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</row>
    <row r="12" spans="2:18" x14ac:dyDescent="0.25">
      <c r="B12" s="14" t="s">
        <v>9</v>
      </c>
      <c r="C12" s="89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</row>
    <row r="13" spans="2:18" x14ac:dyDescent="0.25">
      <c r="B13" s="14" t="s">
        <v>10</v>
      </c>
      <c r="C13" s="89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</row>
    <row r="14" spans="2:18" x14ac:dyDescent="0.25">
      <c r="B14" s="14" t="s">
        <v>11</v>
      </c>
      <c r="C14" s="91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</row>
    <row r="15" spans="2:18" x14ac:dyDescent="0.25">
      <c r="B15" s="14" t="s">
        <v>12</v>
      </c>
      <c r="C15" s="93" t="s">
        <v>45</v>
      </c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</row>
    <row r="16" spans="2:18" x14ac:dyDescent="0.25">
      <c r="B16" s="14" t="s">
        <v>13</v>
      </c>
      <c r="C16" s="95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</row>
    <row r="17" spans="2:18" x14ac:dyDescent="0.25">
      <c r="B17" s="14" t="s">
        <v>14</v>
      </c>
      <c r="C17" s="95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</row>
    <row r="18" spans="2:18" x14ac:dyDescent="0.25">
      <c r="B18" s="14" t="s">
        <v>15</v>
      </c>
      <c r="C18" s="9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</row>
  </sheetData>
  <mergeCells count="8">
    <mergeCell ref="C7:R10"/>
    <mergeCell ref="C11:R14"/>
    <mergeCell ref="C15:R18"/>
    <mergeCell ref="C3:D3"/>
    <mergeCell ref="E3:F3"/>
    <mergeCell ref="G6:H6"/>
    <mergeCell ref="I6:J6"/>
    <mergeCell ref="M6:N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rgb="FF33CC33"/>
  </sheetPr>
  <dimension ref="A1:BB1047"/>
  <sheetViews>
    <sheetView zoomScale="85" zoomScaleNormal="85" workbookViewId="0">
      <selection activeCell="S24" sqref="S24:S55"/>
    </sheetView>
  </sheetViews>
  <sheetFormatPr baseColWidth="10" defaultColWidth="9.140625" defaultRowHeight="15" x14ac:dyDescent="0.25"/>
  <cols>
    <col min="1" max="1" width="52.5703125" style="15" customWidth="1"/>
    <col min="2" max="2" width="8" style="16" customWidth="1"/>
    <col min="3" max="3" width="2.85546875" style="28" customWidth="1"/>
    <col min="4" max="6" width="3" style="28" bestFit="1" customWidth="1"/>
    <col min="7" max="11" width="2.85546875" style="28" bestFit="1" customWidth="1"/>
    <col min="12" max="13" width="3" style="28" bestFit="1" customWidth="1"/>
    <col min="14" max="18" width="2.85546875" style="28" bestFit="1" customWidth="1"/>
    <col min="19" max="19" width="2.85546875" style="28" customWidth="1"/>
    <col min="20" max="20" width="3.85546875" style="16" customWidth="1"/>
    <col min="21" max="22" width="9.140625" style="16" customWidth="1"/>
    <col min="23" max="23" width="9.140625" style="16"/>
    <col min="24" max="24" width="15.28515625" style="16" customWidth="1"/>
    <col min="25" max="25" width="9.140625" style="16" customWidth="1"/>
    <col min="26" max="27" width="9.140625" style="16"/>
    <col min="28" max="28" width="9.140625" style="16" customWidth="1"/>
    <col min="29" max="31" width="9.140625" style="16"/>
    <col min="32" max="38" width="9.140625" style="16" customWidth="1"/>
    <col min="39" max="54" width="5.7109375" style="16" customWidth="1"/>
    <col min="55" max="16384" width="9.140625" style="16"/>
  </cols>
  <sheetData>
    <row r="1" spans="1:36" x14ac:dyDescent="0.25"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U1" s="18"/>
      <c r="Y1" s="18" t="s">
        <v>90</v>
      </c>
      <c r="Z1" s="18" t="s">
        <v>91</v>
      </c>
      <c r="AA1" s="18" t="s">
        <v>92</v>
      </c>
      <c r="AB1" s="18" t="s">
        <v>93</v>
      </c>
      <c r="AC1" s="18" t="s">
        <v>99</v>
      </c>
    </row>
    <row r="2" spans="1:36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U2" s="18"/>
      <c r="W2" s="16" t="s">
        <v>100</v>
      </c>
      <c r="X2" s="16" t="s">
        <v>101</v>
      </c>
      <c r="Y2">
        <f>IF(HEX2DEC(F24)&gt;127,-1,1)</f>
        <v>1</v>
      </c>
      <c r="Z2">
        <f>INT(MOD(HEX2DEC(CONCATENATE(F24,E24)),32768)/128)-127</f>
        <v>27</v>
      </c>
      <c r="AA2">
        <f>(MOD(HEX2DEC(CONCATENATE(E24,D24,C24)),16777216/2))</f>
        <v>138966</v>
      </c>
      <c r="AB2" s="53">
        <f>Y2*(2^Z2)*((AA2+2^23)/(2^23))</f>
        <v>136441184</v>
      </c>
    </row>
    <row r="3" spans="1:36" x14ac:dyDescent="0.25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U3" s="18"/>
      <c r="W3" s="16" t="s">
        <v>100</v>
      </c>
      <c r="X3" s="16" t="s">
        <v>102</v>
      </c>
      <c r="Y3">
        <f>IF(HEX2DEC(J24)&gt;127,-1,1)</f>
        <v>1</v>
      </c>
      <c r="Z3">
        <f>INT(MOD(HEX2DEC(CONCATENATE(J24,I24)),32768)/128)-127</f>
        <v>27</v>
      </c>
      <c r="AA3">
        <f>(MOD(HEX2DEC(CONCATENATE(I24,H24,G24)),16777216/2))</f>
        <v>848885</v>
      </c>
      <c r="AB3" s="53">
        <f>Y3*(2^Z3)*((AA3+2^23)/(2^23))</f>
        <v>147799888</v>
      </c>
    </row>
    <row r="4" spans="1:36" x14ac:dyDescent="0.25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U4" s="18"/>
      <c r="W4" s="16" t="s">
        <v>103</v>
      </c>
      <c r="X4" s="16" t="s">
        <v>59</v>
      </c>
      <c r="AB4" s="19">
        <f>HEX2DEC(C25)</f>
        <v>255</v>
      </c>
    </row>
    <row r="5" spans="1:36" x14ac:dyDescent="0.2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U5" s="18"/>
      <c r="W5" s="16" t="s">
        <v>103</v>
      </c>
      <c r="X5" s="16" t="s">
        <v>104</v>
      </c>
      <c r="AB5" s="19">
        <f>HEX2DEC(CONCATENATE(L25,K25))</f>
        <v>96</v>
      </c>
    </row>
    <row r="6" spans="1:36" x14ac:dyDescent="0.25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U6" s="18"/>
      <c r="W6" s="16" t="s">
        <v>103</v>
      </c>
      <c r="X6" s="16" t="s">
        <v>50</v>
      </c>
      <c r="AB6" s="19">
        <f>HEX2DEC(CONCATENATE(N25,M25))</f>
        <v>100</v>
      </c>
    </row>
    <row r="7" spans="1:36" x14ac:dyDescent="0.25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U7" s="18"/>
      <c r="W7" s="16" t="s">
        <v>103</v>
      </c>
      <c r="X7" s="16" t="s">
        <v>105</v>
      </c>
      <c r="AB7" s="19">
        <f>HEX2DEC(Q25)</f>
        <v>3</v>
      </c>
      <c r="AC7" s="16" t="str">
        <f>DEC2BIN(AB7,4)</f>
        <v>0011</v>
      </c>
      <c r="AD7" s="20"/>
      <c r="AH7" s="16" t="s">
        <v>106</v>
      </c>
    </row>
    <row r="8" spans="1:36" x14ac:dyDescent="0.25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U8" s="18"/>
      <c r="W8" s="16" t="s">
        <v>107</v>
      </c>
      <c r="X8" s="16" t="s">
        <v>108</v>
      </c>
      <c r="AA8" s="16">
        <v>2946</v>
      </c>
      <c r="AB8" s="19">
        <f>HEX2DEC(CONCATENATE(P29,O29))</f>
        <v>65535</v>
      </c>
      <c r="AC8" s="16" t="s">
        <v>85</v>
      </c>
      <c r="AD8" s="21">
        <f>AB8/10-273.2</f>
        <v>6280.3</v>
      </c>
      <c r="AH8" s="22">
        <f>AB10*AH12+AH13</f>
        <v>2946.1767834793491</v>
      </c>
    </row>
    <row r="9" spans="1:36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U9" s="18"/>
      <c r="W9" s="16" t="s">
        <v>107</v>
      </c>
      <c r="X9" s="16" t="s">
        <v>109</v>
      </c>
      <c r="AA9" s="16">
        <v>3179</v>
      </c>
      <c r="AB9" s="19">
        <f>HEX2DEC(CONCATENATE(R29,Q29))</f>
        <v>65535</v>
      </c>
      <c r="AC9" s="16" t="s">
        <v>85</v>
      </c>
      <c r="AD9" s="21">
        <f>AB9/10-273.2</f>
        <v>6280.3</v>
      </c>
      <c r="AH9" s="22">
        <f>AB11*AH12+AH13</f>
        <v>3172.3182102628289</v>
      </c>
    </row>
    <row r="10" spans="1:36" x14ac:dyDescent="0.25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U10" s="18"/>
      <c r="W10" s="16" t="s">
        <v>107</v>
      </c>
      <c r="X10" s="16" t="s">
        <v>110</v>
      </c>
      <c r="AB10" s="19">
        <f>HEX2DEC(CONCATENATE(L29,K29))</f>
        <v>33075</v>
      </c>
      <c r="AC10" s="16" t="s">
        <v>111</v>
      </c>
      <c r="AD10" s="20"/>
    </row>
    <row r="11" spans="1:36" x14ac:dyDescent="0.25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U11" s="18"/>
      <c r="W11" s="16" t="s">
        <v>107</v>
      </c>
      <c r="X11" s="16" t="s">
        <v>112</v>
      </c>
      <c r="AB11" s="19">
        <f>HEX2DEC(CONCATENATE(N29,M29))</f>
        <v>39471</v>
      </c>
      <c r="AC11" s="16" t="s">
        <v>111</v>
      </c>
      <c r="AD11" s="20"/>
    </row>
    <row r="12" spans="1:36" x14ac:dyDescent="0.25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U12" s="18"/>
      <c r="W12" s="16" t="s">
        <v>100</v>
      </c>
      <c r="X12" s="16" t="s">
        <v>113</v>
      </c>
      <c r="Y12">
        <f>IF(HEX2DEC(N30)&gt;127,-1,1)</f>
        <v>-1</v>
      </c>
      <c r="Z12">
        <f>INT(MOD(HEX2DEC(CONCATENATE(N30,M30)),32768)/128)-127</f>
        <v>128</v>
      </c>
      <c r="AA12">
        <f>(MOD(HEX2DEC(CONCATENATE(M30,L30,K30)),16777216/2))</f>
        <v>8388607</v>
      </c>
      <c r="AB12" s="23">
        <f>Y12*(2^Z12)*((AA12+2^23)/(2^23))</f>
        <v>-6.8056469327705772E+38</v>
      </c>
      <c r="AC12" s="16" t="s">
        <v>114</v>
      </c>
      <c r="AH12" s="24">
        <f>(AB15-AB14)/(AB19-AB18)</f>
        <v>3.53566958698373E-2</v>
      </c>
      <c r="AJ12" s="16" t="s">
        <v>113</v>
      </c>
    </row>
    <row r="13" spans="1:36" x14ac:dyDescent="0.25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U13" s="18"/>
      <c r="W13" s="16" t="s">
        <v>100</v>
      </c>
      <c r="X13" s="16" t="s">
        <v>115</v>
      </c>
      <c r="Y13">
        <f>IF(HEX2DEC(R30)&gt;127,-1,1)</f>
        <v>-1</v>
      </c>
      <c r="Z13">
        <f>INT(MOD(HEX2DEC(CONCATENATE(R30,Q30)),32768)/128)-127</f>
        <v>128</v>
      </c>
      <c r="AA13">
        <f>(MOD(HEX2DEC(CONCATENATE(Q30,P30,O30)),16777216/2))</f>
        <v>8388607</v>
      </c>
      <c r="AB13" s="25">
        <f>Y13*(2^Z13)*((AA13+2^23)/(2^23))</f>
        <v>-6.8056469327705772E+38</v>
      </c>
      <c r="AC13" s="16" t="s">
        <v>111</v>
      </c>
      <c r="AH13" s="22">
        <f>(AB14-AB18*AH12)</f>
        <v>1776.7540675844805</v>
      </c>
      <c r="AJ13" s="16" t="s">
        <v>115</v>
      </c>
    </row>
    <row r="14" spans="1:36" x14ac:dyDescent="0.25">
      <c r="A14" t="s">
        <v>322</v>
      </c>
      <c r="B14">
        <f>HEX2DEC(A14)</f>
        <v>31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U14" s="18"/>
      <c r="W14" s="16" t="s">
        <v>107</v>
      </c>
      <c r="X14" s="16" t="s">
        <v>116</v>
      </c>
      <c r="AB14" s="16">
        <f>HEX2DEC(CONCATENATE(D30,C30))</f>
        <v>2946</v>
      </c>
      <c r="AC14" s="16" t="s">
        <v>85</v>
      </c>
      <c r="AD14" s="16">
        <f>AB14/10-273.2</f>
        <v>21.400000000000034</v>
      </c>
      <c r="AE14" s="16" t="s">
        <v>86</v>
      </c>
      <c r="AG14" s="16" t="s">
        <v>94</v>
      </c>
      <c r="AH14" s="16">
        <v>0.8</v>
      </c>
      <c r="AI14" s="16" t="s">
        <v>84</v>
      </c>
    </row>
    <row r="15" spans="1:36" x14ac:dyDescent="0.25">
      <c r="A15" t="str">
        <f>DEC2HEX(B15)</f>
        <v>3E</v>
      </c>
      <c r="B15">
        <f>B14*2</f>
        <v>62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U15" s="18"/>
      <c r="W15" s="16" t="s">
        <v>107</v>
      </c>
      <c r="X15" s="16" t="s">
        <v>117</v>
      </c>
      <c r="AB15" s="16">
        <f>HEX2DEC(CONCATENATE(F30,E30))</f>
        <v>3172</v>
      </c>
      <c r="AC15" s="16" t="s">
        <v>85</v>
      </c>
      <c r="AD15" s="16">
        <f>AB15/10-273.2</f>
        <v>44</v>
      </c>
      <c r="AE15" s="16" t="s">
        <v>86</v>
      </c>
      <c r="AH15" s="47">
        <f>AH14/(0.7*2/65535)</f>
        <v>37448.571428571435</v>
      </c>
      <c r="AI15" s="16" t="s">
        <v>118</v>
      </c>
    </row>
    <row r="16" spans="1:36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U16" s="18"/>
      <c r="W16" s="16" t="s">
        <v>107</v>
      </c>
      <c r="X16" s="16" t="s">
        <v>119</v>
      </c>
      <c r="AB16" s="16">
        <f>HEX2DEC(CONCATENATE(H29,G29))</f>
        <v>65535</v>
      </c>
      <c r="AC16" s="16" t="s">
        <v>85</v>
      </c>
      <c r="AD16" s="16">
        <f>AB16/10-273.2</f>
        <v>6280.3</v>
      </c>
      <c r="AE16" s="16" t="s">
        <v>86</v>
      </c>
    </row>
    <row r="17" spans="1:54" x14ac:dyDescent="0.25">
      <c r="A17" s="15" t="s">
        <v>122</v>
      </c>
      <c r="B17" s="16">
        <f>HEX2DEC(A17)</f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U17" s="18"/>
      <c r="W17" s="16" t="s">
        <v>107</v>
      </c>
      <c r="X17" s="16" t="s">
        <v>120</v>
      </c>
      <c r="AB17" s="16">
        <f>HEX2DEC(CONCATENATE(D29,C29))</f>
        <v>65535</v>
      </c>
      <c r="AC17" s="16" t="s">
        <v>111</v>
      </c>
      <c r="AD17" s="16">
        <f>AB17/10-273.2</f>
        <v>6280.3</v>
      </c>
      <c r="AE17" s="16" t="s">
        <v>86</v>
      </c>
      <c r="AG17" s="16" t="s">
        <v>95</v>
      </c>
      <c r="AH17" s="47">
        <f>AH15*AB12+AB13</f>
        <v>-2.5486856092642984E+43</v>
      </c>
      <c r="AI17" s="16" t="s">
        <v>85</v>
      </c>
    </row>
    <row r="18" spans="1:54" x14ac:dyDescent="0.25">
      <c r="A18" s="15" t="str">
        <f>DEC2HEX(B18)</f>
        <v>5</v>
      </c>
      <c r="B18" s="16">
        <f>B17/2</f>
        <v>5.5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U18" s="18"/>
      <c r="W18" s="16" t="s">
        <v>107</v>
      </c>
      <c r="X18" s="16" t="s">
        <v>88</v>
      </c>
      <c r="AB18" s="16">
        <f>HEX2DEC(CONCATENATE(H30,G30))</f>
        <v>33070</v>
      </c>
      <c r="AC18" s="16" t="s">
        <v>111</v>
      </c>
      <c r="AH18" s="22">
        <f>AH17/10-273.2</f>
        <v>-2.5486856092642985E+42</v>
      </c>
      <c r="AI18" s="16" t="s">
        <v>86</v>
      </c>
    </row>
    <row r="19" spans="1:54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U19" s="18"/>
      <c r="W19" s="16" t="s">
        <v>107</v>
      </c>
      <c r="X19" s="16" t="s">
        <v>89</v>
      </c>
      <c r="AB19" s="16">
        <f>HEX2DEC(CONCATENATE(J30,I30))</f>
        <v>39462</v>
      </c>
      <c r="AC19" s="16" t="s">
        <v>111</v>
      </c>
    </row>
    <row r="20" spans="1:54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U20" s="18"/>
      <c r="W20" s="16" t="s">
        <v>107</v>
      </c>
      <c r="X20" s="16" t="s">
        <v>97</v>
      </c>
      <c r="AB20" s="16">
        <f>HEX2DEC(CONCATENATE(J31,I31,H31,G31))</f>
        <v>470291</v>
      </c>
    </row>
    <row r="21" spans="1:54" x14ac:dyDescent="0.25">
      <c r="A21" s="64" t="s">
        <v>270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U21" s="18"/>
      <c r="W21" s="16" t="s">
        <v>107</v>
      </c>
      <c r="X21" s="16" t="s">
        <v>134</v>
      </c>
      <c r="AB21" s="16">
        <f>HEX2DEC(CONCATENATE(F25,E25))</f>
        <v>10000</v>
      </c>
    </row>
    <row r="22" spans="1:54" x14ac:dyDescent="0.25">
      <c r="A22" s="64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U22" s="18"/>
      <c r="Z22" s="16" t="s">
        <v>37</v>
      </c>
      <c r="AA22" s="16" t="s">
        <v>38</v>
      </c>
      <c r="AB22" s="16" t="s">
        <v>32</v>
      </c>
      <c r="AC22" s="16" t="s">
        <v>163</v>
      </c>
      <c r="AD22" s="16" t="s">
        <v>37</v>
      </c>
      <c r="AE22" s="16" t="s">
        <v>38</v>
      </c>
      <c r="AF22" s="16" t="s">
        <v>32</v>
      </c>
      <c r="AG22" s="16" t="s">
        <v>163</v>
      </c>
    </row>
    <row r="23" spans="1:54" x14ac:dyDescent="0.25">
      <c r="C23" s="26">
        <v>0</v>
      </c>
      <c r="D23" s="26">
        <v>1</v>
      </c>
      <c r="E23" s="26">
        <v>2</v>
      </c>
      <c r="F23" s="26">
        <v>3</v>
      </c>
      <c r="G23" s="26">
        <v>4</v>
      </c>
      <c r="H23" s="26">
        <v>5</v>
      </c>
      <c r="I23" s="26">
        <v>6</v>
      </c>
      <c r="J23" s="26">
        <v>7</v>
      </c>
      <c r="K23" s="26">
        <v>8</v>
      </c>
      <c r="L23" s="26">
        <v>9</v>
      </c>
      <c r="M23" s="26" t="s">
        <v>121</v>
      </c>
      <c r="N23" s="26" t="s">
        <v>122</v>
      </c>
      <c r="O23" s="26" t="s">
        <v>123</v>
      </c>
      <c r="P23" s="26" t="s">
        <v>124</v>
      </c>
      <c r="Q23" s="26" t="s">
        <v>125</v>
      </c>
      <c r="R23" s="26" t="s">
        <v>126</v>
      </c>
      <c r="S23" s="26"/>
      <c r="V23" s="29" t="s">
        <v>32</v>
      </c>
      <c r="W23" s="16" t="s">
        <v>107</v>
      </c>
      <c r="X23" s="16" t="s">
        <v>158</v>
      </c>
      <c r="Z23" s="16" t="str">
        <f>C26</f>
        <v>FF</v>
      </c>
      <c r="AA23" s="16" t="str">
        <f>M26</f>
        <v>0C</v>
      </c>
      <c r="AB23" s="16" t="str">
        <f>G27</f>
        <v>FF</v>
      </c>
      <c r="AC23" s="16" t="str">
        <f>C28</f>
        <v>0C</v>
      </c>
      <c r="AD23" s="16">
        <f>HEX2DEC(Z23)</f>
        <v>255</v>
      </c>
      <c r="AE23" s="16">
        <f t="shared" ref="AE23:AG23" si="0">HEX2DEC(AA23)</f>
        <v>12</v>
      </c>
      <c r="AF23" s="16">
        <f t="shared" si="0"/>
        <v>255</v>
      </c>
      <c r="AG23" s="16">
        <f t="shared" si="0"/>
        <v>12</v>
      </c>
      <c r="AM23" s="16" t="s">
        <v>318</v>
      </c>
    </row>
    <row r="24" spans="1:54" x14ac:dyDescent="0.25">
      <c r="A24" s="27" t="str">
        <f>IF($A$22=1,CONCATENATE("00000000h: "&amp;MID(AM24,3,2)&amp;" "&amp;MID(AN24,3,2)&amp;" "&amp;MID(AO24,3,2)&amp;" "&amp;MID(AP24,3,2)&amp;" "&amp;MID(AQ24,3,2)&amp;" "&amp;MID(AR24,3,2)&amp;" "&amp;MID(AS24,3,2)&amp;" "&amp;MID(AT24,3,2)&amp;" "&amp;MID(AU24,3,2)&amp;" "&amp;MID(AV24,3,2)&amp;" "&amp;MID(AW24,3,2)&amp;" "&amp;MID(AX24,3,2)&amp;" "&amp;MID(AY24,3,2)&amp;" "&amp;MID(AZ24,3,2)&amp;" "&amp;MID(BA24,3,2)&amp;" "&amp;MID(BB24,3,2)),S24)</f>
        <v>00000000h: D6 1E 02 4D F5 F3 0C 4D 00 00 41 87 B3 00 FF FF ; Ö..Mõó.M..A‡³.ÿÿ</v>
      </c>
      <c r="B24" s="26" t="s">
        <v>127</v>
      </c>
      <c r="C24" s="43" t="str">
        <f>MID($A24,COLUMN()*3+3,2)</f>
        <v>D6</v>
      </c>
      <c r="D24" s="43" t="str">
        <f t="shared" ref="D24:R25" si="1">MID($A24,COLUMN()*3+3,2)</f>
        <v>1E</v>
      </c>
      <c r="E24" s="43" t="str">
        <f t="shared" si="1"/>
        <v>02</v>
      </c>
      <c r="F24" s="43" t="str">
        <f t="shared" si="1"/>
        <v>4D</v>
      </c>
      <c r="G24" s="43" t="str">
        <f t="shared" si="1"/>
        <v>F5</v>
      </c>
      <c r="H24" s="43" t="str">
        <f t="shared" si="1"/>
        <v>F3</v>
      </c>
      <c r="I24" s="43" t="str">
        <f t="shared" si="1"/>
        <v>0C</v>
      </c>
      <c r="J24" s="43" t="str">
        <f t="shared" si="1"/>
        <v>4D</v>
      </c>
      <c r="K24" s="42" t="str">
        <f t="shared" si="1"/>
        <v>00</v>
      </c>
      <c r="L24" s="42" t="str">
        <f t="shared" si="1"/>
        <v>00</v>
      </c>
      <c r="M24" s="42" t="str">
        <f t="shared" si="1"/>
        <v>41</v>
      </c>
      <c r="N24" s="42" t="str">
        <f t="shared" si="1"/>
        <v>87</v>
      </c>
      <c r="O24" s="42" t="str">
        <f t="shared" si="1"/>
        <v>B3</v>
      </c>
      <c r="P24" s="42" t="str">
        <f t="shared" si="1"/>
        <v>00</v>
      </c>
      <c r="Q24" s="42" t="str">
        <f t="shared" si="1"/>
        <v>FF</v>
      </c>
      <c r="R24" s="42" t="str">
        <f t="shared" si="1"/>
        <v>FF</v>
      </c>
      <c r="S24" s="27" t="s">
        <v>329</v>
      </c>
      <c r="V24" s="30" t="s">
        <v>128</v>
      </c>
      <c r="W24" s="16" t="s">
        <v>107</v>
      </c>
      <c r="X24" s="16" t="s">
        <v>159</v>
      </c>
      <c r="Z24" s="16" t="str">
        <f>E26</f>
        <v>0C</v>
      </c>
      <c r="AA24" s="16" t="str">
        <f>O26</f>
        <v>05</v>
      </c>
      <c r="AB24" s="16" t="str">
        <f>I27</f>
        <v>FF</v>
      </c>
      <c r="AC24" s="16" t="str">
        <f>E28</f>
        <v>05</v>
      </c>
      <c r="AD24" s="16">
        <f t="shared" ref="AD24:AD27" si="2">HEX2DEC(Z24)</f>
        <v>12</v>
      </c>
      <c r="AE24" s="16">
        <f t="shared" ref="AE24:AE27" si="3">HEX2DEC(AA24)</f>
        <v>5</v>
      </c>
      <c r="AF24" s="16">
        <f t="shared" ref="AF24:AF27" si="4">HEX2DEC(AB24)</f>
        <v>255</v>
      </c>
      <c r="AG24" s="16">
        <f t="shared" ref="AG24:AG27" si="5">HEX2DEC(AC24)</f>
        <v>5</v>
      </c>
      <c r="AM24" s="16" t="s">
        <v>225</v>
      </c>
      <c r="AN24" s="16" t="s">
        <v>230</v>
      </c>
      <c r="AO24" s="16" t="s">
        <v>296</v>
      </c>
      <c r="AP24" s="16" t="s">
        <v>176</v>
      </c>
      <c r="AQ24" s="16" t="s">
        <v>19</v>
      </c>
      <c r="AR24" s="16" t="s">
        <v>306</v>
      </c>
      <c r="AS24" s="16" t="s">
        <v>179</v>
      </c>
      <c r="AT24" s="16" t="s">
        <v>178</v>
      </c>
      <c r="AU24" s="16" t="s">
        <v>181</v>
      </c>
      <c r="AV24" s="16" t="s">
        <v>181</v>
      </c>
      <c r="AW24" s="16" t="s">
        <v>181</v>
      </c>
      <c r="AX24" s="16" t="s">
        <v>181</v>
      </c>
      <c r="AY24" s="16" t="s">
        <v>181</v>
      </c>
      <c r="AZ24" s="16" t="s">
        <v>181</v>
      </c>
      <c r="BA24" s="16" t="s">
        <v>181</v>
      </c>
      <c r="BB24" s="16" t="s">
        <v>181</v>
      </c>
    </row>
    <row r="25" spans="1:54" x14ac:dyDescent="0.25">
      <c r="A25" s="27" t="str">
        <f t="shared" ref="A25:A55" si="6">IF($A$22=1,CONCATENATE("00000000h: "&amp;MID(AM25,3,2)&amp;" "&amp;MID(AN25,3,2)&amp;" "&amp;MID(AO25,3,2)&amp;" "&amp;MID(AP25,3,2)&amp;" "&amp;MID(AQ25,3,2)&amp;" "&amp;MID(AR25,3,2)&amp;" "&amp;MID(AS25,3,2)&amp;" "&amp;MID(AT25,3,2)&amp;" "&amp;MID(AU25,3,2)&amp;" "&amp;MID(AV25,3,2)&amp;" "&amp;MID(AW25,3,2)&amp;" "&amp;MID(AX25,3,2)&amp;" "&amp;MID(AY25,3,2)&amp;" "&amp;MID(AZ25,3,2)&amp;" "&amp;MID(BA25,3,2)&amp;" "&amp;MID(BB25,3,2)),S25)</f>
        <v>00000010h: FF FF 10 27 AA 03 B2 03 60 00 64 00 FF FF 03 00 ; ÿÿ.'ª.².`.d.ÿÿ..</v>
      </c>
      <c r="B25" s="26" t="str">
        <f>CONCATENATE("0x",DEC2HEX(HEX2DEC(RIGHT(B24,4))+16,4))</f>
        <v>0x0010</v>
      </c>
      <c r="C25" s="44" t="str">
        <f t="shared" ref="C25:R41" si="7">MID($A25,COLUMN()*3+3,2)</f>
        <v>FF</v>
      </c>
      <c r="D25" s="44" t="str">
        <f t="shared" si="1"/>
        <v>FF</v>
      </c>
      <c r="E25" s="43" t="str">
        <f t="shared" si="1"/>
        <v>10</v>
      </c>
      <c r="F25" s="43" t="str">
        <f t="shared" si="1"/>
        <v>27</v>
      </c>
      <c r="G25" s="44" t="str">
        <f t="shared" si="1"/>
        <v>AA</v>
      </c>
      <c r="H25" s="44" t="str">
        <f t="shared" si="1"/>
        <v>03</v>
      </c>
      <c r="I25" s="44" t="str">
        <f t="shared" si="1"/>
        <v>B2</v>
      </c>
      <c r="J25" s="44" t="str">
        <f t="shared" si="1"/>
        <v>03</v>
      </c>
      <c r="K25" s="43" t="str">
        <f t="shared" si="1"/>
        <v>60</v>
      </c>
      <c r="L25" s="43" t="str">
        <f t="shared" si="1"/>
        <v>00</v>
      </c>
      <c r="M25" s="42" t="str">
        <f t="shared" si="1"/>
        <v>64</v>
      </c>
      <c r="N25" s="42" t="str">
        <f t="shared" si="1"/>
        <v>00</v>
      </c>
      <c r="O25" s="42" t="str">
        <f t="shared" si="1"/>
        <v>FF</v>
      </c>
      <c r="P25" s="42" t="str">
        <f t="shared" si="1"/>
        <v>FF</v>
      </c>
      <c r="Q25" s="42" t="str">
        <f t="shared" si="1"/>
        <v>03</v>
      </c>
      <c r="R25" s="44" t="str">
        <f t="shared" si="1"/>
        <v>00</v>
      </c>
      <c r="S25" s="16" t="s">
        <v>330</v>
      </c>
      <c r="V25" s="31" t="s">
        <v>129</v>
      </c>
      <c r="W25" s="16" t="s">
        <v>107</v>
      </c>
      <c r="X25" s="16" t="s">
        <v>160</v>
      </c>
      <c r="Z25" s="16" t="str">
        <f>G26</f>
        <v>FF</v>
      </c>
      <c r="AA25" s="16" t="str">
        <f>Q26</f>
        <v>15</v>
      </c>
      <c r="AB25" s="16" t="str">
        <f>K27</f>
        <v>FF</v>
      </c>
      <c r="AC25" s="16" t="str">
        <f>G28</f>
        <v>15</v>
      </c>
      <c r="AD25" s="16">
        <f t="shared" si="2"/>
        <v>255</v>
      </c>
      <c r="AE25" s="16">
        <f t="shared" si="3"/>
        <v>21</v>
      </c>
      <c r="AF25" s="16">
        <f t="shared" si="4"/>
        <v>255</v>
      </c>
      <c r="AG25" s="16">
        <f t="shared" si="5"/>
        <v>21</v>
      </c>
      <c r="AM25" s="16" t="s">
        <v>182</v>
      </c>
      <c r="AN25" s="16" t="s">
        <v>0</v>
      </c>
      <c r="AO25" s="16" t="s">
        <v>284</v>
      </c>
      <c r="AP25" s="16" t="s">
        <v>3</v>
      </c>
      <c r="AQ25" s="16" t="s">
        <v>279</v>
      </c>
      <c r="AR25" s="16" t="s">
        <v>17</v>
      </c>
      <c r="AS25" s="16" t="s">
        <v>287</v>
      </c>
      <c r="AT25" s="16" t="s">
        <v>17</v>
      </c>
      <c r="AU25" s="16" t="s">
        <v>6</v>
      </c>
      <c r="AV25" s="16" t="s">
        <v>0</v>
      </c>
      <c r="AW25" s="16" t="s">
        <v>186</v>
      </c>
      <c r="AX25" s="16" t="s">
        <v>0</v>
      </c>
      <c r="AY25" s="16" t="s">
        <v>181</v>
      </c>
      <c r="AZ25" s="16" t="s">
        <v>181</v>
      </c>
      <c r="BA25" s="16" t="s">
        <v>179</v>
      </c>
      <c r="BB25" s="16" t="s">
        <v>0</v>
      </c>
    </row>
    <row r="26" spans="1:54" x14ac:dyDescent="0.25">
      <c r="A26" s="27" t="str">
        <f t="shared" si="6"/>
        <v>00000020h: FF FF 0C 00 FF FF FF FF FF FF 0C 0C 05 05 15 15 ; ÿÿ..ÿÿÿÿÿÿ......</v>
      </c>
      <c r="B26" s="26" t="str">
        <f t="shared" ref="B26:B55" si="8">CONCATENATE("0x",DEC2HEX(HEX2DEC(RIGHT(B25,4))+16,4))</f>
        <v>0x0020</v>
      </c>
      <c r="C26" s="44" t="str">
        <f t="shared" si="7"/>
        <v>FF</v>
      </c>
      <c r="D26" s="42" t="str">
        <f t="shared" si="7"/>
        <v>FF</v>
      </c>
      <c r="E26" s="42" t="str">
        <f t="shared" si="7"/>
        <v>0C</v>
      </c>
      <c r="F26" s="42" t="str">
        <f t="shared" si="7"/>
        <v>00</v>
      </c>
      <c r="G26" s="42" t="str">
        <f t="shared" si="7"/>
        <v>FF</v>
      </c>
      <c r="H26" s="42" t="str">
        <f t="shared" si="7"/>
        <v>FF</v>
      </c>
      <c r="I26" s="42" t="str">
        <f t="shared" si="7"/>
        <v>FF</v>
      </c>
      <c r="J26" s="42" t="str">
        <f t="shared" si="7"/>
        <v>FF</v>
      </c>
      <c r="K26" s="42" t="str">
        <f t="shared" si="7"/>
        <v>FF</v>
      </c>
      <c r="L26" s="42" t="str">
        <f t="shared" si="7"/>
        <v>FF</v>
      </c>
      <c r="M26" s="42" t="str">
        <f t="shared" si="7"/>
        <v>0C</v>
      </c>
      <c r="N26" s="42" t="str">
        <f t="shared" si="7"/>
        <v>0C</v>
      </c>
      <c r="O26" s="42" t="str">
        <f t="shared" si="7"/>
        <v>05</v>
      </c>
      <c r="P26" s="42" t="str">
        <f t="shared" si="7"/>
        <v>05</v>
      </c>
      <c r="Q26" s="42" t="str">
        <f t="shared" si="7"/>
        <v>15</v>
      </c>
      <c r="R26" s="42" t="str">
        <f t="shared" si="7"/>
        <v>15</v>
      </c>
      <c r="S26" s="16" t="s">
        <v>331</v>
      </c>
      <c r="V26" s="32" t="s">
        <v>130</v>
      </c>
      <c r="W26" s="16" t="s">
        <v>107</v>
      </c>
      <c r="X26" s="16" t="s">
        <v>161</v>
      </c>
      <c r="Z26" s="16" t="str">
        <f>I26</f>
        <v>FF</v>
      </c>
      <c r="AA26" s="16" t="str">
        <f>C27</f>
        <v>0C</v>
      </c>
      <c r="AB26" s="16" t="str">
        <f>M27</f>
        <v>FF</v>
      </c>
      <c r="AC26" s="16" t="str">
        <f>I28</f>
        <v>0C</v>
      </c>
      <c r="AD26" s="16">
        <f t="shared" si="2"/>
        <v>255</v>
      </c>
      <c r="AE26" s="16">
        <f t="shared" si="3"/>
        <v>12</v>
      </c>
      <c r="AF26" s="16">
        <f t="shared" si="4"/>
        <v>255</v>
      </c>
      <c r="AG26" s="16">
        <f t="shared" si="5"/>
        <v>12</v>
      </c>
      <c r="AM26" s="16" t="s">
        <v>187</v>
      </c>
      <c r="AN26" s="16" t="s">
        <v>0</v>
      </c>
      <c r="AO26" s="16" t="s">
        <v>20</v>
      </c>
      <c r="AP26" s="16" t="s">
        <v>0</v>
      </c>
      <c r="AQ26" s="16" t="s">
        <v>188</v>
      </c>
      <c r="AR26" s="16" t="s">
        <v>0</v>
      </c>
      <c r="AS26" s="16" t="s">
        <v>187</v>
      </c>
      <c r="AT26" s="16" t="s">
        <v>0</v>
      </c>
      <c r="AU26" s="16" t="s">
        <v>180</v>
      </c>
      <c r="AV26" s="16" t="s">
        <v>0</v>
      </c>
      <c r="AW26" s="16" t="s">
        <v>187</v>
      </c>
      <c r="AX26" s="16" t="s">
        <v>0</v>
      </c>
      <c r="AY26" s="16" t="s">
        <v>20</v>
      </c>
      <c r="AZ26" s="16" t="s">
        <v>0</v>
      </c>
      <c r="BA26" s="16" t="s">
        <v>188</v>
      </c>
      <c r="BB26" s="16" t="s">
        <v>0</v>
      </c>
    </row>
    <row r="27" spans="1:54" x14ac:dyDescent="0.25">
      <c r="A27" s="27" t="str">
        <f t="shared" si="6"/>
        <v>00000030h: 0C 0C 88 88 FF FF FF FF FF FF FF FF FF FF 01 00 ; ..ˆˆÿÿÿÿÿÿÿÿÿÿ..</v>
      </c>
      <c r="B27" s="26" t="str">
        <f t="shared" si="8"/>
        <v>0x0030</v>
      </c>
      <c r="C27" s="42" t="str">
        <f t="shared" si="7"/>
        <v>0C</v>
      </c>
      <c r="D27" s="42" t="str">
        <f t="shared" si="7"/>
        <v>0C</v>
      </c>
      <c r="E27" s="42" t="str">
        <f t="shared" si="7"/>
        <v>88</v>
      </c>
      <c r="F27" s="42" t="str">
        <f t="shared" si="7"/>
        <v>88</v>
      </c>
      <c r="G27" s="45" t="str">
        <f t="shared" si="7"/>
        <v>FF</v>
      </c>
      <c r="H27" s="45" t="str">
        <f t="shared" si="7"/>
        <v>FF</v>
      </c>
      <c r="I27" s="45" t="str">
        <f t="shared" si="7"/>
        <v>FF</v>
      </c>
      <c r="J27" s="45" t="str">
        <f t="shared" si="7"/>
        <v>FF</v>
      </c>
      <c r="K27" s="45" t="str">
        <f t="shared" si="7"/>
        <v>FF</v>
      </c>
      <c r="L27" s="45" t="str">
        <f t="shared" si="7"/>
        <v>FF</v>
      </c>
      <c r="M27" s="45" t="str">
        <f t="shared" si="7"/>
        <v>FF</v>
      </c>
      <c r="N27" s="45" t="str">
        <f t="shared" si="7"/>
        <v>FF</v>
      </c>
      <c r="O27" s="45" t="str">
        <f t="shared" si="7"/>
        <v>FF</v>
      </c>
      <c r="P27" s="45" t="str">
        <f t="shared" si="7"/>
        <v>FF</v>
      </c>
      <c r="Q27" s="44" t="str">
        <f t="shared" si="7"/>
        <v>01</v>
      </c>
      <c r="R27" s="44" t="str">
        <f t="shared" si="7"/>
        <v>00</v>
      </c>
      <c r="S27" s="16" t="s">
        <v>332</v>
      </c>
      <c r="V27" s="33" t="s">
        <v>131</v>
      </c>
      <c r="W27" s="16" t="s">
        <v>107</v>
      </c>
      <c r="X27" s="16" t="s">
        <v>162</v>
      </c>
      <c r="Z27" s="16" t="str">
        <f>K26</f>
        <v>FF</v>
      </c>
      <c r="AA27" s="16" t="str">
        <f>E27</f>
        <v>88</v>
      </c>
      <c r="AB27" s="16" t="str">
        <f>O27</f>
        <v>FF</v>
      </c>
      <c r="AC27" s="16" t="str">
        <f>K28</f>
        <v>88</v>
      </c>
      <c r="AD27" s="16">
        <f t="shared" si="2"/>
        <v>255</v>
      </c>
      <c r="AE27" s="16">
        <f t="shared" si="3"/>
        <v>136</v>
      </c>
      <c r="AF27" s="16">
        <f t="shared" si="4"/>
        <v>255</v>
      </c>
      <c r="AG27" s="16">
        <f t="shared" si="5"/>
        <v>136</v>
      </c>
      <c r="AM27" s="16" t="s">
        <v>187</v>
      </c>
      <c r="AN27" s="16" t="s">
        <v>0</v>
      </c>
      <c r="AO27" s="16" t="s">
        <v>180</v>
      </c>
      <c r="AP27" s="16" t="s">
        <v>0</v>
      </c>
      <c r="AQ27" s="16" t="s">
        <v>187</v>
      </c>
      <c r="AR27" s="16" t="s">
        <v>0</v>
      </c>
      <c r="AS27" s="16" t="s">
        <v>20</v>
      </c>
      <c r="AT27" s="16" t="s">
        <v>0</v>
      </c>
      <c r="AU27" s="16" t="s">
        <v>188</v>
      </c>
      <c r="AV27" s="16" t="s">
        <v>0</v>
      </c>
      <c r="AW27" s="16" t="s">
        <v>187</v>
      </c>
      <c r="AX27" s="16" t="s">
        <v>0</v>
      </c>
      <c r="AY27" s="16" t="s">
        <v>180</v>
      </c>
      <c r="AZ27" s="16" t="s">
        <v>0</v>
      </c>
      <c r="BA27" s="16" t="s">
        <v>284</v>
      </c>
      <c r="BB27" s="16" t="s">
        <v>3</v>
      </c>
    </row>
    <row r="28" spans="1:54" x14ac:dyDescent="0.25">
      <c r="A28" s="27" t="str">
        <f t="shared" si="6"/>
        <v>00000040h: 0C 00 05 00 15 00 0C 00 88 00 FF FF FF FF FF FF ; ........ˆ.ÿÿÿÿÿÿ</v>
      </c>
      <c r="B28" s="26" t="str">
        <f t="shared" si="8"/>
        <v>0x0040</v>
      </c>
      <c r="C28" s="46" t="str">
        <f t="shared" si="7"/>
        <v>0C</v>
      </c>
      <c r="D28" s="46" t="str">
        <f t="shared" si="7"/>
        <v>00</v>
      </c>
      <c r="E28" s="46" t="str">
        <f t="shared" si="7"/>
        <v>05</v>
      </c>
      <c r="F28" s="46" t="str">
        <f t="shared" si="7"/>
        <v>00</v>
      </c>
      <c r="G28" s="46" t="str">
        <f t="shared" si="7"/>
        <v>15</v>
      </c>
      <c r="H28" s="46" t="str">
        <f t="shared" si="7"/>
        <v>00</v>
      </c>
      <c r="I28" s="46" t="str">
        <f t="shared" si="7"/>
        <v>0C</v>
      </c>
      <c r="J28" s="46" t="str">
        <f t="shared" si="7"/>
        <v>00</v>
      </c>
      <c r="K28" s="46" t="str">
        <f t="shared" si="7"/>
        <v>88</v>
      </c>
      <c r="L28" s="46" t="str">
        <f t="shared" si="7"/>
        <v>00</v>
      </c>
      <c r="M28" s="42" t="str">
        <f t="shared" si="7"/>
        <v>FF</v>
      </c>
      <c r="N28" s="42" t="str">
        <f t="shared" si="7"/>
        <v>FF</v>
      </c>
      <c r="O28" s="42" t="str">
        <f t="shared" si="7"/>
        <v>FF</v>
      </c>
      <c r="P28" s="42" t="str">
        <f t="shared" si="7"/>
        <v>FF</v>
      </c>
      <c r="Q28" s="44" t="str">
        <f t="shared" si="7"/>
        <v>FF</v>
      </c>
      <c r="R28" s="44" t="str">
        <f t="shared" si="7"/>
        <v>FF</v>
      </c>
      <c r="S28" s="16" t="s">
        <v>321</v>
      </c>
      <c r="V28" s="34" t="s">
        <v>132</v>
      </c>
      <c r="AM28" s="16" t="s">
        <v>187</v>
      </c>
      <c r="AN28" s="16" t="s">
        <v>0</v>
      </c>
      <c r="AO28" s="16" t="s">
        <v>20</v>
      </c>
      <c r="AP28" s="16" t="s">
        <v>0</v>
      </c>
      <c r="AQ28" s="16" t="s">
        <v>188</v>
      </c>
      <c r="AR28" s="16" t="s">
        <v>0</v>
      </c>
      <c r="AS28" s="16" t="s">
        <v>187</v>
      </c>
      <c r="AT28" s="16" t="s">
        <v>0</v>
      </c>
      <c r="AU28" s="16" t="s">
        <v>180</v>
      </c>
      <c r="AV28" s="16" t="s">
        <v>0</v>
      </c>
      <c r="AW28" s="16" t="s">
        <v>181</v>
      </c>
      <c r="AX28" s="16" t="s">
        <v>181</v>
      </c>
      <c r="AY28" s="16" t="s">
        <v>207</v>
      </c>
      <c r="AZ28" s="16" t="s">
        <v>308</v>
      </c>
      <c r="BA28" s="16" t="s">
        <v>181</v>
      </c>
      <c r="BB28" s="16" t="s">
        <v>181</v>
      </c>
    </row>
    <row r="29" spans="1:54" x14ac:dyDescent="0.25">
      <c r="A29" s="27" t="str">
        <f t="shared" si="6"/>
        <v>00000050h: FF FF FF FF FF FF FF FF 33 81 2F 9A FF FF FF FF ; ÿÿÿÿÿÿÿÿ3/šÿÿÿÿ</v>
      </c>
      <c r="B29" s="26" t="str">
        <f t="shared" si="8"/>
        <v>0x0050</v>
      </c>
      <c r="C29" s="44" t="str">
        <f t="shared" si="7"/>
        <v>FF</v>
      </c>
      <c r="D29" s="42" t="str">
        <f t="shared" si="7"/>
        <v>FF</v>
      </c>
      <c r="E29" s="42" t="str">
        <f t="shared" si="7"/>
        <v>FF</v>
      </c>
      <c r="F29" s="42" t="str">
        <f t="shared" si="7"/>
        <v>FF</v>
      </c>
      <c r="G29" s="42" t="str">
        <f t="shared" si="7"/>
        <v>FF</v>
      </c>
      <c r="H29" s="42" t="str">
        <f t="shared" si="7"/>
        <v>FF</v>
      </c>
      <c r="I29" s="42" t="str">
        <f t="shared" si="7"/>
        <v>FF</v>
      </c>
      <c r="J29" s="42" t="str">
        <f t="shared" si="7"/>
        <v>FF</v>
      </c>
      <c r="K29" s="42" t="str">
        <f t="shared" si="7"/>
        <v>33</v>
      </c>
      <c r="L29" s="42" t="str">
        <f t="shared" si="7"/>
        <v>81</v>
      </c>
      <c r="M29" s="42" t="str">
        <f t="shared" si="7"/>
        <v>2F</v>
      </c>
      <c r="N29" s="42" t="str">
        <f t="shared" si="7"/>
        <v>9A</v>
      </c>
      <c r="O29" s="31" t="str">
        <f t="shared" si="7"/>
        <v>FF</v>
      </c>
      <c r="P29" s="31" t="str">
        <f t="shared" si="7"/>
        <v>FF</v>
      </c>
      <c r="Q29" s="32" t="str">
        <f t="shared" si="7"/>
        <v>FF</v>
      </c>
      <c r="R29" s="32" t="str">
        <f t="shared" si="7"/>
        <v>FF</v>
      </c>
      <c r="S29" s="16" t="s">
        <v>333</v>
      </c>
      <c r="V29" s="35" t="s">
        <v>133</v>
      </c>
      <c r="AM29" s="16" t="s">
        <v>5</v>
      </c>
      <c r="AN29" s="16" t="s">
        <v>195</v>
      </c>
      <c r="AO29" s="16" t="s">
        <v>181</v>
      </c>
      <c r="AP29" s="16" t="s">
        <v>181</v>
      </c>
      <c r="AQ29" s="16" t="s">
        <v>217</v>
      </c>
      <c r="AR29" s="16" t="s">
        <v>272</v>
      </c>
      <c r="AS29" s="16" t="s">
        <v>181</v>
      </c>
      <c r="AT29" s="16" t="s">
        <v>181</v>
      </c>
      <c r="AU29" s="16" t="s">
        <v>293</v>
      </c>
      <c r="AV29" s="16" t="s">
        <v>192</v>
      </c>
      <c r="AW29" s="16" t="s">
        <v>177</v>
      </c>
      <c r="AX29" s="16" t="s">
        <v>237</v>
      </c>
      <c r="AY29" s="16" t="s">
        <v>254</v>
      </c>
      <c r="AZ29" s="16" t="s">
        <v>195</v>
      </c>
      <c r="BA29" s="16" t="s">
        <v>292</v>
      </c>
      <c r="BB29" s="16" t="s">
        <v>187</v>
      </c>
    </row>
    <row r="30" spans="1:54" x14ac:dyDescent="0.25">
      <c r="A30" s="27" t="str">
        <f t="shared" si="6"/>
        <v>00000060h: 82 0B 64 0C 2E 81 26 9A FF FF FF FF FF FF FF FF ; ‚.d..&amp;šÿÿÿÿÿÿÿÿ</v>
      </c>
      <c r="B30" s="26" t="str">
        <f t="shared" si="8"/>
        <v>0x0060</v>
      </c>
      <c r="C30" s="42" t="str">
        <f t="shared" si="7"/>
        <v>82</v>
      </c>
      <c r="D30" s="42" t="str">
        <f t="shared" si="7"/>
        <v>0B</v>
      </c>
      <c r="E30" s="42" t="str">
        <f t="shared" si="7"/>
        <v>64</v>
      </c>
      <c r="F30" s="42" t="str">
        <f t="shared" si="7"/>
        <v>0C</v>
      </c>
      <c r="G30" s="42" t="str">
        <f t="shared" si="7"/>
        <v>2E</v>
      </c>
      <c r="H30" s="42" t="str">
        <f t="shared" si="7"/>
        <v>81</v>
      </c>
      <c r="I30" s="42" t="str">
        <f t="shared" si="7"/>
        <v>26</v>
      </c>
      <c r="J30" s="42" t="str">
        <f t="shared" si="7"/>
        <v>9A</v>
      </c>
      <c r="K30" s="33" t="str">
        <f t="shared" si="7"/>
        <v>FF</v>
      </c>
      <c r="L30" s="33" t="str">
        <f t="shared" si="7"/>
        <v>FF</v>
      </c>
      <c r="M30" s="33" t="str">
        <f t="shared" si="7"/>
        <v>FF</v>
      </c>
      <c r="N30" s="33" t="str">
        <f t="shared" si="7"/>
        <v>FF</v>
      </c>
      <c r="O30" s="34" t="str">
        <f t="shared" si="7"/>
        <v>FF</v>
      </c>
      <c r="P30" s="34" t="str">
        <f t="shared" si="7"/>
        <v>FF</v>
      </c>
      <c r="Q30" s="34" t="str">
        <f t="shared" si="7"/>
        <v>FF</v>
      </c>
      <c r="R30" s="34" t="str">
        <f t="shared" si="7"/>
        <v>FF</v>
      </c>
      <c r="S30" s="16" t="s">
        <v>334</v>
      </c>
      <c r="V30" s="36" t="s">
        <v>135</v>
      </c>
      <c r="AM30" s="16" t="s">
        <v>254</v>
      </c>
      <c r="AN30" s="16" t="s">
        <v>195</v>
      </c>
      <c r="AO30" s="16" t="s">
        <v>292</v>
      </c>
      <c r="AP30" s="16" t="s">
        <v>187</v>
      </c>
      <c r="AQ30" s="16" t="s">
        <v>280</v>
      </c>
      <c r="AR30" s="16" t="s">
        <v>192</v>
      </c>
      <c r="AS30" s="16" t="s">
        <v>265</v>
      </c>
      <c r="AT30" s="16" t="s">
        <v>237</v>
      </c>
      <c r="AU30" s="16" t="s">
        <v>19</v>
      </c>
      <c r="AV30" s="16" t="s">
        <v>314</v>
      </c>
      <c r="AW30" s="16" t="s">
        <v>1</v>
      </c>
      <c r="AX30" s="16" t="s">
        <v>199</v>
      </c>
      <c r="AY30" s="16" t="s">
        <v>175</v>
      </c>
      <c r="AZ30" s="16" t="s">
        <v>307</v>
      </c>
      <c r="BA30" s="16" t="s">
        <v>301</v>
      </c>
      <c r="BB30" s="16" t="s">
        <v>191</v>
      </c>
    </row>
    <row r="31" spans="1:54" x14ac:dyDescent="0.25">
      <c r="A31" s="27" t="str">
        <f t="shared" si="6"/>
        <v>00000070h: FF FF 80 11 13 2D 07 00 13 00 FF FF FF FF FF FF ; ÿÿ€..-....ÿÿÿÿÿÿ</v>
      </c>
      <c r="B31" s="26" t="str">
        <f t="shared" si="8"/>
        <v>0x0070</v>
      </c>
      <c r="C31" s="48" t="str">
        <f t="shared" si="7"/>
        <v>FF</v>
      </c>
      <c r="D31" s="49" t="str">
        <f t="shared" si="7"/>
        <v>FF</v>
      </c>
      <c r="E31" s="49" t="str">
        <f t="shared" si="7"/>
        <v>80</v>
      </c>
      <c r="F31" s="49" t="str">
        <f t="shared" si="7"/>
        <v>11</v>
      </c>
      <c r="G31" s="49" t="str">
        <f t="shared" si="7"/>
        <v>13</v>
      </c>
      <c r="H31" s="49" t="str">
        <f t="shared" si="7"/>
        <v>2D</v>
      </c>
      <c r="I31" s="49" t="str">
        <f t="shared" si="7"/>
        <v>07</v>
      </c>
      <c r="J31" s="49" t="str">
        <f t="shared" si="7"/>
        <v>00</v>
      </c>
      <c r="K31" s="49" t="str">
        <f t="shared" si="7"/>
        <v>13</v>
      </c>
      <c r="L31" s="49" t="str">
        <f t="shared" si="7"/>
        <v>00</v>
      </c>
      <c r="M31" s="49" t="str">
        <f t="shared" si="7"/>
        <v>FF</v>
      </c>
      <c r="N31" s="49" t="str">
        <f t="shared" si="7"/>
        <v>FF</v>
      </c>
      <c r="O31" s="49" t="str">
        <f t="shared" si="7"/>
        <v>FF</v>
      </c>
      <c r="P31" s="49" t="str">
        <f t="shared" si="7"/>
        <v>FF</v>
      </c>
      <c r="Q31" s="48" t="str">
        <f t="shared" si="7"/>
        <v>FF</v>
      </c>
      <c r="R31" s="48" t="str">
        <f t="shared" si="7"/>
        <v>FF</v>
      </c>
      <c r="S31" s="16" t="s">
        <v>335</v>
      </c>
      <c r="V31" s="38" t="s">
        <v>94</v>
      </c>
      <c r="AD31" s="16" t="s">
        <v>166</v>
      </c>
      <c r="AF31" s="18"/>
      <c r="AH31" s="37"/>
      <c r="AJ31" s="63"/>
      <c r="AK31" s="63"/>
      <c r="AL31" s="63"/>
      <c r="AM31" s="63" t="s">
        <v>181</v>
      </c>
      <c r="AN31" s="63" t="s">
        <v>181</v>
      </c>
      <c r="AO31" s="63" t="s">
        <v>275</v>
      </c>
      <c r="AP31" s="16" t="s">
        <v>202</v>
      </c>
      <c r="AQ31" s="37" t="s">
        <v>245</v>
      </c>
      <c r="AR31" s="16" t="s">
        <v>233</v>
      </c>
      <c r="AS31" s="63" t="s">
        <v>19</v>
      </c>
      <c r="AT31" s="63" t="s">
        <v>0</v>
      </c>
      <c r="AU31" s="63" t="s">
        <v>1</v>
      </c>
      <c r="AV31" s="63" t="s">
        <v>0</v>
      </c>
      <c r="AW31" s="63" t="s">
        <v>181</v>
      </c>
      <c r="AX31" s="63" t="s">
        <v>181</v>
      </c>
      <c r="AY31" s="16" t="s">
        <v>181</v>
      </c>
      <c r="AZ31" s="37" t="s">
        <v>181</v>
      </c>
      <c r="BA31" s="16" t="s">
        <v>181</v>
      </c>
      <c r="BB31" s="16" t="s">
        <v>181</v>
      </c>
    </row>
    <row r="32" spans="1:54" x14ac:dyDescent="0.25">
      <c r="A32" s="27" t="str">
        <f t="shared" si="6"/>
        <v>00000080h: F4 FF FF FF F2 FF EB FF F1 FF F2 FF EB FF ED FF ; ôÿÿÿòÿëÿñÿòÿëÿíÿ</v>
      </c>
      <c r="B32" s="26" t="str">
        <f t="shared" si="8"/>
        <v>0x0080</v>
      </c>
      <c r="C32" s="50" t="str">
        <f t="shared" si="7"/>
        <v>F4</v>
      </c>
      <c r="D32" s="50" t="str">
        <f t="shared" si="7"/>
        <v>FF</v>
      </c>
      <c r="E32" s="50" t="str">
        <f t="shared" si="7"/>
        <v>FF</v>
      </c>
      <c r="F32" s="50" t="str">
        <f t="shared" si="7"/>
        <v>FF</v>
      </c>
      <c r="G32" s="50" t="str">
        <f t="shared" si="7"/>
        <v>F2</v>
      </c>
      <c r="H32" s="50" t="str">
        <f t="shared" si="7"/>
        <v>FF</v>
      </c>
      <c r="I32" s="50" t="str">
        <f t="shared" si="7"/>
        <v>EB</v>
      </c>
      <c r="J32" s="50" t="str">
        <f t="shared" si="7"/>
        <v>FF</v>
      </c>
      <c r="K32" s="50" t="str">
        <f t="shared" si="7"/>
        <v>F1</v>
      </c>
      <c r="L32" s="50" t="str">
        <f t="shared" si="7"/>
        <v>FF</v>
      </c>
      <c r="M32" s="50" t="str">
        <f t="shared" si="7"/>
        <v>F2</v>
      </c>
      <c r="N32" s="50" t="str">
        <f t="shared" si="7"/>
        <v>FF</v>
      </c>
      <c r="O32" s="50" t="str">
        <f t="shared" si="7"/>
        <v>EB</v>
      </c>
      <c r="P32" s="50" t="str">
        <f t="shared" si="7"/>
        <v>FF</v>
      </c>
      <c r="Q32" s="50" t="str">
        <f t="shared" si="7"/>
        <v>ED</v>
      </c>
      <c r="R32" s="50" t="str">
        <f t="shared" si="7"/>
        <v>FF</v>
      </c>
      <c r="S32" s="16" t="s">
        <v>336</v>
      </c>
      <c r="T32" s="72" t="s">
        <v>37</v>
      </c>
      <c r="U32" s="65">
        <f>HEX2DEC(CONCATENATE(D32,C32))</f>
        <v>65524</v>
      </c>
      <c r="V32" s="66">
        <f>HEX2DEC(CONCATENATE(F32,E32))</f>
        <v>65535</v>
      </c>
      <c r="W32" s="66">
        <f>HEX2DEC(CONCATENATE(H32,G32))</f>
        <v>65522</v>
      </c>
      <c r="X32" s="66">
        <f>HEX2DEC(CONCATENATE(J32,I32))</f>
        <v>65515</v>
      </c>
      <c r="Y32" s="66">
        <f>HEX2DEC(CONCATENATE(L32,K32))</f>
        <v>65521</v>
      </c>
      <c r="Z32" s="66">
        <f>HEX2DEC(CONCATENATE(N32,M32))</f>
        <v>65522</v>
      </c>
      <c r="AA32" s="66">
        <f>HEX2DEC(CONCATENATE(P32,O32))</f>
        <v>65515</v>
      </c>
      <c r="AB32" s="67">
        <f>HEX2DEC(CONCATENATE(R32,Q32))</f>
        <v>65517</v>
      </c>
      <c r="AD32" s="65">
        <f>IF(U32&gt;2^15,U32-2^16+1,U32)</f>
        <v>-11</v>
      </c>
      <c r="AE32" s="66">
        <f t="shared" ref="AE32:AK32" si="9">IF(V32&gt;2^15,V32-2^16+1,V32)</f>
        <v>0</v>
      </c>
      <c r="AF32" s="66">
        <f t="shared" si="9"/>
        <v>-13</v>
      </c>
      <c r="AG32" s="66">
        <f t="shared" si="9"/>
        <v>-20</v>
      </c>
      <c r="AH32" s="66">
        <f t="shared" si="9"/>
        <v>-14</v>
      </c>
      <c r="AI32" s="66">
        <f t="shared" si="9"/>
        <v>-13</v>
      </c>
      <c r="AJ32" s="66">
        <f t="shared" si="9"/>
        <v>-20</v>
      </c>
      <c r="AK32" s="67">
        <f t="shared" si="9"/>
        <v>-18</v>
      </c>
      <c r="AM32" s="16" t="s">
        <v>228</v>
      </c>
      <c r="AN32" s="16" t="s">
        <v>207</v>
      </c>
      <c r="AO32" s="16" t="s">
        <v>320</v>
      </c>
      <c r="AP32" s="16" t="s">
        <v>196</v>
      </c>
      <c r="AQ32" s="16" t="s">
        <v>262</v>
      </c>
      <c r="AR32" s="16" t="s">
        <v>178</v>
      </c>
      <c r="AS32" s="16" t="s">
        <v>191</v>
      </c>
      <c r="AT32" s="16" t="s">
        <v>191</v>
      </c>
      <c r="AU32" s="16" t="s">
        <v>228</v>
      </c>
      <c r="AV32" s="16" t="s">
        <v>207</v>
      </c>
      <c r="AW32" s="16" t="s">
        <v>191</v>
      </c>
      <c r="AX32" s="16" t="s">
        <v>191</v>
      </c>
      <c r="AY32" s="16" t="s">
        <v>296</v>
      </c>
      <c r="AZ32" s="16" t="s">
        <v>211</v>
      </c>
      <c r="BA32" s="16" t="s">
        <v>239</v>
      </c>
      <c r="BB32" s="16" t="s">
        <v>300</v>
      </c>
    </row>
    <row r="33" spans="1:54" x14ac:dyDescent="0.25">
      <c r="A33" s="27" t="str">
        <f t="shared" si="6"/>
        <v>00000090h: ED FF F7 FF EE FF F6 FF F9 FF EC FF F3 FF F1 FF ; íÿ÷ÿîÿöÿùÿìÿóÿñÿ</v>
      </c>
      <c r="B33" s="26" t="str">
        <f t="shared" si="8"/>
        <v>0x0090</v>
      </c>
      <c r="C33" s="42" t="str">
        <f t="shared" si="7"/>
        <v>ED</v>
      </c>
      <c r="D33" s="42" t="str">
        <f t="shared" si="7"/>
        <v>FF</v>
      </c>
      <c r="E33" s="42" t="str">
        <f t="shared" si="7"/>
        <v>F7</v>
      </c>
      <c r="F33" s="42" t="str">
        <f t="shared" si="7"/>
        <v>FF</v>
      </c>
      <c r="G33" s="42" t="str">
        <f t="shared" si="7"/>
        <v>EE</v>
      </c>
      <c r="H33" s="42" t="str">
        <f t="shared" si="7"/>
        <v>FF</v>
      </c>
      <c r="I33" s="42" t="str">
        <f t="shared" si="7"/>
        <v>F6</v>
      </c>
      <c r="J33" s="42" t="str">
        <f t="shared" si="7"/>
        <v>FF</v>
      </c>
      <c r="K33" s="42" t="str">
        <f t="shared" si="7"/>
        <v>F9</v>
      </c>
      <c r="L33" s="42" t="str">
        <f t="shared" si="7"/>
        <v>FF</v>
      </c>
      <c r="M33" s="42" t="str">
        <f t="shared" si="7"/>
        <v>EC</v>
      </c>
      <c r="N33" s="42" t="str">
        <f t="shared" si="7"/>
        <v>FF</v>
      </c>
      <c r="O33" s="42" t="str">
        <f t="shared" si="7"/>
        <v>F3</v>
      </c>
      <c r="P33" s="42" t="str">
        <f t="shared" si="7"/>
        <v>FF</v>
      </c>
      <c r="Q33" s="42" t="str">
        <f t="shared" si="7"/>
        <v>F1</v>
      </c>
      <c r="R33" s="42" t="str">
        <f t="shared" si="7"/>
        <v>FF</v>
      </c>
      <c r="S33" s="16" t="s">
        <v>337</v>
      </c>
      <c r="U33" s="68">
        <f t="shared" ref="U33:U55" si="10">HEX2DEC(CONCATENATE(D33,C33))</f>
        <v>65517</v>
      </c>
      <c r="V33" s="39">
        <f t="shared" ref="V33:V55" si="11">HEX2DEC(CONCATENATE(F33,E33))</f>
        <v>65527</v>
      </c>
      <c r="W33" s="39">
        <f t="shared" ref="W33:W55" si="12">HEX2DEC(CONCATENATE(H33,G33))</f>
        <v>65518</v>
      </c>
      <c r="X33" s="39">
        <f t="shared" ref="X33:X55" si="13">HEX2DEC(CONCATENATE(J33,I33))</f>
        <v>65526</v>
      </c>
      <c r="Y33" s="39">
        <f t="shared" ref="Y33:Y55" si="14">HEX2DEC(CONCATENATE(L33,K33))</f>
        <v>65529</v>
      </c>
      <c r="Z33" s="39">
        <f t="shared" ref="Z33:Z55" si="15">HEX2DEC(CONCATENATE(N33,M33))</f>
        <v>65516</v>
      </c>
      <c r="AA33" s="39">
        <f t="shared" ref="AA33:AA55" si="16">HEX2DEC(CONCATENATE(P33,O33))</f>
        <v>65523</v>
      </c>
      <c r="AB33" s="69">
        <f t="shared" ref="AB33:AB55" si="17">HEX2DEC(CONCATENATE(R33,Q33))</f>
        <v>65521</v>
      </c>
      <c r="AC33" s="39"/>
      <c r="AD33" s="68">
        <f t="shared" ref="AD33:AD39" si="18">IF(U33&gt;2^15,U33-2^16+1,U33)</f>
        <v>-18</v>
      </c>
      <c r="AE33" s="39">
        <f t="shared" ref="AE33:AK39" si="19">IF(V33&gt;2^15,V33-2^16+1,V33)</f>
        <v>-8</v>
      </c>
      <c r="AF33" s="39">
        <f t="shared" si="19"/>
        <v>-17</v>
      </c>
      <c r="AG33" s="39">
        <f t="shared" si="19"/>
        <v>-9</v>
      </c>
      <c r="AH33" s="39">
        <f t="shared" si="19"/>
        <v>-6</v>
      </c>
      <c r="AI33" s="39">
        <f t="shared" si="19"/>
        <v>-19</v>
      </c>
      <c r="AJ33" s="39">
        <f t="shared" si="19"/>
        <v>-12</v>
      </c>
      <c r="AK33" s="69">
        <f t="shared" si="19"/>
        <v>-14</v>
      </c>
      <c r="AM33" s="16" t="s">
        <v>228</v>
      </c>
      <c r="AN33" s="16" t="s">
        <v>207</v>
      </c>
      <c r="AO33" s="16" t="s">
        <v>191</v>
      </c>
      <c r="AP33" s="16" t="s">
        <v>191</v>
      </c>
      <c r="AQ33" s="16" t="s">
        <v>228</v>
      </c>
      <c r="AR33" s="16" t="s">
        <v>207</v>
      </c>
      <c r="AS33" s="16" t="s">
        <v>228</v>
      </c>
      <c r="AT33" s="16" t="s">
        <v>207</v>
      </c>
      <c r="AU33" s="16" t="s">
        <v>320</v>
      </c>
      <c r="AV33" s="16" t="s">
        <v>196</v>
      </c>
      <c r="AW33" s="16" t="s">
        <v>296</v>
      </c>
      <c r="AX33" s="16" t="s">
        <v>211</v>
      </c>
      <c r="AY33" s="16" t="s">
        <v>296</v>
      </c>
      <c r="AZ33" s="16" t="s">
        <v>211</v>
      </c>
      <c r="BA33" s="16" t="s">
        <v>191</v>
      </c>
      <c r="BB33" s="16" t="s">
        <v>191</v>
      </c>
    </row>
    <row r="34" spans="1:54" x14ac:dyDescent="0.25">
      <c r="A34" s="27" t="str">
        <f t="shared" si="6"/>
        <v>000000a0h: EA FF F2 FF EC FF FA FF EC FF 04 00 F6 FF F3 FF ; êÿòÿìÿúÿìÿ..öÿóÿ</v>
      </c>
      <c r="B34" s="26" t="str">
        <f t="shared" si="8"/>
        <v>0x00A0</v>
      </c>
      <c r="C34" s="42" t="str">
        <f t="shared" si="7"/>
        <v>EA</v>
      </c>
      <c r="D34" s="42" t="str">
        <f t="shared" si="7"/>
        <v>FF</v>
      </c>
      <c r="E34" s="42" t="str">
        <f t="shared" si="7"/>
        <v>F2</v>
      </c>
      <c r="F34" s="42" t="str">
        <f t="shared" si="7"/>
        <v>FF</v>
      </c>
      <c r="G34" s="42" t="str">
        <f t="shared" si="7"/>
        <v>EC</v>
      </c>
      <c r="H34" s="42" t="str">
        <f t="shared" si="7"/>
        <v>FF</v>
      </c>
      <c r="I34" s="42" t="str">
        <f t="shared" si="7"/>
        <v>FA</v>
      </c>
      <c r="J34" s="42" t="str">
        <f t="shared" si="7"/>
        <v>FF</v>
      </c>
      <c r="K34" s="42" t="str">
        <f t="shared" si="7"/>
        <v>EC</v>
      </c>
      <c r="L34" s="42" t="str">
        <f t="shared" si="7"/>
        <v>FF</v>
      </c>
      <c r="M34" s="42" t="str">
        <f t="shared" si="7"/>
        <v>04</v>
      </c>
      <c r="N34" s="42" t="str">
        <f t="shared" si="7"/>
        <v>00</v>
      </c>
      <c r="O34" s="42" t="str">
        <f t="shared" si="7"/>
        <v>F6</v>
      </c>
      <c r="P34" s="42" t="str">
        <f t="shared" si="7"/>
        <v>FF</v>
      </c>
      <c r="Q34" s="42" t="str">
        <f t="shared" si="7"/>
        <v>F3</v>
      </c>
      <c r="R34" s="42" t="str">
        <f t="shared" si="7"/>
        <v>FF</v>
      </c>
      <c r="S34" s="16" t="s">
        <v>338</v>
      </c>
      <c r="U34" s="68">
        <f t="shared" si="10"/>
        <v>65514</v>
      </c>
      <c r="V34" s="39">
        <f t="shared" si="11"/>
        <v>65522</v>
      </c>
      <c r="W34" s="39">
        <f t="shared" si="12"/>
        <v>65516</v>
      </c>
      <c r="X34" s="39">
        <f t="shared" si="13"/>
        <v>65530</v>
      </c>
      <c r="Y34" s="39">
        <f t="shared" si="14"/>
        <v>65516</v>
      </c>
      <c r="Z34" s="39">
        <f t="shared" si="15"/>
        <v>4</v>
      </c>
      <c r="AA34" s="39">
        <f t="shared" si="16"/>
        <v>65526</v>
      </c>
      <c r="AB34" s="69">
        <f t="shared" si="17"/>
        <v>65523</v>
      </c>
      <c r="AC34" s="39"/>
      <c r="AD34" s="68">
        <f t="shared" si="18"/>
        <v>-21</v>
      </c>
      <c r="AE34" s="39">
        <f t="shared" si="19"/>
        <v>-13</v>
      </c>
      <c r="AF34" s="39">
        <f t="shared" si="19"/>
        <v>-19</v>
      </c>
      <c r="AG34" s="39">
        <f t="shared" si="19"/>
        <v>-5</v>
      </c>
      <c r="AH34" s="39">
        <f t="shared" si="19"/>
        <v>-19</v>
      </c>
      <c r="AI34" s="39">
        <f t="shared" si="19"/>
        <v>4</v>
      </c>
      <c r="AJ34" s="39">
        <f t="shared" si="19"/>
        <v>-9</v>
      </c>
      <c r="AK34" s="69">
        <f t="shared" si="19"/>
        <v>-12</v>
      </c>
      <c r="AM34" s="16" t="s">
        <v>320</v>
      </c>
      <c r="AN34" s="16" t="s">
        <v>196</v>
      </c>
      <c r="AO34" s="16" t="s">
        <v>191</v>
      </c>
      <c r="AP34" s="16" t="s">
        <v>191</v>
      </c>
      <c r="AQ34" s="16" t="s">
        <v>320</v>
      </c>
      <c r="AR34" s="16" t="s">
        <v>196</v>
      </c>
      <c r="AS34" s="16" t="s">
        <v>320</v>
      </c>
      <c r="AT34" s="16" t="s">
        <v>196</v>
      </c>
      <c r="AU34" s="16" t="s">
        <v>320</v>
      </c>
      <c r="AV34" s="16" t="s">
        <v>196</v>
      </c>
      <c r="AW34" s="16" t="s">
        <v>320</v>
      </c>
      <c r="AX34" s="16" t="s">
        <v>196</v>
      </c>
      <c r="AY34" s="16" t="s">
        <v>191</v>
      </c>
      <c r="AZ34" s="16" t="s">
        <v>191</v>
      </c>
      <c r="BA34" s="16" t="s">
        <v>320</v>
      </c>
      <c r="BB34" s="16" t="s">
        <v>196</v>
      </c>
    </row>
    <row r="35" spans="1:54" x14ac:dyDescent="0.25">
      <c r="A35" s="27" t="str">
        <f t="shared" si="6"/>
        <v>000000b0h: F4 FF EF FF F2 FF F2 FF F8 FF F5 FF F8 FF 04 00 ; ôÿïÿòÿòÿøÿõÿøÿ..</v>
      </c>
      <c r="B35" s="26" t="str">
        <f t="shared" si="8"/>
        <v>0x00B0</v>
      </c>
      <c r="C35" s="42" t="str">
        <f t="shared" si="7"/>
        <v>F4</v>
      </c>
      <c r="D35" s="42" t="str">
        <f t="shared" si="7"/>
        <v>FF</v>
      </c>
      <c r="E35" s="42" t="str">
        <f t="shared" si="7"/>
        <v>EF</v>
      </c>
      <c r="F35" s="42" t="str">
        <f t="shared" si="7"/>
        <v>FF</v>
      </c>
      <c r="G35" s="42" t="str">
        <f t="shared" si="7"/>
        <v>F2</v>
      </c>
      <c r="H35" s="42" t="str">
        <f t="shared" si="7"/>
        <v>FF</v>
      </c>
      <c r="I35" s="42" t="str">
        <f t="shared" si="7"/>
        <v>F2</v>
      </c>
      <c r="J35" s="42" t="str">
        <f t="shared" si="7"/>
        <v>FF</v>
      </c>
      <c r="K35" s="42" t="str">
        <f t="shared" si="7"/>
        <v>F8</v>
      </c>
      <c r="L35" s="42" t="str">
        <f t="shared" si="7"/>
        <v>FF</v>
      </c>
      <c r="M35" s="42" t="str">
        <f t="shared" si="7"/>
        <v>F5</v>
      </c>
      <c r="N35" s="42" t="str">
        <f t="shared" si="7"/>
        <v>FF</v>
      </c>
      <c r="O35" s="42" t="str">
        <f t="shared" si="7"/>
        <v>F8</v>
      </c>
      <c r="P35" s="42" t="str">
        <f t="shared" si="7"/>
        <v>FF</v>
      </c>
      <c r="Q35" s="42" t="str">
        <f t="shared" si="7"/>
        <v>04</v>
      </c>
      <c r="R35" s="42" t="str">
        <f t="shared" si="7"/>
        <v>00</v>
      </c>
      <c r="S35" s="16" t="s">
        <v>339</v>
      </c>
      <c r="U35" s="68">
        <f t="shared" si="10"/>
        <v>65524</v>
      </c>
      <c r="V35" s="39">
        <f t="shared" si="11"/>
        <v>65519</v>
      </c>
      <c r="W35" s="39">
        <f t="shared" si="12"/>
        <v>65522</v>
      </c>
      <c r="X35" s="39">
        <f t="shared" si="13"/>
        <v>65522</v>
      </c>
      <c r="Y35" s="39">
        <f t="shared" si="14"/>
        <v>65528</v>
      </c>
      <c r="Z35" s="39">
        <f t="shared" si="15"/>
        <v>65525</v>
      </c>
      <c r="AA35" s="39">
        <f t="shared" si="16"/>
        <v>65528</v>
      </c>
      <c r="AB35" s="69">
        <f t="shared" si="17"/>
        <v>4</v>
      </c>
      <c r="AC35" s="39"/>
      <c r="AD35" s="68">
        <f t="shared" si="18"/>
        <v>-11</v>
      </c>
      <c r="AE35" s="39">
        <f t="shared" si="19"/>
        <v>-16</v>
      </c>
      <c r="AF35" s="39">
        <f t="shared" si="19"/>
        <v>-13</v>
      </c>
      <c r="AG35" s="39">
        <f t="shared" si="19"/>
        <v>-13</v>
      </c>
      <c r="AH35" s="39">
        <f t="shared" si="19"/>
        <v>-7</v>
      </c>
      <c r="AI35" s="39">
        <f t="shared" si="19"/>
        <v>-10</v>
      </c>
      <c r="AJ35" s="39">
        <f t="shared" si="19"/>
        <v>-7</v>
      </c>
      <c r="AK35" s="69">
        <f t="shared" si="19"/>
        <v>4</v>
      </c>
      <c r="AM35" s="16" t="s">
        <v>320</v>
      </c>
      <c r="AN35" s="16" t="s">
        <v>196</v>
      </c>
      <c r="AO35" s="16" t="s">
        <v>262</v>
      </c>
      <c r="AP35" s="16" t="s">
        <v>178</v>
      </c>
      <c r="AQ35" s="16" t="s">
        <v>320</v>
      </c>
      <c r="AR35" s="16" t="s">
        <v>196</v>
      </c>
      <c r="AS35" s="16" t="s">
        <v>191</v>
      </c>
      <c r="AT35" s="16" t="s">
        <v>191</v>
      </c>
      <c r="AU35" s="16" t="s">
        <v>262</v>
      </c>
      <c r="AV35" s="16" t="s">
        <v>178</v>
      </c>
      <c r="AW35" s="16" t="s">
        <v>191</v>
      </c>
      <c r="AX35" s="16" t="s">
        <v>191</v>
      </c>
      <c r="AY35" s="16" t="s">
        <v>320</v>
      </c>
      <c r="AZ35" s="16" t="s">
        <v>196</v>
      </c>
      <c r="BA35" s="16" t="s">
        <v>320</v>
      </c>
      <c r="BB35" s="16" t="s">
        <v>196</v>
      </c>
    </row>
    <row r="36" spans="1:54" x14ac:dyDescent="0.25">
      <c r="A36" s="27" t="str">
        <f t="shared" si="6"/>
        <v>000000c0h: FB FF E5 FF F2 FF F1 FF FD FF FC FF F4 FF F3 FF ; ûÿåÿòÿñÿýÿüÿôÿóÿ</v>
      </c>
      <c r="B36" s="26" t="str">
        <f t="shared" si="8"/>
        <v>0x00C0</v>
      </c>
      <c r="C36" s="42" t="str">
        <f t="shared" si="7"/>
        <v>FB</v>
      </c>
      <c r="D36" s="42" t="str">
        <f t="shared" si="7"/>
        <v>FF</v>
      </c>
      <c r="E36" s="42" t="str">
        <f t="shared" si="7"/>
        <v>E5</v>
      </c>
      <c r="F36" s="42" t="str">
        <f t="shared" si="7"/>
        <v>FF</v>
      </c>
      <c r="G36" s="42" t="str">
        <f t="shared" si="7"/>
        <v>F2</v>
      </c>
      <c r="H36" s="42" t="str">
        <f t="shared" si="7"/>
        <v>FF</v>
      </c>
      <c r="I36" s="42" t="str">
        <f t="shared" si="7"/>
        <v>F1</v>
      </c>
      <c r="J36" s="42" t="str">
        <f t="shared" si="7"/>
        <v>FF</v>
      </c>
      <c r="K36" s="42" t="str">
        <f t="shared" si="7"/>
        <v>FD</v>
      </c>
      <c r="L36" s="42" t="str">
        <f t="shared" si="7"/>
        <v>FF</v>
      </c>
      <c r="M36" s="42" t="str">
        <f t="shared" si="7"/>
        <v>FC</v>
      </c>
      <c r="N36" s="42" t="str">
        <f t="shared" si="7"/>
        <v>FF</v>
      </c>
      <c r="O36" s="42" t="str">
        <f t="shared" si="7"/>
        <v>F4</v>
      </c>
      <c r="P36" s="42" t="str">
        <f t="shared" si="7"/>
        <v>FF</v>
      </c>
      <c r="Q36" s="42" t="str">
        <f t="shared" si="7"/>
        <v>F3</v>
      </c>
      <c r="R36" s="42" t="str">
        <f t="shared" si="7"/>
        <v>FF</v>
      </c>
      <c r="S36" s="16" t="s">
        <v>340</v>
      </c>
      <c r="U36" s="68">
        <f t="shared" si="10"/>
        <v>65531</v>
      </c>
      <c r="V36" s="39">
        <f t="shared" si="11"/>
        <v>65509</v>
      </c>
      <c r="W36" s="39">
        <f t="shared" si="12"/>
        <v>65522</v>
      </c>
      <c r="X36" s="39">
        <f t="shared" si="13"/>
        <v>65521</v>
      </c>
      <c r="Y36" s="39">
        <f t="shared" si="14"/>
        <v>65533</v>
      </c>
      <c r="Z36" s="39">
        <f t="shared" si="15"/>
        <v>65532</v>
      </c>
      <c r="AA36" s="39">
        <f t="shared" si="16"/>
        <v>65524</v>
      </c>
      <c r="AB36" s="69">
        <f t="shared" si="17"/>
        <v>65523</v>
      </c>
      <c r="AC36" s="39"/>
      <c r="AD36" s="68">
        <f t="shared" si="18"/>
        <v>-4</v>
      </c>
      <c r="AE36" s="39">
        <f t="shared" si="19"/>
        <v>-26</v>
      </c>
      <c r="AF36" s="39">
        <f t="shared" si="19"/>
        <v>-13</v>
      </c>
      <c r="AG36" s="39">
        <f t="shared" si="19"/>
        <v>-14</v>
      </c>
      <c r="AH36" s="39">
        <f t="shared" si="19"/>
        <v>-2</v>
      </c>
      <c r="AI36" s="39">
        <f t="shared" si="19"/>
        <v>-3</v>
      </c>
      <c r="AJ36" s="39">
        <f t="shared" si="19"/>
        <v>-11</v>
      </c>
      <c r="AK36" s="69">
        <f t="shared" si="19"/>
        <v>-12</v>
      </c>
      <c r="AM36" s="16" t="s">
        <v>191</v>
      </c>
      <c r="AN36" s="16" t="s">
        <v>191</v>
      </c>
      <c r="AO36" s="16" t="s">
        <v>191</v>
      </c>
      <c r="AP36" s="16" t="s">
        <v>191</v>
      </c>
      <c r="AQ36" s="16" t="s">
        <v>191</v>
      </c>
      <c r="AR36" s="16" t="s">
        <v>191</v>
      </c>
      <c r="AS36" s="16" t="s">
        <v>262</v>
      </c>
      <c r="AT36" s="16" t="s">
        <v>178</v>
      </c>
      <c r="AU36" s="16" t="s">
        <v>320</v>
      </c>
      <c r="AV36" s="16" t="s">
        <v>196</v>
      </c>
      <c r="AW36" s="16" t="s">
        <v>296</v>
      </c>
      <c r="AX36" s="16" t="s">
        <v>211</v>
      </c>
      <c r="AY36" s="16" t="s">
        <v>262</v>
      </c>
      <c r="AZ36" s="16" t="s">
        <v>178</v>
      </c>
      <c r="BA36" s="16" t="s">
        <v>320</v>
      </c>
      <c r="BB36" s="16" t="s">
        <v>196</v>
      </c>
    </row>
    <row r="37" spans="1:54" x14ac:dyDescent="0.25">
      <c r="A37" s="27" t="str">
        <f t="shared" si="6"/>
        <v>000000d0h: F3 FF F3 FF F3 FF F3 FF F3 FF F3 FF F4 FF F3 FF ; óÿóÿóÿóÿóÿóÿôÿóÿ</v>
      </c>
      <c r="B37" s="26" t="str">
        <f t="shared" si="8"/>
        <v>0x00D0</v>
      </c>
      <c r="C37" s="42" t="str">
        <f t="shared" si="7"/>
        <v>F3</v>
      </c>
      <c r="D37" s="42" t="str">
        <f t="shared" si="7"/>
        <v>FF</v>
      </c>
      <c r="E37" s="42" t="str">
        <f t="shared" si="7"/>
        <v>F3</v>
      </c>
      <c r="F37" s="42" t="str">
        <f t="shared" si="7"/>
        <v>FF</v>
      </c>
      <c r="G37" s="42" t="str">
        <f t="shared" si="7"/>
        <v>F3</v>
      </c>
      <c r="H37" s="42" t="str">
        <f t="shared" si="7"/>
        <v>FF</v>
      </c>
      <c r="I37" s="42" t="str">
        <f t="shared" si="7"/>
        <v>F3</v>
      </c>
      <c r="J37" s="42" t="str">
        <f t="shared" si="7"/>
        <v>FF</v>
      </c>
      <c r="K37" s="42" t="str">
        <f t="shared" si="7"/>
        <v>F3</v>
      </c>
      <c r="L37" s="42" t="str">
        <f t="shared" si="7"/>
        <v>FF</v>
      </c>
      <c r="M37" s="42" t="str">
        <f t="shared" si="7"/>
        <v>F3</v>
      </c>
      <c r="N37" s="42" t="str">
        <f t="shared" si="7"/>
        <v>FF</v>
      </c>
      <c r="O37" s="42" t="str">
        <f t="shared" si="7"/>
        <v>F4</v>
      </c>
      <c r="P37" s="42" t="str">
        <f t="shared" si="7"/>
        <v>FF</v>
      </c>
      <c r="Q37" s="42" t="str">
        <f t="shared" si="7"/>
        <v>F3</v>
      </c>
      <c r="R37" s="42" t="str">
        <f t="shared" si="7"/>
        <v>FF</v>
      </c>
      <c r="S37" s="16" t="s">
        <v>341</v>
      </c>
      <c r="U37" s="68">
        <f t="shared" si="10"/>
        <v>65523</v>
      </c>
      <c r="V37" s="39">
        <f t="shared" si="11"/>
        <v>65523</v>
      </c>
      <c r="W37" s="39">
        <f t="shared" si="12"/>
        <v>65523</v>
      </c>
      <c r="X37" s="39">
        <f t="shared" si="13"/>
        <v>65523</v>
      </c>
      <c r="Y37" s="39">
        <f t="shared" si="14"/>
        <v>65523</v>
      </c>
      <c r="Z37" s="39">
        <f t="shared" si="15"/>
        <v>65523</v>
      </c>
      <c r="AA37" s="39">
        <f t="shared" si="16"/>
        <v>65524</v>
      </c>
      <c r="AB37" s="69">
        <f t="shared" si="17"/>
        <v>65523</v>
      </c>
      <c r="AC37" s="39"/>
      <c r="AD37" s="68">
        <f t="shared" si="18"/>
        <v>-12</v>
      </c>
      <c r="AE37" s="39">
        <f t="shared" si="19"/>
        <v>-12</v>
      </c>
      <c r="AF37" s="39">
        <f t="shared" si="19"/>
        <v>-12</v>
      </c>
      <c r="AG37" s="39">
        <f t="shared" si="19"/>
        <v>-12</v>
      </c>
      <c r="AH37" s="39">
        <f t="shared" si="19"/>
        <v>-12</v>
      </c>
      <c r="AI37" s="39">
        <f t="shared" si="19"/>
        <v>-12</v>
      </c>
      <c r="AJ37" s="39">
        <f t="shared" si="19"/>
        <v>-11</v>
      </c>
      <c r="AK37" s="69">
        <f t="shared" si="19"/>
        <v>-12</v>
      </c>
      <c r="AM37" s="16" t="s">
        <v>320</v>
      </c>
      <c r="AN37" s="16" t="s">
        <v>196</v>
      </c>
      <c r="AO37" s="16" t="s">
        <v>320</v>
      </c>
      <c r="AP37" s="16" t="s">
        <v>196</v>
      </c>
      <c r="AQ37" s="16" t="s">
        <v>191</v>
      </c>
      <c r="AR37" s="16" t="s">
        <v>191</v>
      </c>
      <c r="AS37" s="16" t="s">
        <v>296</v>
      </c>
      <c r="AT37" s="16" t="s">
        <v>211</v>
      </c>
      <c r="AU37" s="16" t="s">
        <v>191</v>
      </c>
      <c r="AV37" s="16" t="s">
        <v>191</v>
      </c>
      <c r="AW37" s="16" t="s">
        <v>320</v>
      </c>
      <c r="AX37" s="16" t="s">
        <v>196</v>
      </c>
      <c r="AY37" s="16" t="s">
        <v>191</v>
      </c>
      <c r="AZ37" s="16" t="s">
        <v>191</v>
      </c>
      <c r="BA37" s="16" t="s">
        <v>320</v>
      </c>
      <c r="BB37" s="16" t="s">
        <v>196</v>
      </c>
    </row>
    <row r="38" spans="1:54" x14ac:dyDescent="0.25">
      <c r="A38" s="27" t="str">
        <f t="shared" si="6"/>
        <v>000000e0h: F3 FF F3 FF F2 FF F3 FF F3 FF F4 FF F4 FF F4 FF ; óÿóÿòÿóÿóÿôÿôÿôÿ</v>
      </c>
      <c r="B38" s="26" t="str">
        <f t="shared" si="8"/>
        <v>0x00E0</v>
      </c>
      <c r="C38" s="42" t="str">
        <f t="shared" si="7"/>
        <v>F3</v>
      </c>
      <c r="D38" s="42" t="str">
        <f t="shared" si="7"/>
        <v>FF</v>
      </c>
      <c r="E38" s="42" t="str">
        <f t="shared" si="7"/>
        <v>F3</v>
      </c>
      <c r="F38" s="42" t="str">
        <f t="shared" si="7"/>
        <v>FF</v>
      </c>
      <c r="G38" s="42" t="str">
        <f t="shared" si="7"/>
        <v>F2</v>
      </c>
      <c r="H38" s="42" t="str">
        <f t="shared" si="7"/>
        <v>FF</v>
      </c>
      <c r="I38" s="42" t="str">
        <f t="shared" si="7"/>
        <v>F3</v>
      </c>
      <c r="J38" s="42" t="str">
        <f t="shared" si="7"/>
        <v>FF</v>
      </c>
      <c r="K38" s="42" t="str">
        <f t="shared" si="7"/>
        <v>F3</v>
      </c>
      <c r="L38" s="42" t="str">
        <f t="shared" si="7"/>
        <v>FF</v>
      </c>
      <c r="M38" s="42" t="str">
        <f t="shared" si="7"/>
        <v>F4</v>
      </c>
      <c r="N38" s="42" t="str">
        <f t="shared" si="7"/>
        <v>FF</v>
      </c>
      <c r="O38" s="42" t="str">
        <f t="shared" si="7"/>
        <v>F4</v>
      </c>
      <c r="P38" s="42" t="str">
        <f t="shared" si="7"/>
        <v>FF</v>
      </c>
      <c r="Q38" s="42" t="str">
        <f t="shared" si="7"/>
        <v>F4</v>
      </c>
      <c r="R38" s="42" t="str">
        <f t="shared" si="7"/>
        <v>FF</v>
      </c>
      <c r="S38" s="16" t="s">
        <v>342</v>
      </c>
      <c r="U38" s="68">
        <f t="shared" si="10"/>
        <v>65523</v>
      </c>
      <c r="V38" s="39">
        <f t="shared" si="11"/>
        <v>65523</v>
      </c>
      <c r="W38" s="39">
        <f t="shared" si="12"/>
        <v>65522</v>
      </c>
      <c r="X38" s="39">
        <f t="shared" si="13"/>
        <v>65523</v>
      </c>
      <c r="Y38" s="39">
        <f t="shared" si="14"/>
        <v>65523</v>
      </c>
      <c r="Z38" s="39">
        <f t="shared" si="15"/>
        <v>65524</v>
      </c>
      <c r="AA38" s="39">
        <f t="shared" si="16"/>
        <v>65524</v>
      </c>
      <c r="AB38" s="69">
        <f t="shared" si="17"/>
        <v>65524</v>
      </c>
      <c r="AC38" s="39"/>
      <c r="AD38" s="68">
        <f t="shared" si="18"/>
        <v>-12</v>
      </c>
      <c r="AE38" s="39">
        <f t="shared" si="19"/>
        <v>-12</v>
      </c>
      <c r="AF38" s="39">
        <f t="shared" si="19"/>
        <v>-13</v>
      </c>
      <c r="AG38" s="39">
        <f t="shared" si="19"/>
        <v>-12</v>
      </c>
      <c r="AH38" s="39">
        <f t="shared" si="19"/>
        <v>-12</v>
      </c>
      <c r="AI38" s="39">
        <f t="shared" si="19"/>
        <v>-11</v>
      </c>
      <c r="AJ38" s="39">
        <f t="shared" si="19"/>
        <v>-11</v>
      </c>
      <c r="AK38" s="69">
        <f t="shared" si="19"/>
        <v>-11</v>
      </c>
      <c r="AM38" s="16" t="s">
        <v>320</v>
      </c>
      <c r="AN38" s="16" t="s">
        <v>196</v>
      </c>
      <c r="AO38" s="16" t="s">
        <v>228</v>
      </c>
      <c r="AP38" s="16" t="s">
        <v>207</v>
      </c>
      <c r="AQ38" s="16" t="s">
        <v>320</v>
      </c>
      <c r="AR38" s="16" t="s">
        <v>196</v>
      </c>
      <c r="AS38" s="16" t="s">
        <v>228</v>
      </c>
      <c r="AT38" s="16" t="s">
        <v>207</v>
      </c>
      <c r="AU38" s="16" t="s">
        <v>320</v>
      </c>
      <c r="AV38" s="16" t="s">
        <v>196</v>
      </c>
      <c r="AW38" s="16" t="s">
        <v>191</v>
      </c>
      <c r="AX38" s="16" t="s">
        <v>191</v>
      </c>
      <c r="AY38" s="16" t="s">
        <v>191</v>
      </c>
      <c r="AZ38" s="16" t="s">
        <v>191</v>
      </c>
      <c r="BA38" s="16" t="s">
        <v>320</v>
      </c>
      <c r="BB38" s="16" t="s">
        <v>196</v>
      </c>
    </row>
    <row r="39" spans="1:54" x14ac:dyDescent="0.25">
      <c r="A39" s="27" t="str">
        <f t="shared" si="6"/>
        <v>000000f0h: EE FF EB FF FB FF FE FF F3 FF F6 FF EE FF FB FF ; îÿëÿûÿþÿóÿöÿîÿûÿ</v>
      </c>
      <c r="B39" s="26" t="str">
        <f t="shared" si="8"/>
        <v>0x00F0</v>
      </c>
      <c r="C39" s="49" t="str">
        <f t="shared" si="7"/>
        <v>EE</v>
      </c>
      <c r="D39" s="49" t="str">
        <f t="shared" si="7"/>
        <v>FF</v>
      </c>
      <c r="E39" s="49" t="str">
        <f t="shared" si="7"/>
        <v>EB</v>
      </c>
      <c r="F39" s="49" t="str">
        <f t="shared" si="7"/>
        <v>FF</v>
      </c>
      <c r="G39" s="49" t="str">
        <f t="shared" si="7"/>
        <v>FB</v>
      </c>
      <c r="H39" s="49" t="str">
        <f t="shared" si="7"/>
        <v>FF</v>
      </c>
      <c r="I39" s="49" t="str">
        <f t="shared" si="7"/>
        <v>FE</v>
      </c>
      <c r="J39" s="49" t="str">
        <f t="shared" si="7"/>
        <v>FF</v>
      </c>
      <c r="K39" s="49" t="str">
        <f t="shared" si="7"/>
        <v>F3</v>
      </c>
      <c r="L39" s="49" t="str">
        <f t="shared" si="7"/>
        <v>FF</v>
      </c>
      <c r="M39" s="49" t="str">
        <f t="shared" si="7"/>
        <v>F6</v>
      </c>
      <c r="N39" s="49" t="str">
        <f t="shared" si="7"/>
        <v>FF</v>
      </c>
      <c r="O39" s="49" t="str">
        <f t="shared" si="7"/>
        <v>EE</v>
      </c>
      <c r="P39" s="49" t="str">
        <f t="shared" si="7"/>
        <v>FF</v>
      </c>
      <c r="Q39" s="49" t="str">
        <f t="shared" si="7"/>
        <v>FB</v>
      </c>
      <c r="R39" s="49" t="str">
        <f t="shared" si="7"/>
        <v>FF</v>
      </c>
      <c r="S39" s="16" t="s">
        <v>343</v>
      </c>
      <c r="T39" s="40"/>
      <c r="U39" s="70">
        <f t="shared" si="10"/>
        <v>65518</v>
      </c>
      <c r="V39" s="40">
        <f t="shared" si="11"/>
        <v>65515</v>
      </c>
      <c r="W39" s="40">
        <f t="shared" si="12"/>
        <v>65531</v>
      </c>
      <c r="X39" s="40">
        <f t="shared" si="13"/>
        <v>65534</v>
      </c>
      <c r="Y39" s="40">
        <f t="shared" si="14"/>
        <v>65523</v>
      </c>
      <c r="Z39" s="40">
        <f t="shared" si="15"/>
        <v>65526</v>
      </c>
      <c r="AA39" s="40">
        <f t="shared" si="16"/>
        <v>65518</v>
      </c>
      <c r="AB39" s="71">
        <f t="shared" si="17"/>
        <v>65531</v>
      </c>
      <c r="AC39" s="39"/>
      <c r="AD39" s="70">
        <f t="shared" si="18"/>
        <v>-17</v>
      </c>
      <c r="AE39" s="40">
        <f t="shared" si="19"/>
        <v>-20</v>
      </c>
      <c r="AF39" s="40">
        <f t="shared" si="19"/>
        <v>-4</v>
      </c>
      <c r="AG39" s="40">
        <f t="shared" si="19"/>
        <v>-1</v>
      </c>
      <c r="AH39" s="40">
        <f t="shared" si="19"/>
        <v>-12</v>
      </c>
      <c r="AI39" s="40">
        <f t="shared" si="19"/>
        <v>-9</v>
      </c>
      <c r="AJ39" s="40">
        <f t="shared" si="19"/>
        <v>-17</v>
      </c>
      <c r="AK39" s="71">
        <f t="shared" si="19"/>
        <v>-4</v>
      </c>
      <c r="AM39" s="16" t="s">
        <v>239</v>
      </c>
      <c r="AN39" s="16" t="s">
        <v>300</v>
      </c>
      <c r="AO39" s="16" t="s">
        <v>228</v>
      </c>
      <c r="AP39" s="16" t="s">
        <v>207</v>
      </c>
      <c r="AQ39" s="16" t="s">
        <v>320</v>
      </c>
      <c r="AR39" s="16" t="s">
        <v>196</v>
      </c>
      <c r="AS39" s="16" t="s">
        <v>262</v>
      </c>
      <c r="AT39" s="16" t="s">
        <v>178</v>
      </c>
      <c r="AU39" s="16" t="s">
        <v>239</v>
      </c>
      <c r="AV39" s="16" t="s">
        <v>300</v>
      </c>
      <c r="AW39" s="16" t="s">
        <v>296</v>
      </c>
      <c r="AX39" s="16" t="s">
        <v>211</v>
      </c>
      <c r="AY39" s="16" t="s">
        <v>228</v>
      </c>
      <c r="AZ39" s="16" t="s">
        <v>207</v>
      </c>
      <c r="BA39" s="16" t="s">
        <v>320</v>
      </c>
      <c r="BB39" s="16" t="s">
        <v>196</v>
      </c>
    </row>
    <row r="40" spans="1:54" x14ac:dyDescent="0.25">
      <c r="A40" s="27" t="str">
        <f t="shared" si="6"/>
        <v>00000100h: FC FF 07 00 FB FF F5 FF FC FF FB FF F5 FF F6 FF ; üÿ..ûÿõÿüÿûÿõÿöÿ</v>
      </c>
      <c r="B40" s="26" t="str">
        <f t="shared" si="8"/>
        <v>0x0100</v>
      </c>
      <c r="C40" s="50" t="str">
        <f t="shared" si="7"/>
        <v>FC</v>
      </c>
      <c r="D40" s="50" t="str">
        <f t="shared" si="7"/>
        <v>FF</v>
      </c>
      <c r="E40" s="50" t="str">
        <f t="shared" si="7"/>
        <v>07</v>
      </c>
      <c r="F40" s="50" t="str">
        <f t="shared" si="7"/>
        <v>00</v>
      </c>
      <c r="G40" s="50" t="str">
        <f t="shared" si="7"/>
        <v>FB</v>
      </c>
      <c r="H40" s="50" t="str">
        <f t="shared" si="7"/>
        <v>FF</v>
      </c>
      <c r="I40" s="50" t="str">
        <f t="shared" si="7"/>
        <v>F5</v>
      </c>
      <c r="J40" s="50" t="str">
        <f t="shared" si="7"/>
        <v>FF</v>
      </c>
      <c r="K40" s="50" t="str">
        <f t="shared" si="7"/>
        <v>FC</v>
      </c>
      <c r="L40" s="50" t="str">
        <f t="shared" si="7"/>
        <v>FF</v>
      </c>
      <c r="M40" s="50" t="str">
        <f t="shared" si="7"/>
        <v>FB</v>
      </c>
      <c r="N40" s="50" t="str">
        <f t="shared" si="7"/>
        <v>FF</v>
      </c>
      <c r="O40" s="50" t="str">
        <f t="shared" si="7"/>
        <v>F5</v>
      </c>
      <c r="P40" s="50" t="str">
        <f t="shared" si="7"/>
        <v>FF</v>
      </c>
      <c r="Q40" s="50" t="str">
        <f t="shared" si="7"/>
        <v>F6</v>
      </c>
      <c r="R40" s="50" t="str">
        <f t="shared" si="7"/>
        <v>FF</v>
      </c>
      <c r="S40" s="16" t="s">
        <v>344</v>
      </c>
      <c r="T40" s="72" t="s">
        <v>38</v>
      </c>
      <c r="U40" s="65">
        <f t="shared" si="10"/>
        <v>65532</v>
      </c>
      <c r="V40" s="66">
        <f t="shared" si="11"/>
        <v>7</v>
      </c>
      <c r="W40" s="66">
        <f t="shared" si="12"/>
        <v>65531</v>
      </c>
      <c r="X40" s="66">
        <f t="shared" si="13"/>
        <v>65525</v>
      </c>
      <c r="Y40" s="66">
        <f t="shared" si="14"/>
        <v>65532</v>
      </c>
      <c r="Z40" s="66">
        <f t="shared" si="15"/>
        <v>65531</v>
      </c>
      <c r="AA40" s="66">
        <f t="shared" si="16"/>
        <v>65525</v>
      </c>
      <c r="AB40" s="67">
        <f t="shared" si="17"/>
        <v>65526</v>
      </c>
      <c r="AC40" s="39"/>
      <c r="AD40" s="65">
        <f>IF(U40&gt;2^15,U40-2^16+1,U40)</f>
        <v>-3</v>
      </c>
      <c r="AE40" s="66">
        <f t="shared" ref="AE40:AE47" si="20">IF(V40&gt;2^15,V40-2^16+1,V40)</f>
        <v>7</v>
      </c>
      <c r="AF40" s="66">
        <f t="shared" ref="AF40:AF47" si="21">IF(W40&gt;2^15,W40-2^16+1,W40)</f>
        <v>-4</v>
      </c>
      <c r="AG40" s="66">
        <f t="shared" ref="AG40:AG47" si="22">IF(X40&gt;2^15,X40-2^16+1,X40)</f>
        <v>-10</v>
      </c>
      <c r="AH40" s="66">
        <f t="shared" ref="AH40:AH47" si="23">IF(Y40&gt;2^15,Y40-2^16+1,Y40)</f>
        <v>-3</v>
      </c>
      <c r="AI40" s="66">
        <f t="shared" ref="AI40:AI47" si="24">IF(Z40&gt;2^15,Z40-2^16+1,Z40)</f>
        <v>-4</v>
      </c>
      <c r="AJ40" s="66">
        <f t="shared" ref="AJ40:AJ47" si="25">IF(AA40&gt;2^15,AA40-2^16+1,AA40)</f>
        <v>-10</v>
      </c>
      <c r="AK40" s="67">
        <f t="shared" ref="AK40:AK47" si="26">IF(AB40&gt;2^15,AB40-2^16+1,AB40)</f>
        <v>-9</v>
      </c>
      <c r="AM40" s="16" t="s">
        <v>214</v>
      </c>
      <c r="AN40" s="16" t="s">
        <v>181</v>
      </c>
      <c r="AO40" s="16" t="s">
        <v>300</v>
      </c>
      <c r="AP40" s="16" t="s">
        <v>181</v>
      </c>
      <c r="AQ40" s="16" t="s">
        <v>310</v>
      </c>
      <c r="AR40" s="16" t="s">
        <v>277</v>
      </c>
      <c r="AS40" s="16" t="s">
        <v>184</v>
      </c>
      <c r="AT40" s="16" t="s">
        <v>181</v>
      </c>
      <c r="AU40" s="16" t="s">
        <v>227</v>
      </c>
      <c r="AV40" s="16" t="s">
        <v>181</v>
      </c>
      <c r="AW40" s="16" t="s">
        <v>210</v>
      </c>
      <c r="AX40" s="16" t="s">
        <v>181</v>
      </c>
      <c r="AY40" s="16" t="s">
        <v>198</v>
      </c>
      <c r="AZ40" s="16" t="s">
        <v>181</v>
      </c>
      <c r="BA40" s="16" t="s">
        <v>292</v>
      </c>
      <c r="BB40" s="16" t="s">
        <v>181</v>
      </c>
    </row>
    <row r="41" spans="1:54" x14ac:dyDescent="0.25">
      <c r="A41" s="27" t="str">
        <f t="shared" si="6"/>
        <v>00000110h: F6 FF 01 00 F9 FF FF FF 03 00 F7 FF FE FF FC FF ; öÿ..ùÿÿÿ..÷ÿþÿüÿ</v>
      </c>
      <c r="B41" s="26" t="str">
        <f t="shared" si="8"/>
        <v>0x0110</v>
      </c>
      <c r="C41" s="42" t="str">
        <f t="shared" si="7"/>
        <v>F6</v>
      </c>
      <c r="D41" s="42" t="str">
        <f t="shared" si="7"/>
        <v>FF</v>
      </c>
      <c r="E41" s="42" t="str">
        <f t="shared" si="7"/>
        <v>01</v>
      </c>
      <c r="F41" s="42" t="str">
        <f t="shared" si="7"/>
        <v>00</v>
      </c>
      <c r="G41" s="42" t="str">
        <f t="shared" si="7"/>
        <v>F9</v>
      </c>
      <c r="H41" s="42" t="str">
        <f t="shared" si="7"/>
        <v>FF</v>
      </c>
      <c r="I41" s="42" t="str">
        <f t="shared" si="7"/>
        <v>FF</v>
      </c>
      <c r="J41" s="42" t="str">
        <f t="shared" si="7"/>
        <v>FF</v>
      </c>
      <c r="K41" s="42" t="str">
        <f t="shared" si="7"/>
        <v>03</v>
      </c>
      <c r="L41" s="42" t="str">
        <f t="shared" si="7"/>
        <v>00</v>
      </c>
      <c r="M41" s="42" t="str">
        <f t="shared" si="7"/>
        <v>F7</v>
      </c>
      <c r="N41" s="42" t="str">
        <f t="shared" si="7"/>
        <v>FF</v>
      </c>
      <c r="O41" s="42" t="str">
        <f t="shared" si="7"/>
        <v>FE</v>
      </c>
      <c r="P41" s="42" t="str">
        <f t="shared" si="7"/>
        <v>FF</v>
      </c>
      <c r="Q41" s="42" t="str">
        <f t="shared" ref="Q41:R41" si="27">MID($A41,COLUMN()*3+3,2)</f>
        <v>FC</v>
      </c>
      <c r="R41" s="42" t="str">
        <f t="shared" si="27"/>
        <v>FF</v>
      </c>
      <c r="S41" s="16" t="s">
        <v>345</v>
      </c>
      <c r="U41" s="68">
        <f t="shared" si="10"/>
        <v>65526</v>
      </c>
      <c r="V41" s="39">
        <f t="shared" si="11"/>
        <v>1</v>
      </c>
      <c r="W41" s="39">
        <f t="shared" si="12"/>
        <v>65529</v>
      </c>
      <c r="X41" s="39">
        <f t="shared" si="13"/>
        <v>65535</v>
      </c>
      <c r="Y41" s="39">
        <f t="shared" si="14"/>
        <v>3</v>
      </c>
      <c r="Z41" s="39">
        <f t="shared" si="15"/>
        <v>65527</v>
      </c>
      <c r="AA41" s="39">
        <f t="shared" si="16"/>
        <v>65534</v>
      </c>
      <c r="AB41" s="69">
        <f t="shared" si="17"/>
        <v>65532</v>
      </c>
      <c r="AC41" s="39"/>
      <c r="AD41" s="68">
        <f t="shared" ref="AD41:AD47" si="28">IF(U41&gt;2^15,U41-2^16+1,U41)</f>
        <v>-9</v>
      </c>
      <c r="AE41" s="39">
        <f t="shared" si="20"/>
        <v>1</v>
      </c>
      <c r="AF41" s="39">
        <f t="shared" si="21"/>
        <v>-6</v>
      </c>
      <c r="AG41" s="39">
        <f t="shared" si="22"/>
        <v>0</v>
      </c>
      <c r="AH41" s="39">
        <f t="shared" si="23"/>
        <v>3</v>
      </c>
      <c r="AI41" s="39">
        <f t="shared" si="24"/>
        <v>-8</v>
      </c>
      <c r="AJ41" s="39">
        <f t="shared" si="25"/>
        <v>-1</v>
      </c>
      <c r="AK41" s="69">
        <f t="shared" si="26"/>
        <v>-3</v>
      </c>
      <c r="AM41" s="16" t="s">
        <v>249</v>
      </c>
      <c r="AN41" s="16" t="s">
        <v>181</v>
      </c>
      <c r="AO41" s="16" t="s">
        <v>203</v>
      </c>
      <c r="AP41" s="16" t="s">
        <v>181</v>
      </c>
      <c r="AQ41" s="16" t="s">
        <v>5</v>
      </c>
      <c r="AR41" s="16" t="s">
        <v>181</v>
      </c>
      <c r="AS41" s="16" t="s">
        <v>176</v>
      </c>
      <c r="AT41" s="16" t="s">
        <v>181</v>
      </c>
      <c r="AU41" s="16" t="s">
        <v>209</v>
      </c>
      <c r="AV41" s="16" t="s">
        <v>181</v>
      </c>
      <c r="AW41" s="16" t="s">
        <v>278</v>
      </c>
      <c r="AX41" s="16" t="s">
        <v>181</v>
      </c>
      <c r="AY41" s="16" t="s">
        <v>204</v>
      </c>
      <c r="AZ41" s="16" t="s">
        <v>181</v>
      </c>
      <c r="BA41" s="16" t="s">
        <v>223</v>
      </c>
      <c r="BB41" s="16" t="s">
        <v>181</v>
      </c>
    </row>
    <row r="42" spans="1:54" x14ac:dyDescent="0.25">
      <c r="A42" s="27" t="str">
        <f t="shared" si="6"/>
        <v>00000120h: F6 FF FC FF F7 FF 04 00 F8 FF 0B 00 FF FF FD FF ; öÿüÿ÷ÿ..øÿ..ÿÿýÿ</v>
      </c>
      <c r="B42" s="26" t="str">
        <f t="shared" si="8"/>
        <v>0x0120</v>
      </c>
      <c r="C42" s="42" t="str">
        <f t="shared" ref="C42:R55" si="29">MID($A42,COLUMN()*3+3,2)</f>
        <v>F6</v>
      </c>
      <c r="D42" s="42" t="str">
        <f t="shared" si="29"/>
        <v>FF</v>
      </c>
      <c r="E42" s="42" t="str">
        <f t="shared" si="29"/>
        <v>FC</v>
      </c>
      <c r="F42" s="42" t="str">
        <f t="shared" si="29"/>
        <v>FF</v>
      </c>
      <c r="G42" s="42" t="str">
        <f t="shared" si="29"/>
        <v>F7</v>
      </c>
      <c r="H42" s="42" t="str">
        <f t="shared" si="29"/>
        <v>FF</v>
      </c>
      <c r="I42" s="42" t="str">
        <f t="shared" si="29"/>
        <v>04</v>
      </c>
      <c r="J42" s="42" t="str">
        <f t="shared" si="29"/>
        <v>00</v>
      </c>
      <c r="K42" s="42" t="str">
        <f t="shared" si="29"/>
        <v>F8</v>
      </c>
      <c r="L42" s="42" t="str">
        <f t="shared" si="29"/>
        <v>FF</v>
      </c>
      <c r="M42" s="42" t="str">
        <f t="shared" si="29"/>
        <v>0B</v>
      </c>
      <c r="N42" s="42" t="str">
        <f t="shared" si="29"/>
        <v>00</v>
      </c>
      <c r="O42" s="42" t="str">
        <f t="shared" si="29"/>
        <v>FF</v>
      </c>
      <c r="P42" s="42" t="str">
        <f t="shared" si="29"/>
        <v>FF</v>
      </c>
      <c r="Q42" s="42" t="str">
        <f t="shared" si="29"/>
        <v>FD</v>
      </c>
      <c r="R42" s="42" t="str">
        <f t="shared" si="29"/>
        <v>FF</v>
      </c>
      <c r="S42" s="16" t="s">
        <v>346</v>
      </c>
      <c r="U42" s="68">
        <f t="shared" si="10"/>
        <v>65526</v>
      </c>
      <c r="V42" s="39">
        <f t="shared" si="11"/>
        <v>65532</v>
      </c>
      <c r="W42" s="39">
        <f t="shared" si="12"/>
        <v>65527</v>
      </c>
      <c r="X42" s="39">
        <f t="shared" si="13"/>
        <v>4</v>
      </c>
      <c r="Y42" s="39">
        <f t="shared" si="14"/>
        <v>65528</v>
      </c>
      <c r="Z42" s="39">
        <f t="shared" si="15"/>
        <v>11</v>
      </c>
      <c r="AA42" s="39">
        <f t="shared" si="16"/>
        <v>65535</v>
      </c>
      <c r="AB42" s="69">
        <f t="shared" si="17"/>
        <v>65533</v>
      </c>
      <c r="AC42" s="39"/>
      <c r="AD42" s="68">
        <f t="shared" si="28"/>
        <v>-9</v>
      </c>
      <c r="AE42" s="39">
        <f t="shared" si="20"/>
        <v>-3</v>
      </c>
      <c r="AF42" s="39">
        <f t="shared" si="21"/>
        <v>-8</v>
      </c>
      <c r="AG42" s="39">
        <f t="shared" si="22"/>
        <v>4</v>
      </c>
      <c r="AH42" s="39">
        <f t="shared" si="23"/>
        <v>-7</v>
      </c>
      <c r="AI42" s="39">
        <f t="shared" si="24"/>
        <v>11</v>
      </c>
      <c r="AJ42" s="39">
        <f t="shared" si="25"/>
        <v>0</v>
      </c>
      <c r="AK42" s="69">
        <f t="shared" si="26"/>
        <v>-2</v>
      </c>
      <c r="AM42" s="16" t="s">
        <v>207</v>
      </c>
      <c r="AN42" s="16" t="s">
        <v>181</v>
      </c>
      <c r="AO42" s="16" t="s">
        <v>226</v>
      </c>
      <c r="AP42" s="16" t="s">
        <v>181</v>
      </c>
      <c r="AQ42" s="16" t="s">
        <v>215</v>
      </c>
      <c r="AR42" s="16" t="s">
        <v>181</v>
      </c>
      <c r="AS42" s="16" t="s">
        <v>199</v>
      </c>
      <c r="AT42" s="16" t="s">
        <v>181</v>
      </c>
      <c r="AU42" s="16" t="s">
        <v>4</v>
      </c>
      <c r="AV42" s="16" t="s">
        <v>181</v>
      </c>
      <c r="AW42" s="16" t="s">
        <v>219</v>
      </c>
      <c r="AX42" s="16" t="s">
        <v>181</v>
      </c>
      <c r="AY42" s="16" t="s">
        <v>201</v>
      </c>
      <c r="AZ42" s="16" t="s">
        <v>181</v>
      </c>
      <c r="BA42" s="16" t="s">
        <v>300</v>
      </c>
      <c r="BB42" s="16" t="s">
        <v>181</v>
      </c>
    </row>
    <row r="43" spans="1:54" x14ac:dyDescent="0.25">
      <c r="A43" s="27" t="str">
        <f t="shared" si="6"/>
        <v>00000130h: FD FF F9 FF FC FF FD FF 01 00 FE FF 02 00 0D 00 ; ýÿùÿüÿýÿ..þÿ....</v>
      </c>
      <c r="B43" s="26" t="str">
        <f t="shared" si="8"/>
        <v>0x0130</v>
      </c>
      <c r="C43" s="42" t="str">
        <f t="shared" si="29"/>
        <v>FD</v>
      </c>
      <c r="D43" s="42" t="str">
        <f t="shared" si="29"/>
        <v>FF</v>
      </c>
      <c r="E43" s="42" t="str">
        <f t="shared" si="29"/>
        <v>F9</v>
      </c>
      <c r="F43" s="42" t="str">
        <f t="shared" si="29"/>
        <v>FF</v>
      </c>
      <c r="G43" s="42" t="str">
        <f t="shared" si="29"/>
        <v>FC</v>
      </c>
      <c r="H43" s="42" t="str">
        <f t="shared" si="29"/>
        <v>FF</v>
      </c>
      <c r="I43" s="42" t="str">
        <f t="shared" si="29"/>
        <v>FD</v>
      </c>
      <c r="J43" s="42" t="str">
        <f t="shared" si="29"/>
        <v>FF</v>
      </c>
      <c r="K43" s="42" t="str">
        <f t="shared" si="29"/>
        <v>01</v>
      </c>
      <c r="L43" s="42" t="str">
        <f t="shared" si="29"/>
        <v>00</v>
      </c>
      <c r="M43" s="42" t="str">
        <f t="shared" si="29"/>
        <v>FE</v>
      </c>
      <c r="N43" s="42" t="str">
        <f t="shared" si="29"/>
        <v>FF</v>
      </c>
      <c r="O43" s="42" t="str">
        <f t="shared" si="29"/>
        <v>02</v>
      </c>
      <c r="P43" s="42" t="str">
        <f t="shared" si="29"/>
        <v>00</v>
      </c>
      <c r="Q43" s="42" t="str">
        <f t="shared" si="29"/>
        <v>0D</v>
      </c>
      <c r="R43" s="42" t="str">
        <f t="shared" si="29"/>
        <v>00</v>
      </c>
      <c r="S43" s="16" t="s">
        <v>347</v>
      </c>
      <c r="U43" s="68">
        <f t="shared" si="10"/>
        <v>65533</v>
      </c>
      <c r="V43" s="39">
        <f t="shared" si="11"/>
        <v>65529</v>
      </c>
      <c r="W43" s="39">
        <f t="shared" si="12"/>
        <v>65532</v>
      </c>
      <c r="X43" s="39">
        <f t="shared" si="13"/>
        <v>65533</v>
      </c>
      <c r="Y43" s="39">
        <f t="shared" si="14"/>
        <v>1</v>
      </c>
      <c r="Z43" s="39">
        <f t="shared" si="15"/>
        <v>65534</v>
      </c>
      <c r="AA43" s="39">
        <f t="shared" si="16"/>
        <v>2</v>
      </c>
      <c r="AB43" s="69">
        <f t="shared" si="17"/>
        <v>13</v>
      </c>
      <c r="AC43" s="39"/>
      <c r="AD43" s="68">
        <f t="shared" si="28"/>
        <v>-2</v>
      </c>
      <c r="AE43" s="39">
        <f t="shared" si="20"/>
        <v>-6</v>
      </c>
      <c r="AF43" s="39">
        <f t="shared" si="21"/>
        <v>-3</v>
      </c>
      <c r="AG43" s="39">
        <f t="shared" si="22"/>
        <v>-2</v>
      </c>
      <c r="AH43" s="39">
        <f t="shared" si="23"/>
        <v>1</v>
      </c>
      <c r="AI43" s="39">
        <f t="shared" si="24"/>
        <v>-1</v>
      </c>
      <c r="AJ43" s="39">
        <f t="shared" si="25"/>
        <v>2</v>
      </c>
      <c r="AK43" s="69">
        <f t="shared" si="26"/>
        <v>13</v>
      </c>
      <c r="AM43" s="16" t="s">
        <v>199</v>
      </c>
      <c r="AN43" s="16" t="s">
        <v>181</v>
      </c>
      <c r="AO43" s="16" t="s">
        <v>17</v>
      </c>
      <c r="AP43" s="16" t="s">
        <v>181</v>
      </c>
      <c r="AQ43" s="16" t="s">
        <v>215</v>
      </c>
      <c r="AR43" s="16" t="s">
        <v>181</v>
      </c>
      <c r="AS43" s="16" t="s">
        <v>222</v>
      </c>
      <c r="AT43" s="16" t="s">
        <v>181</v>
      </c>
      <c r="AU43" s="16" t="s">
        <v>18</v>
      </c>
      <c r="AV43" s="16" t="s">
        <v>181</v>
      </c>
      <c r="AW43" s="16" t="s">
        <v>275</v>
      </c>
      <c r="AX43" s="16" t="s">
        <v>181</v>
      </c>
      <c r="AY43" s="16" t="s">
        <v>3</v>
      </c>
      <c r="AZ43" s="16" t="s">
        <v>181</v>
      </c>
      <c r="BA43" s="16" t="s">
        <v>199</v>
      </c>
      <c r="BB43" s="16" t="s">
        <v>181</v>
      </c>
    </row>
    <row r="44" spans="1:54" x14ac:dyDescent="0.25">
      <c r="A44" s="27" t="str">
        <f t="shared" si="6"/>
        <v>00000140h: 03 00 F2 FF FD FF FB FF 05 00 03 00 FE FF FC FF ; ..òÿýÿûÿ....þÿüÿ</v>
      </c>
      <c r="B44" s="26" t="str">
        <f t="shared" si="8"/>
        <v>0x0140</v>
      </c>
      <c r="C44" s="42" t="str">
        <f t="shared" si="29"/>
        <v>03</v>
      </c>
      <c r="D44" s="42" t="str">
        <f t="shared" si="29"/>
        <v>00</v>
      </c>
      <c r="E44" s="42" t="str">
        <f t="shared" si="29"/>
        <v>F2</v>
      </c>
      <c r="F44" s="42" t="str">
        <f t="shared" si="29"/>
        <v>FF</v>
      </c>
      <c r="G44" s="42" t="str">
        <f t="shared" si="29"/>
        <v>FD</v>
      </c>
      <c r="H44" s="42" t="str">
        <f t="shared" si="29"/>
        <v>FF</v>
      </c>
      <c r="I44" s="42" t="str">
        <f t="shared" si="29"/>
        <v>FB</v>
      </c>
      <c r="J44" s="42" t="str">
        <f t="shared" si="29"/>
        <v>FF</v>
      </c>
      <c r="K44" s="42" t="str">
        <f t="shared" si="29"/>
        <v>05</v>
      </c>
      <c r="L44" s="42" t="str">
        <f t="shared" si="29"/>
        <v>00</v>
      </c>
      <c r="M44" s="42" t="str">
        <f t="shared" si="29"/>
        <v>03</v>
      </c>
      <c r="N44" s="42" t="str">
        <f t="shared" si="29"/>
        <v>00</v>
      </c>
      <c r="O44" s="42" t="str">
        <f t="shared" si="29"/>
        <v>FE</v>
      </c>
      <c r="P44" s="42" t="str">
        <f t="shared" si="29"/>
        <v>FF</v>
      </c>
      <c r="Q44" s="42" t="str">
        <f t="shared" si="29"/>
        <v>FC</v>
      </c>
      <c r="R44" s="42" t="str">
        <f t="shared" si="29"/>
        <v>FF</v>
      </c>
      <c r="S44" s="16" t="s">
        <v>348</v>
      </c>
      <c r="U44" s="68">
        <f t="shared" si="10"/>
        <v>3</v>
      </c>
      <c r="V44" s="39">
        <f t="shared" si="11"/>
        <v>65522</v>
      </c>
      <c r="W44" s="39">
        <f t="shared" si="12"/>
        <v>65533</v>
      </c>
      <c r="X44" s="39">
        <f t="shared" si="13"/>
        <v>65531</v>
      </c>
      <c r="Y44" s="39">
        <f t="shared" si="14"/>
        <v>5</v>
      </c>
      <c r="Z44" s="39">
        <f t="shared" si="15"/>
        <v>3</v>
      </c>
      <c r="AA44" s="39">
        <f t="shared" si="16"/>
        <v>65534</v>
      </c>
      <c r="AB44" s="69">
        <f t="shared" si="17"/>
        <v>65532</v>
      </c>
      <c r="AC44" s="39"/>
      <c r="AD44" s="68">
        <f t="shared" si="28"/>
        <v>3</v>
      </c>
      <c r="AE44" s="39">
        <f t="shared" si="20"/>
        <v>-13</v>
      </c>
      <c r="AF44" s="39">
        <f t="shared" si="21"/>
        <v>-2</v>
      </c>
      <c r="AG44" s="39">
        <f t="shared" si="22"/>
        <v>-4</v>
      </c>
      <c r="AH44" s="39">
        <f t="shared" si="23"/>
        <v>5</v>
      </c>
      <c r="AI44" s="39">
        <f t="shared" si="24"/>
        <v>3</v>
      </c>
      <c r="AJ44" s="39">
        <f t="shared" si="25"/>
        <v>-1</v>
      </c>
      <c r="AK44" s="69">
        <f t="shared" si="26"/>
        <v>-3</v>
      </c>
      <c r="AM44" s="16" t="s">
        <v>275</v>
      </c>
      <c r="AN44" s="16" t="s">
        <v>181</v>
      </c>
      <c r="AO44" s="16" t="s">
        <v>189</v>
      </c>
      <c r="AP44" s="16" t="s">
        <v>181</v>
      </c>
      <c r="AQ44" s="16" t="s">
        <v>201</v>
      </c>
      <c r="AR44" s="16" t="s">
        <v>181</v>
      </c>
      <c r="AS44" s="16" t="s">
        <v>22</v>
      </c>
      <c r="AT44" s="16" t="s">
        <v>181</v>
      </c>
      <c r="AU44" s="16" t="s">
        <v>214</v>
      </c>
      <c r="AV44" s="16" t="s">
        <v>181</v>
      </c>
      <c r="AW44" s="16" t="s">
        <v>182</v>
      </c>
      <c r="AX44" s="16" t="s">
        <v>181</v>
      </c>
      <c r="AY44" s="16" t="s">
        <v>23</v>
      </c>
      <c r="AZ44" s="16" t="s">
        <v>181</v>
      </c>
      <c r="BA44" s="16" t="s">
        <v>229</v>
      </c>
      <c r="BB44" s="16" t="s">
        <v>181</v>
      </c>
    </row>
    <row r="45" spans="1:54" x14ac:dyDescent="0.25">
      <c r="A45" s="27" t="str">
        <f t="shared" si="6"/>
        <v>00000150h: FC FF FC FF FC FF FC FF FC FF FC FF FD FF FE FF ; üÿüÿüÿüÿüÿüÿýÿþÿ</v>
      </c>
      <c r="B45" s="26" t="str">
        <f t="shared" si="8"/>
        <v>0x0150</v>
      </c>
      <c r="C45" s="42" t="str">
        <f t="shared" si="29"/>
        <v>FC</v>
      </c>
      <c r="D45" s="42" t="str">
        <f t="shared" si="29"/>
        <v>FF</v>
      </c>
      <c r="E45" s="42" t="str">
        <f t="shared" si="29"/>
        <v>FC</v>
      </c>
      <c r="F45" s="42" t="str">
        <f t="shared" si="29"/>
        <v>FF</v>
      </c>
      <c r="G45" s="42" t="str">
        <f t="shared" si="29"/>
        <v>FC</v>
      </c>
      <c r="H45" s="42" t="str">
        <f t="shared" si="29"/>
        <v>FF</v>
      </c>
      <c r="I45" s="42" t="str">
        <f t="shared" si="29"/>
        <v>FC</v>
      </c>
      <c r="J45" s="42" t="str">
        <f t="shared" si="29"/>
        <v>FF</v>
      </c>
      <c r="K45" s="42" t="str">
        <f t="shared" si="29"/>
        <v>FC</v>
      </c>
      <c r="L45" s="42" t="str">
        <f t="shared" si="29"/>
        <v>FF</v>
      </c>
      <c r="M45" s="42" t="str">
        <f t="shared" si="29"/>
        <v>FC</v>
      </c>
      <c r="N45" s="42" t="str">
        <f t="shared" si="29"/>
        <v>FF</v>
      </c>
      <c r="O45" s="42" t="str">
        <f t="shared" si="29"/>
        <v>FD</v>
      </c>
      <c r="P45" s="42" t="str">
        <f t="shared" si="29"/>
        <v>FF</v>
      </c>
      <c r="Q45" s="42" t="str">
        <f t="shared" si="29"/>
        <v>FE</v>
      </c>
      <c r="R45" s="42" t="str">
        <f t="shared" si="29"/>
        <v>FF</v>
      </c>
      <c r="S45" s="16" t="s">
        <v>349</v>
      </c>
      <c r="U45" s="68">
        <f t="shared" si="10"/>
        <v>65532</v>
      </c>
      <c r="V45" s="39">
        <f t="shared" si="11"/>
        <v>65532</v>
      </c>
      <c r="W45" s="39">
        <f t="shared" si="12"/>
        <v>65532</v>
      </c>
      <c r="X45" s="39">
        <f t="shared" si="13"/>
        <v>65532</v>
      </c>
      <c r="Y45" s="39">
        <f t="shared" si="14"/>
        <v>65532</v>
      </c>
      <c r="Z45" s="39">
        <f t="shared" si="15"/>
        <v>65532</v>
      </c>
      <c r="AA45" s="39">
        <f t="shared" si="16"/>
        <v>65533</v>
      </c>
      <c r="AB45" s="69">
        <f t="shared" si="17"/>
        <v>65534</v>
      </c>
      <c r="AC45" s="39"/>
      <c r="AD45" s="68">
        <f t="shared" si="28"/>
        <v>-3</v>
      </c>
      <c r="AE45" s="39">
        <f t="shared" si="20"/>
        <v>-3</v>
      </c>
      <c r="AF45" s="39">
        <f t="shared" si="21"/>
        <v>-3</v>
      </c>
      <c r="AG45" s="39">
        <f t="shared" si="22"/>
        <v>-3</v>
      </c>
      <c r="AH45" s="39">
        <f t="shared" si="23"/>
        <v>-3</v>
      </c>
      <c r="AI45" s="39">
        <f t="shared" si="24"/>
        <v>-3</v>
      </c>
      <c r="AJ45" s="39">
        <f t="shared" si="25"/>
        <v>-2</v>
      </c>
      <c r="AK45" s="69">
        <f t="shared" si="26"/>
        <v>-1</v>
      </c>
      <c r="AM45" s="16" t="s">
        <v>212</v>
      </c>
      <c r="AN45" s="16" t="s">
        <v>181</v>
      </c>
      <c r="AO45" s="16" t="s">
        <v>209</v>
      </c>
      <c r="AP45" s="16" t="s">
        <v>181</v>
      </c>
      <c r="AQ45" s="16" t="s">
        <v>226</v>
      </c>
      <c r="AR45" s="16" t="s">
        <v>181</v>
      </c>
      <c r="AS45" s="16" t="s">
        <v>203</v>
      </c>
      <c r="AT45" s="16" t="s">
        <v>181</v>
      </c>
      <c r="AU45" s="16" t="s">
        <v>228</v>
      </c>
      <c r="AV45" s="16" t="s">
        <v>181</v>
      </c>
      <c r="AW45" s="16" t="s">
        <v>212</v>
      </c>
      <c r="AX45" s="16" t="s">
        <v>181</v>
      </c>
      <c r="AY45" s="16" t="s">
        <v>222</v>
      </c>
      <c r="AZ45" s="16" t="s">
        <v>181</v>
      </c>
      <c r="BA45" s="16" t="s">
        <v>217</v>
      </c>
      <c r="BB45" s="16" t="s">
        <v>181</v>
      </c>
    </row>
    <row r="46" spans="1:54" x14ac:dyDescent="0.25">
      <c r="A46" s="27" t="str">
        <f t="shared" si="6"/>
        <v>00000160h: FC FF FC FF FC FF FD FF FD FF FD FF FD FF FE FF ; üÿüÿüÿýÿýÿýÿýÿþÿ</v>
      </c>
      <c r="B46" s="26" t="str">
        <f t="shared" si="8"/>
        <v>0x0160</v>
      </c>
      <c r="C46" s="42" t="str">
        <f t="shared" si="29"/>
        <v>FC</v>
      </c>
      <c r="D46" s="42" t="str">
        <f t="shared" si="29"/>
        <v>FF</v>
      </c>
      <c r="E46" s="42" t="str">
        <f t="shared" si="29"/>
        <v>FC</v>
      </c>
      <c r="F46" s="42" t="str">
        <f t="shared" si="29"/>
        <v>FF</v>
      </c>
      <c r="G46" s="42" t="str">
        <f t="shared" si="29"/>
        <v>FC</v>
      </c>
      <c r="H46" s="42" t="str">
        <f t="shared" si="29"/>
        <v>FF</v>
      </c>
      <c r="I46" s="42" t="str">
        <f t="shared" si="29"/>
        <v>FD</v>
      </c>
      <c r="J46" s="42" t="str">
        <f t="shared" si="29"/>
        <v>FF</v>
      </c>
      <c r="K46" s="42" t="str">
        <f t="shared" si="29"/>
        <v>FD</v>
      </c>
      <c r="L46" s="42" t="str">
        <f t="shared" si="29"/>
        <v>FF</v>
      </c>
      <c r="M46" s="42" t="str">
        <f t="shared" si="29"/>
        <v>FD</v>
      </c>
      <c r="N46" s="42" t="str">
        <f t="shared" si="29"/>
        <v>FF</v>
      </c>
      <c r="O46" s="42" t="str">
        <f t="shared" si="29"/>
        <v>FD</v>
      </c>
      <c r="P46" s="42" t="str">
        <f t="shared" si="29"/>
        <v>FF</v>
      </c>
      <c r="Q46" s="42" t="str">
        <f t="shared" si="29"/>
        <v>FE</v>
      </c>
      <c r="R46" s="42" t="str">
        <f t="shared" si="29"/>
        <v>FF</v>
      </c>
      <c r="S46" s="16" t="s">
        <v>350</v>
      </c>
      <c r="U46" s="68">
        <f t="shared" si="10"/>
        <v>65532</v>
      </c>
      <c r="V46" s="39">
        <f t="shared" si="11"/>
        <v>65532</v>
      </c>
      <c r="W46" s="39">
        <f t="shared" si="12"/>
        <v>65532</v>
      </c>
      <c r="X46" s="39">
        <f t="shared" si="13"/>
        <v>65533</v>
      </c>
      <c r="Y46" s="39">
        <f t="shared" si="14"/>
        <v>65533</v>
      </c>
      <c r="Z46" s="39">
        <f t="shared" si="15"/>
        <v>65533</v>
      </c>
      <c r="AA46" s="39">
        <f t="shared" si="16"/>
        <v>65533</v>
      </c>
      <c r="AB46" s="69">
        <f t="shared" si="17"/>
        <v>65534</v>
      </c>
      <c r="AD46" s="68">
        <f t="shared" si="28"/>
        <v>-3</v>
      </c>
      <c r="AE46" s="39">
        <f t="shared" si="20"/>
        <v>-3</v>
      </c>
      <c r="AF46" s="39">
        <f t="shared" si="21"/>
        <v>-3</v>
      </c>
      <c r="AG46" s="39">
        <f t="shared" si="22"/>
        <v>-2</v>
      </c>
      <c r="AH46" s="39">
        <f t="shared" si="23"/>
        <v>-2</v>
      </c>
      <c r="AI46" s="39">
        <f t="shared" si="24"/>
        <v>-2</v>
      </c>
      <c r="AJ46" s="39">
        <f t="shared" si="25"/>
        <v>-2</v>
      </c>
      <c r="AK46" s="69">
        <f t="shared" si="26"/>
        <v>-1</v>
      </c>
      <c r="AM46" s="16" t="s">
        <v>212</v>
      </c>
      <c r="AN46" s="16" t="s">
        <v>181</v>
      </c>
      <c r="AO46" s="16" t="s">
        <v>297</v>
      </c>
      <c r="AP46" s="16" t="s">
        <v>181</v>
      </c>
      <c r="AQ46" s="16" t="s">
        <v>212</v>
      </c>
      <c r="AR46" s="16" t="s">
        <v>181</v>
      </c>
      <c r="AS46" s="16" t="s">
        <v>227</v>
      </c>
      <c r="AT46" s="16" t="s">
        <v>181</v>
      </c>
      <c r="AU46" s="16" t="s">
        <v>212</v>
      </c>
      <c r="AV46" s="16" t="s">
        <v>181</v>
      </c>
      <c r="AW46" s="16" t="s">
        <v>222</v>
      </c>
      <c r="AX46" s="16" t="s">
        <v>181</v>
      </c>
      <c r="AY46" s="16" t="s">
        <v>224</v>
      </c>
      <c r="AZ46" s="16" t="s">
        <v>181</v>
      </c>
      <c r="BA46" s="16" t="s">
        <v>220</v>
      </c>
      <c r="BB46" s="16" t="s">
        <v>181</v>
      </c>
    </row>
    <row r="47" spans="1:54" x14ac:dyDescent="0.25">
      <c r="A47" s="27" t="str">
        <f t="shared" si="6"/>
        <v>00000170h: F7 FF F5 FF 03 00 05 00 FC FF 00 00 F9 FF 04 00 ; ÷ÿõÿ....üÿ..ùÿ..</v>
      </c>
      <c r="B47" s="26" t="str">
        <f t="shared" si="8"/>
        <v>0x0170</v>
      </c>
      <c r="C47" s="49" t="str">
        <f t="shared" si="29"/>
        <v>F7</v>
      </c>
      <c r="D47" s="49" t="str">
        <f t="shared" si="29"/>
        <v>FF</v>
      </c>
      <c r="E47" s="49" t="str">
        <f t="shared" si="29"/>
        <v>F5</v>
      </c>
      <c r="F47" s="49" t="str">
        <f t="shared" si="29"/>
        <v>FF</v>
      </c>
      <c r="G47" s="49" t="str">
        <f t="shared" si="29"/>
        <v>03</v>
      </c>
      <c r="H47" s="49" t="str">
        <f t="shared" si="29"/>
        <v>00</v>
      </c>
      <c r="I47" s="49" t="str">
        <f t="shared" si="29"/>
        <v>05</v>
      </c>
      <c r="J47" s="49" t="str">
        <f t="shared" si="29"/>
        <v>00</v>
      </c>
      <c r="K47" s="49" t="str">
        <f t="shared" si="29"/>
        <v>FC</v>
      </c>
      <c r="L47" s="49" t="str">
        <f t="shared" si="29"/>
        <v>FF</v>
      </c>
      <c r="M47" s="49" t="str">
        <f t="shared" si="29"/>
        <v>00</v>
      </c>
      <c r="N47" s="49" t="str">
        <f t="shared" si="29"/>
        <v>00</v>
      </c>
      <c r="O47" s="49" t="str">
        <f t="shared" si="29"/>
        <v>F9</v>
      </c>
      <c r="P47" s="49" t="str">
        <f t="shared" si="29"/>
        <v>FF</v>
      </c>
      <c r="Q47" s="49" t="str">
        <f t="shared" si="29"/>
        <v>04</v>
      </c>
      <c r="R47" s="49" t="str">
        <f t="shared" si="29"/>
        <v>00</v>
      </c>
      <c r="S47" s="16" t="s">
        <v>351</v>
      </c>
      <c r="T47" s="40"/>
      <c r="U47" s="70">
        <f t="shared" si="10"/>
        <v>65527</v>
      </c>
      <c r="V47" s="40">
        <f t="shared" si="11"/>
        <v>65525</v>
      </c>
      <c r="W47" s="40">
        <f t="shared" si="12"/>
        <v>3</v>
      </c>
      <c r="X47" s="40">
        <f t="shared" si="13"/>
        <v>5</v>
      </c>
      <c r="Y47" s="40">
        <f t="shared" si="14"/>
        <v>65532</v>
      </c>
      <c r="Z47" s="40">
        <f t="shared" si="15"/>
        <v>0</v>
      </c>
      <c r="AA47" s="40">
        <f t="shared" si="16"/>
        <v>65529</v>
      </c>
      <c r="AB47" s="71">
        <f t="shared" si="17"/>
        <v>4</v>
      </c>
      <c r="AD47" s="70">
        <f t="shared" si="28"/>
        <v>-8</v>
      </c>
      <c r="AE47" s="40">
        <f t="shared" si="20"/>
        <v>-10</v>
      </c>
      <c r="AF47" s="40">
        <f t="shared" si="21"/>
        <v>3</v>
      </c>
      <c r="AG47" s="40">
        <f t="shared" si="22"/>
        <v>5</v>
      </c>
      <c r="AH47" s="40">
        <f t="shared" si="23"/>
        <v>-3</v>
      </c>
      <c r="AI47" s="40">
        <f t="shared" si="24"/>
        <v>0</v>
      </c>
      <c r="AJ47" s="40">
        <f t="shared" si="25"/>
        <v>-6</v>
      </c>
      <c r="AK47" s="71">
        <f t="shared" si="26"/>
        <v>4</v>
      </c>
      <c r="AM47" s="16" t="s">
        <v>5</v>
      </c>
      <c r="AN47" s="16" t="s">
        <v>181</v>
      </c>
      <c r="AO47" s="16" t="s">
        <v>298</v>
      </c>
      <c r="AP47" s="16" t="s">
        <v>181</v>
      </c>
      <c r="AQ47" s="16" t="s">
        <v>189</v>
      </c>
      <c r="AR47" s="16" t="s">
        <v>181</v>
      </c>
      <c r="AS47" s="16" t="s">
        <v>22</v>
      </c>
      <c r="AT47" s="16" t="s">
        <v>181</v>
      </c>
      <c r="AU47" s="16" t="s">
        <v>269</v>
      </c>
      <c r="AV47" s="16" t="s">
        <v>181</v>
      </c>
      <c r="AW47" s="16" t="s">
        <v>204</v>
      </c>
      <c r="AX47" s="16" t="s">
        <v>181</v>
      </c>
      <c r="AY47" s="16" t="s">
        <v>297</v>
      </c>
      <c r="AZ47" s="16" t="s">
        <v>181</v>
      </c>
      <c r="BA47" s="16" t="s">
        <v>220</v>
      </c>
      <c r="BB47" s="16" t="s">
        <v>181</v>
      </c>
    </row>
    <row r="48" spans="1:54" x14ac:dyDescent="0.25">
      <c r="A48" s="27" t="str">
        <f t="shared" si="6"/>
        <v>00000180h: 36 1C 22 71 58 38 16 27 AA 3A 63 36 58 68 13 68 ; 6."qX8.'ª:c6Xh.h</v>
      </c>
      <c r="B48" s="26" t="str">
        <f t="shared" si="8"/>
        <v>0x0180</v>
      </c>
      <c r="C48" s="28" t="str">
        <f t="shared" si="29"/>
        <v>36</v>
      </c>
      <c r="D48" s="28" t="str">
        <f t="shared" si="29"/>
        <v>1C</v>
      </c>
      <c r="E48" s="28" t="str">
        <f t="shared" si="29"/>
        <v>22</v>
      </c>
      <c r="F48" s="28" t="str">
        <f t="shared" si="29"/>
        <v>71</v>
      </c>
      <c r="G48" s="28" t="str">
        <f t="shared" si="29"/>
        <v>58</v>
      </c>
      <c r="H48" s="28" t="str">
        <f t="shared" si="29"/>
        <v>38</v>
      </c>
      <c r="I48" s="28" t="str">
        <f t="shared" si="29"/>
        <v>16</v>
      </c>
      <c r="J48" s="28" t="str">
        <f t="shared" si="29"/>
        <v>27</v>
      </c>
      <c r="K48" s="28" t="str">
        <f t="shared" si="29"/>
        <v>AA</v>
      </c>
      <c r="L48" s="28" t="str">
        <f t="shared" si="29"/>
        <v>3A</v>
      </c>
      <c r="M48" s="28" t="str">
        <f t="shared" si="29"/>
        <v>63</v>
      </c>
      <c r="N48" s="28" t="str">
        <f t="shared" si="29"/>
        <v>36</v>
      </c>
      <c r="O48" s="28" t="str">
        <f t="shared" si="29"/>
        <v>58</v>
      </c>
      <c r="P48" s="28" t="str">
        <f t="shared" si="29"/>
        <v>68</v>
      </c>
      <c r="Q48" s="28" t="str">
        <f t="shared" si="29"/>
        <v>13</v>
      </c>
      <c r="R48" s="28" t="str">
        <f t="shared" si="29"/>
        <v>68</v>
      </c>
      <c r="S48" s="16" t="s">
        <v>352</v>
      </c>
      <c r="T48" s="72" t="s">
        <v>136</v>
      </c>
      <c r="U48" s="65">
        <f t="shared" si="10"/>
        <v>7222</v>
      </c>
      <c r="V48" s="66">
        <f t="shared" si="11"/>
        <v>28962</v>
      </c>
      <c r="W48" s="66">
        <f t="shared" si="12"/>
        <v>14424</v>
      </c>
      <c r="X48" s="66">
        <f t="shared" si="13"/>
        <v>10006</v>
      </c>
      <c r="Y48" s="66">
        <f t="shared" si="14"/>
        <v>15018</v>
      </c>
      <c r="Z48" s="66">
        <f t="shared" si="15"/>
        <v>13923</v>
      </c>
      <c r="AA48" s="66">
        <f t="shared" si="16"/>
        <v>26712</v>
      </c>
      <c r="AB48" s="67">
        <f t="shared" si="17"/>
        <v>26643</v>
      </c>
      <c r="AD48" s="73">
        <f>U48/65535*($AB$3-$AB$2)+$AB$2*$AB$21/10000</f>
        <v>137692920.63367665</v>
      </c>
      <c r="AE48" s="74">
        <f t="shared" ref="AE48:AK48" si="30">V48/65535*($AB$3-$AB$2)+$AB$2*$AB$21/10000</f>
        <v>141460956.41547266</v>
      </c>
      <c r="AF48" s="74">
        <f t="shared" si="30"/>
        <v>138941190.81309223</v>
      </c>
      <c r="AG48" s="74">
        <f t="shared" si="30"/>
        <v>138175451.06681925</v>
      </c>
      <c r="AH48" s="74">
        <f t="shared" si="30"/>
        <v>139044144.50464636</v>
      </c>
      <c r="AI48" s="74">
        <f t="shared" si="30"/>
        <v>138854356.13385215</v>
      </c>
      <c r="AJ48" s="74">
        <f t="shared" si="30"/>
        <v>141070980.31110093</v>
      </c>
      <c r="AK48" s="75">
        <f t="shared" si="30"/>
        <v>141059021.04390019</v>
      </c>
      <c r="AM48" s="16" t="s">
        <v>200</v>
      </c>
      <c r="AN48" s="16" t="s">
        <v>218</v>
      </c>
      <c r="AO48" s="16" t="s">
        <v>304</v>
      </c>
      <c r="AP48" s="16" t="s">
        <v>6</v>
      </c>
      <c r="AQ48" s="16" t="s">
        <v>302</v>
      </c>
      <c r="AR48" s="16" t="s">
        <v>233</v>
      </c>
      <c r="AS48" s="16" t="s">
        <v>281</v>
      </c>
      <c r="AT48" s="16" t="s">
        <v>247</v>
      </c>
      <c r="AU48" s="16" t="s">
        <v>251</v>
      </c>
      <c r="AV48" s="16" t="s">
        <v>260</v>
      </c>
      <c r="AW48" s="16" t="s">
        <v>262</v>
      </c>
      <c r="AX48" s="16" t="s">
        <v>241</v>
      </c>
      <c r="AY48" s="16" t="s">
        <v>22</v>
      </c>
      <c r="AZ48" s="16" t="s">
        <v>282</v>
      </c>
      <c r="BA48" s="16" t="s">
        <v>242</v>
      </c>
      <c r="BB48" s="16" t="s">
        <v>214</v>
      </c>
    </row>
    <row r="49" spans="1:54" x14ac:dyDescent="0.25">
      <c r="A49" s="27" t="str">
        <f t="shared" si="6"/>
        <v>00000190h: C5 21 6D C9 7F BF 61 C3 EB A3 2E A0 D8 BE 6D 9C ; Å!mÉ¿aÃë£. Ø¾mœ</v>
      </c>
      <c r="B49" s="26" t="str">
        <f t="shared" si="8"/>
        <v>0x0190</v>
      </c>
      <c r="C49" s="28" t="str">
        <f t="shared" si="29"/>
        <v>C5</v>
      </c>
      <c r="D49" s="28" t="str">
        <f t="shared" si="29"/>
        <v>21</v>
      </c>
      <c r="E49" s="28" t="str">
        <f t="shared" si="29"/>
        <v>6D</v>
      </c>
      <c r="F49" s="28" t="str">
        <f t="shared" si="29"/>
        <v>C9</v>
      </c>
      <c r="G49" s="28" t="str">
        <f t="shared" si="29"/>
        <v>7F</v>
      </c>
      <c r="H49" s="28" t="str">
        <f t="shared" si="29"/>
        <v>BF</v>
      </c>
      <c r="I49" s="28" t="str">
        <f t="shared" si="29"/>
        <v>61</v>
      </c>
      <c r="J49" s="28" t="str">
        <f t="shared" si="29"/>
        <v>C3</v>
      </c>
      <c r="K49" s="28" t="str">
        <f t="shared" si="29"/>
        <v>EB</v>
      </c>
      <c r="L49" s="28" t="str">
        <f t="shared" si="29"/>
        <v>A3</v>
      </c>
      <c r="M49" s="28" t="str">
        <f t="shared" si="29"/>
        <v>2E</v>
      </c>
      <c r="N49" s="28" t="str">
        <f t="shared" si="29"/>
        <v>A0</v>
      </c>
      <c r="O49" s="28" t="str">
        <f t="shared" si="29"/>
        <v>D8</v>
      </c>
      <c r="P49" s="28" t="str">
        <f t="shared" si="29"/>
        <v>BE</v>
      </c>
      <c r="Q49" s="28" t="str">
        <f t="shared" si="29"/>
        <v>6D</v>
      </c>
      <c r="R49" s="28" t="str">
        <f t="shared" si="29"/>
        <v>9C</v>
      </c>
      <c r="S49" s="16" t="s">
        <v>353</v>
      </c>
      <c r="U49" s="68">
        <f t="shared" si="10"/>
        <v>8645</v>
      </c>
      <c r="V49" s="39">
        <f t="shared" si="11"/>
        <v>51565</v>
      </c>
      <c r="W49" s="39">
        <f t="shared" si="12"/>
        <v>49023</v>
      </c>
      <c r="X49" s="39">
        <f t="shared" si="13"/>
        <v>50017</v>
      </c>
      <c r="Y49" s="39">
        <f t="shared" si="14"/>
        <v>41963</v>
      </c>
      <c r="Z49" s="39">
        <f t="shared" si="15"/>
        <v>41006</v>
      </c>
      <c r="AA49" s="39">
        <f t="shared" si="16"/>
        <v>48856</v>
      </c>
      <c r="AB49" s="69">
        <f t="shared" si="17"/>
        <v>40045</v>
      </c>
      <c r="AD49" s="76">
        <f t="shared" ref="AD49:AD55" si="31">U49/65535*($AB$3-$AB$2)+$AB$2*$AB$21/10000</f>
        <v>137939558.85435262</v>
      </c>
      <c r="AE49" s="77">
        <f t="shared" ref="AE49:AE55" si="32">V49/65535*($AB$3-$AB$2)+$AB$2*$AB$21/10000</f>
        <v>145378569.69863433</v>
      </c>
      <c r="AF49" s="77">
        <f t="shared" ref="AF49:AF55" si="33">W49/65535*($AB$3-$AB$2)+$AB$2*$AB$21/10000</f>
        <v>144937983.3620508</v>
      </c>
      <c r="AG49" s="77">
        <f t="shared" ref="AG49:AG55" si="34">X49/65535*($AB$3-$AB$2)+$AB$2*$AB$21/10000</f>
        <v>145110266.13882658</v>
      </c>
      <c r="AH49" s="77">
        <f t="shared" ref="AH49:AH55" si="35">Y49/65535*($AB$3-$AB$2)+$AB$2*$AB$21/10000</f>
        <v>143714325.00788891</v>
      </c>
      <c r="AI49" s="77">
        <f t="shared" ref="AI49:AI55" si="36">Z49/65535*($AB$3-$AB$2)+$AB$2*$AB$21/10000</f>
        <v>143548455.17149615</v>
      </c>
      <c r="AJ49" s="77">
        <f t="shared" ref="AJ49:AJ55" si="37">AA49/65535*($AB$3-$AB$2)+$AB$2*$AB$21/10000</f>
        <v>144909038.46897078</v>
      </c>
      <c r="AK49" s="78">
        <f t="shared" ref="AK49:AK55" si="38">AB49/65535*($AB$3-$AB$2)+$AB$2*$AB$21/10000</f>
        <v>143381892.04425117</v>
      </c>
      <c r="AM49" s="16" t="s">
        <v>289</v>
      </c>
      <c r="AN49" s="16" t="s">
        <v>231</v>
      </c>
      <c r="AO49" s="16" t="s">
        <v>223</v>
      </c>
      <c r="AP49" s="16" t="s">
        <v>180</v>
      </c>
      <c r="AQ49" s="16" t="s">
        <v>278</v>
      </c>
      <c r="AR49" s="16" t="s">
        <v>183</v>
      </c>
      <c r="AS49" s="16" t="s">
        <v>291</v>
      </c>
      <c r="AT49" s="16" t="s">
        <v>261</v>
      </c>
      <c r="AU49" s="16" t="s">
        <v>259</v>
      </c>
      <c r="AV49" s="16" t="s">
        <v>200</v>
      </c>
      <c r="AW49" s="16" t="s">
        <v>262</v>
      </c>
      <c r="AX49" s="16" t="s">
        <v>185</v>
      </c>
      <c r="AY49" s="16" t="s">
        <v>313</v>
      </c>
      <c r="AZ49" s="16" t="s">
        <v>263</v>
      </c>
      <c r="BA49" s="16" t="s">
        <v>235</v>
      </c>
      <c r="BB49" s="16" t="s">
        <v>243</v>
      </c>
    </row>
    <row r="50" spans="1:54" x14ac:dyDescent="0.25">
      <c r="A50" s="27" t="str">
        <f t="shared" si="6"/>
        <v>000001a0h: 9C 44 2C AA C2 A4 82 CE 6F D7 D6 A0 13 BE 76 9E ; œD,ªÂ¤‚Îo×Ö .¾vž</v>
      </c>
      <c r="B50" s="26" t="str">
        <f t="shared" si="8"/>
        <v>0x01A0</v>
      </c>
      <c r="C50" s="28" t="str">
        <f t="shared" si="29"/>
        <v>9C</v>
      </c>
      <c r="D50" s="28" t="str">
        <f t="shared" si="29"/>
        <v>44</v>
      </c>
      <c r="E50" s="28" t="str">
        <f t="shared" si="29"/>
        <v>2C</v>
      </c>
      <c r="F50" s="28" t="str">
        <f t="shared" si="29"/>
        <v>AA</v>
      </c>
      <c r="G50" s="28" t="str">
        <f t="shared" si="29"/>
        <v>C2</v>
      </c>
      <c r="H50" s="28" t="str">
        <f t="shared" si="29"/>
        <v>A4</v>
      </c>
      <c r="I50" s="28" t="str">
        <f t="shared" si="29"/>
        <v>82</v>
      </c>
      <c r="J50" s="28" t="str">
        <f t="shared" si="29"/>
        <v>CE</v>
      </c>
      <c r="K50" s="28" t="str">
        <f t="shared" si="29"/>
        <v>6F</v>
      </c>
      <c r="L50" s="28" t="str">
        <f t="shared" si="29"/>
        <v>D7</v>
      </c>
      <c r="M50" s="28" t="str">
        <f t="shared" si="29"/>
        <v>D6</v>
      </c>
      <c r="N50" s="28" t="str">
        <f t="shared" si="29"/>
        <v>A0</v>
      </c>
      <c r="O50" s="28" t="str">
        <f t="shared" si="29"/>
        <v>13</v>
      </c>
      <c r="P50" s="28" t="str">
        <f t="shared" si="29"/>
        <v>BE</v>
      </c>
      <c r="Q50" s="28" t="str">
        <f t="shared" si="29"/>
        <v>76</v>
      </c>
      <c r="R50" s="28" t="str">
        <f t="shared" si="29"/>
        <v>9E</v>
      </c>
      <c r="S50" s="16" t="s">
        <v>354</v>
      </c>
      <c r="U50" s="68">
        <f t="shared" si="10"/>
        <v>17564</v>
      </c>
      <c r="V50" s="39">
        <f t="shared" si="11"/>
        <v>43564</v>
      </c>
      <c r="W50" s="39">
        <f t="shared" si="12"/>
        <v>42178</v>
      </c>
      <c r="X50" s="39">
        <f t="shared" si="13"/>
        <v>52866</v>
      </c>
      <c r="Y50" s="39">
        <f t="shared" si="14"/>
        <v>55151</v>
      </c>
      <c r="Z50" s="39">
        <f t="shared" si="15"/>
        <v>41174</v>
      </c>
      <c r="AA50" s="39">
        <f t="shared" si="16"/>
        <v>48659</v>
      </c>
      <c r="AB50" s="69">
        <f t="shared" si="17"/>
        <v>40566</v>
      </c>
      <c r="AD50" s="76">
        <f t="shared" si="31"/>
        <v>139485424.1320821</v>
      </c>
      <c r="AE50" s="77">
        <f t="shared" si="32"/>
        <v>143991814.67148852</v>
      </c>
      <c r="AF50" s="77">
        <f t="shared" si="33"/>
        <v>143751589.39119554</v>
      </c>
      <c r="AG50" s="77">
        <f t="shared" si="34"/>
        <v>145604062.5483177</v>
      </c>
      <c r="AH50" s="77">
        <f t="shared" si="35"/>
        <v>146000104.94764629</v>
      </c>
      <c r="AI50" s="77">
        <f t="shared" si="36"/>
        <v>143577573.38728923</v>
      </c>
      <c r="AJ50" s="77">
        <f t="shared" si="37"/>
        <v>144874893.89449912</v>
      </c>
      <c r="AK50" s="78">
        <f t="shared" si="38"/>
        <v>143472193.17775235</v>
      </c>
      <c r="AM50" s="16" t="s">
        <v>267</v>
      </c>
      <c r="AN50" s="16" t="s">
        <v>240</v>
      </c>
      <c r="AO50" s="16" t="s">
        <v>305</v>
      </c>
      <c r="AP50" s="16" t="s">
        <v>307</v>
      </c>
      <c r="AQ50" s="16" t="s">
        <v>311</v>
      </c>
      <c r="AR50" s="16" t="s">
        <v>238</v>
      </c>
      <c r="AS50" s="16" t="s">
        <v>293</v>
      </c>
      <c r="AT50" s="16" t="s">
        <v>253</v>
      </c>
      <c r="AU50" s="16" t="s">
        <v>176</v>
      </c>
      <c r="AV50" s="16" t="s">
        <v>310</v>
      </c>
      <c r="AW50" s="16" t="s">
        <v>204</v>
      </c>
      <c r="AX50" s="16" t="s">
        <v>274</v>
      </c>
      <c r="AY50" s="16" t="s">
        <v>189</v>
      </c>
      <c r="AZ50" s="16" t="s">
        <v>246</v>
      </c>
      <c r="BA50" s="16" t="s">
        <v>302</v>
      </c>
      <c r="BB50" s="16" t="s">
        <v>308</v>
      </c>
    </row>
    <row r="51" spans="1:54" x14ac:dyDescent="0.25">
      <c r="A51" s="27" t="str">
        <f t="shared" si="6"/>
        <v>000001b0h: 41 36 C1 CE D1 B2 BB EB 8F E7 BC C2 51 B3 11 E0 ; A6ÁÎÑ²»ëç¼ÂQ³.à</v>
      </c>
      <c r="B51" s="26" t="str">
        <f t="shared" si="8"/>
        <v>0x01B0</v>
      </c>
      <c r="C51" s="28" t="str">
        <f t="shared" si="29"/>
        <v>41</v>
      </c>
      <c r="D51" s="28" t="str">
        <f t="shared" si="29"/>
        <v>36</v>
      </c>
      <c r="E51" s="28" t="str">
        <f t="shared" si="29"/>
        <v>C1</v>
      </c>
      <c r="F51" s="28" t="str">
        <f t="shared" si="29"/>
        <v>CE</v>
      </c>
      <c r="G51" s="28" t="str">
        <f t="shared" si="29"/>
        <v>D1</v>
      </c>
      <c r="H51" s="28" t="str">
        <f t="shared" si="29"/>
        <v>B2</v>
      </c>
      <c r="I51" s="28" t="str">
        <f t="shared" si="29"/>
        <v>BB</v>
      </c>
      <c r="J51" s="28" t="str">
        <f t="shared" si="29"/>
        <v>EB</v>
      </c>
      <c r="K51" s="28" t="str">
        <f t="shared" si="29"/>
        <v>8F</v>
      </c>
      <c r="L51" s="28" t="str">
        <f t="shared" si="29"/>
        <v>E7</v>
      </c>
      <c r="M51" s="28" t="str">
        <f t="shared" si="29"/>
        <v>BC</v>
      </c>
      <c r="N51" s="28" t="str">
        <f t="shared" si="29"/>
        <v>C2</v>
      </c>
      <c r="O51" s="28" t="str">
        <f t="shared" si="29"/>
        <v>51</v>
      </c>
      <c r="P51" s="28" t="str">
        <f t="shared" si="29"/>
        <v>B3</v>
      </c>
      <c r="Q51" s="28" t="str">
        <f t="shared" si="29"/>
        <v>11</v>
      </c>
      <c r="R51" s="28" t="str">
        <f t="shared" si="29"/>
        <v>E0</v>
      </c>
      <c r="S51" s="16" t="s">
        <v>355</v>
      </c>
      <c r="U51" s="68">
        <f t="shared" si="10"/>
        <v>13889</v>
      </c>
      <c r="V51" s="39">
        <f t="shared" si="11"/>
        <v>52929</v>
      </c>
      <c r="W51" s="39">
        <f t="shared" si="12"/>
        <v>45777</v>
      </c>
      <c r="X51" s="39">
        <f t="shared" si="13"/>
        <v>60347</v>
      </c>
      <c r="Y51" s="39">
        <f t="shared" si="14"/>
        <v>59279</v>
      </c>
      <c r="Z51" s="39">
        <f t="shared" si="15"/>
        <v>49852</v>
      </c>
      <c r="AA51" s="39">
        <f t="shared" si="16"/>
        <v>45905</v>
      </c>
      <c r="AB51" s="69">
        <f t="shared" si="17"/>
        <v>57361</v>
      </c>
      <c r="AD51" s="76">
        <f t="shared" si="31"/>
        <v>138848463.16160831</v>
      </c>
      <c r="AE51" s="77">
        <f t="shared" si="32"/>
        <v>145614981.8792401</v>
      </c>
      <c r="AF51" s="77">
        <f t="shared" si="33"/>
        <v>144375377.83547723</v>
      </c>
      <c r="AG51" s="77">
        <f t="shared" si="34"/>
        <v>146900689.76467538</v>
      </c>
      <c r="AH51" s="77">
        <f t="shared" si="35"/>
        <v>146715581.1071336</v>
      </c>
      <c r="AI51" s="77">
        <f t="shared" si="36"/>
        <v>145081667.89117265</v>
      </c>
      <c r="AJ51" s="77">
        <f t="shared" si="37"/>
        <v>144397563.14274815</v>
      </c>
      <c r="AK51" s="78">
        <f t="shared" si="38"/>
        <v>146383148.14349586</v>
      </c>
      <c r="AM51" s="16" t="s">
        <v>195</v>
      </c>
      <c r="AN51" s="16" t="s">
        <v>294</v>
      </c>
      <c r="AO51" s="16" t="s">
        <v>236</v>
      </c>
      <c r="AP51" s="16" t="s">
        <v>266</v>
      </c>
      <c r="AQ51" s="16" t="s">
        <v>262</v>
      </c>
      <c r="AR51" s="16" t="s">
        <v>256</v>
      </c>
      <c r="AS51" s="16" t="s">
        <v>306</v>
      </c>
      <c r="AT51" s="16" t="s">
        <v>310</v>
      </c>
      <c r="AU51" s="16" t="s">
        <v>181</v>
      </c>
      <c r="AV51" s="16" t="s">
        <v>181</v>
      </c>
      <c r="AW51" s="16" t="s">
        <v>208</v>
      </c>
      <c r="AX51" s="16" t="s">
        <v>250</v>
      </c>
      <c r="AY51" s="16" t="s">
        <v>175</v>
      </c>
      <c r="AZ51" s="16" t="s">
        <v>185</v>
      </c>
      <c r="BA51" s="16" t="s">
        <v>220</v>
      </c>
      <c r="BB51" s="16" t="s">
        <v>194</v>
      </c>
    </row>
    <row r="52" spans="1:54" x14ac:dyDescent="0.25">
      <c r="A52" s="27" t="str">
        <f t="shared" si="6"/>
        <v>000001c0h: BF 15 9A 5B 51 A6 1C FF FF FF D9 C7 72 B0 80 A6 ; ¿.š[Q¦.ÿÿÿÙÇr°€¦</v>
      </c>
      <c r="B52" s="26" t="str">
        <f t="shared" si="8"/>
        <v>0x01C0</v>
      </c>
      <c r="C52" s="28" t="str">
        <f t="shared" si="29"/>
        <v>BF</v>
      </c>
      <c r="D52" s="28" t="str">
        <f t="shared" si="29"/>
        <v>15</v>
      </c>
      <c r="E52" s="28" t="str">
        <f t="shared" si="29"/>
        <v>9A</v>
      </c>
      <c r="F52" s="28" t="str">
        <f t="shared" si="29"/>
        <v>5B</v>
      </c>
      <c r="G52" s="28" t="str">
        <f t="shared" si="29"/>
        <v>51</v>
      </c>
      <c r="H52" s="28" t="str">
        <f t="shared" si="29"/>
        <v>A6</v>
      </c>
      <c r="I52" s="28" t="str">
        <f t="shared" si="29"/>
        <v>1C</v>
      </c>
      <c r="J52" s="28" t="str">
        <f t="shared" si="29"/>
        <v>FF</v>
      </c>
      <c r="K52" s="28" t="str">
        <f t="shared" si="29"/>
        <v>FF</v>
      </c>
      <c r="L52" s="28" t="str">
        <f t="shared" si="29"/>
        <v>FF</v>
      </c>
      <c r="M52" s="28" t="str">
        <f t="shared" si="29"/>
        <v>D9</v>
      </c>
      <c r="N52" s="28" t="str">
        <f t="shared" si="29"/>
        <v>C7</v>
      </c>
      <c r="O52" s="28" t="str">
        <f t="shared" si="29"/>
        <v>72</v>
      </c>
      <c r="P52" s="28" t="str">
        <f t="shared" si="29"/>
        <v>B0</v>
      </c>
      <c r="Q52" s="28" t="str">
        <f t="shared" si="29"/>
        <v>80</v>
      </c>
      <c r="R52" s="28" t="str">
        <f t="shared" si="29"/>
        <v>A6</v>
      </c>
      <c r="S52" s="16" t="s">
        <v>356</v>
      </c>
      <c r="U52" s="68">
        <f t="shared" si="10"/>
        <v>5567</v>
      </c>
      <c r="V52" s="39">
        <f t="shared" si="11"/>
        <v>23450</v>
      </c>
      <c r="W52" s="39">
        <f t="shared" si="12"/>
        <v>42577</v>
      </c>
      <c r="X52" s="39">
        <f t="shared" si="13"/>
        <v>65308</v>
      </c>
      <c r="Y52" s="39">
        <f t="shared" si="14"/>
        <v>65535</v>
      </c>
      <c r="Z52" s="39">
        <f t="shared" si="15"/>
        <v>51161</v>
      </c>
      <c r="AA52" s="39">
        <f t="shared" si="16"/>
        <v>45170</v>
      </c>
      <c r="AB52" s="69">
        <f t="shared" si="17"/>
        <v>42624</v>
      </c>
      <c r="AD52" s="76">
        <f t="shared" si="31"/>
        <v>137406071.54357213</v>
      </c>
      <c r="AE52" s="77">
        <f t="shared" si="32"/>
        <v>140505601.62111849</v>
      </c>
      <c r="AF52" s="77">
        <f t="shared" si="33"/>
        <v>143820745.15370414</v>
      </c>
      <c r="AG52" s="77">
        <f t="shared" si="34"/>
        <v>147760543.74413672</v>
      </c>
      <c r="AH52" s="77">
        <f t="shared" si="35"/>
        <v>147799888</v>
      </c>
      <c r="AI52" s="77">
        <f t="shared" si="36"/>
        <v>145308547.32256046</v>
      </c>
      <c r="AJ52" s="77">
        <f t="shared" si="37"/>
        <v>144270170.9486534</v>
      </c>
      <c r="AK52" s="78">
        <f t="shared" si="38"/>
        <v>143828891.32121766</v>
      </c>
      <c r="AM52" s="16" t="s">
        <v>303</v>
      </c>
      <c r="AN52" s="16" t="s">
        <v>290</v>
      </c>
      <c r="AO52" s="16" t="s">
        <v>273</v>
      </c>
      <c r="AP52" s="16" t="s">
        <v>317</v>
      </c>
      <c r="AQ52" s="16" t="s">
        <v>2</v>
      </c>
      <c r="AR52" s="16" t="s">
        <v>244</v>
      </c>
      <c r="AS52" s="16" t="s">
        <v>315</v>
      </c>
      <c r="AT52" s="16" t="s">
        <v>258</v>
      </c>
      <c r="AU52" s="16" t="s">
        <v>295</v>
      </c>
      <c r="AV52" s="16" t="s">
        <v>313</v>
      </c>
      <c r="AW52" s="16" t="s">
        <v>213</v>
      </c>
      <c r="AX52" s="16" t="s">
        <v>256</v>
      </c>
      <c r="AY52" s="16" t="s">
        <v>7</v>
      </c>
      <c r="AZ52" s="16" t="s">
        <v>317</v>
      </c>
      <c r="BA52" s="16" t="s">
        <v>276</v>
      </c>
      <c r="BB52" s="16" t="s">
        <v>286</v>
      </c>
    </row>
    <row r="53" spans="1:54" x14ac:dyDescent="0.25">
      <c r="A53" s="27" t="str">
        <f t="shared" si="6"/>
        <v>000001d0h: 05 4C 91 76 E2 6A A6 93 18 C3 3F CF FD AD D5 71 ; .L‘vâj¦“.Ã?Ïý­Õq</v>
      </c>
      <c r="B53" s="26" t="str">
        <f t="shared" si="8"/>
        <v>0x01D0</v>
      </c>
      <c r="C53" s="28" t="str">
        <f t="shared" si="29"/>
        <v>05</v>
      </c>
      <c r="D53" s="28" t="str">
        <f t="shared" si="29"/>
        <v>4C</v>
      </c>
      <c r="E53" s="28" t="str">
        <f t="shared" si="29"/>
        <v>91</v>
      </c>
      <c r="F53" s="28" t="str">
        <f t="shared" si="29"/>
        <v>76</v>
      </c>
      <c r="G53" s="28" t="str">
        <f t="shared" si="29"/>
        <v>E2</v>
      </c>
      <c r="H53" s="28" t="str">
        <f t="shared" si="29"/>
        <v>6A</v>
      </c>
      <c r="I53" s="28" t="str">
        <f t="shared" si="29"/>
        <v>A6</v>
      </c>
      <c r="J53" s="28" t="str">
        <f t="shared" si="29"/>
        <v>93</v>
      </c>
      <c r="K53" s="28" t="str">
        <f t="shared" si="29"/>
        <v>18</v>
      </c>
      <c r="L53" s="28" t="str">
        <f t="shared" si="29"/>
        <v>C3</v>
      </c>
      <c r="M53" s="28" t="str">
        <f t="shared" si="29"/>
        <v>3F</v>
      </c>
      <c r="N53" s="28" t="str">
        <f t="shared" si="29"/>
        <v>CF</v>
      </c>
      <c r="O53" s="28" t="str">
        <f t="shared" si="29"/>
        <v>FD</v>
      </c>
      <c r="P53" s="28" t="str">
        <f t="shared" si="29"/>
        <v>AD</v>
      </c>
      <c r="Q53" s="28" t="str">
        <f t="shared" si="29"/>
        <v>D5</v>
      </c>
      <c r="R53" s="28" t="str">
        <f t="shared" si="29"/>
        <v>71</v>
      </c>
      <c r="S53" s="16" t="s">
        <v>357</v>
      </c>
      <c r="U53" s="68">
        <f t="shared" si="10"/>
        <v>19461</v>
      </c>
      <c r="V53" s="39">
        <f t="shared" si="11"/>
        <v>30353</v>
      </c>
      <c r="W53" s="39">
        <f t="shared" si="12"/>
        <v>27362</v>
      </c>
      <c r="X53" s="39">
        <f t="shared" si="13"/>
        <v>37798</v>
      </c>
      <c r="Y53" s="39">
        <f t="shared" si="14"/>
        <v>49944</v>
      </c>
      <c r="Z53" s="39">
        <f t="shared" si="15"/>
        <v>53055</v>
      </c>
      <c r="AA53" s="39">
        <f t="shared" si="16"/>
        <v>44541</v>
      </c>
      <c r="AB53" s="69">
        <f t="shared" si="17"/>
        <v>29141</v>
      </c>
      <c r="AD53" s="76">
        <f t="shared" si="31"/>
        <v>139814217.3187457</v>
      </c>
      <c r="AE53" s="77">
        <f t="shared" si="32"/>
        <v>141702048.30933088</v>
      </c>
      <c r="AF53" s="77">
        <f t="shared" si="33"/>
        <v>141183640.07458609</v>
      </c>
      <c r="AG53" s="77">
        <f t="shared" si="34"/>
        <v>142992435.90801862</v>
      </c>
      <c r="AH53" s="77">
        <f t="shared" si="35"/>
        <v>145097613.58077362</v>
      </c>
      <c r="AI53" s="77">
        <f t="shared" si="36"/>
        <v>145636820.54108492</v>
      </c>
      <c r="AJ53" s="77">
        <f t="shared" si="37"/>
        <v>144161150.96214238</v>
      </c>
      <c r="AK53" s="78">
        <f t="shared" si="38"/>
        <v>141491981.18110934</v>
      </c>
      <c r="AM53" s="16" t="s">
        <v>1</v>
      </c>
      <c r="AN53" s="16" t="s">
        <v>236</v>
      </c>
      <c r="AO53" s="16" t="s">
        <v>266</v>
      </c>
      <c r="AP53" s="16" t="s">
        <v>273</v>
      </c>
      <c r="AQ53" s="16" t="s">
        <v>248</v>
      </c>
      <c r="AR53" s="16" t="s">
        <v>183</v>
      </c>
      <c r="AS53" s="16" t="s">
        <v>221</v>
      </c>
      <c r="AT53" s="16" t="s">
        <v>295</v>
      </c>
      <c r="AU53" s="16" t="s">
        <v>309</v>
      </c>
      <c r="AV53" s="16" t="s">
        <v>316</v>
      </c>
      <c r="AW53" s="16" t="s">
        <v>299</v>
      </c>
      <c r="AX53" s="16" t="s">
        <v>197</v>
      </c>
      <c r="AY53" s="16" t="s">
        <v>193</v>
      </c>
      <c r="AZ53" s="16" t="s">
        <v>283</v>
      </c>
      <c r="BA53" s="16" t="s">
        <v>271</v>
      </c>
      <c r="BB53" s="16" t="s">
        <v>234</v>
      </c>
    </row>
    <row r="54" spans="1:54" x14ac:dyDescent="0.25">
      <c r="A54" s="27" t="str">
        <f t="shared" si="6"/>
        <v>000001e0h: BF 29 DA 3F 44 46 2A 84 11 C5 3B 9B 3B 9A EE 86 ; ¿)Ú?DF*„.Å;›;šî†</v>
      </c>
      <c r="B54" s="26" t="str">
        <f t="shared" si="8"/>
        <v>0x01E0</v>
      </c>
      <c r="C54" s="28" t="str">
        <f t="shared" si="29"/>
        <v>BF</v>
      </c>
      <c r="D54" s="28" t="str">
        <f t="shared" si="29"/>
        <v>29</v>
      </c>
      <c r="E54" s="28" t="str">
        <f t="shared" si="29"/>
        <v>DA</v>
      </c>
      <c r="F54" s="28" t="str">
        <f t="shared" si="29"/>
        <v>3F</v>
      </c>
      <c r="G54" s="28" t="str">
        <f t="shared" si="29"/>
        <v>44</v>
      </c>
      <c r="H54" s="28" t="str">
        <f t="shared" si="29"/>
        <v>46</v>
      </c>
      <c r="I54" s="28" t="str">
        <f t="shared" si="29"/>
        <v>2A</v>
      </c>
      <c r="J54" s="28" t="str">
        <f t="shared" si="29"/>
        <v>84</v>
      </c>
      <c r="K54" s="28" t="str">
        <f t="shared" si="29"/>
        <v>11</v>
      </c>
      <c r="L54" s="28" t="str">
        <f t="shared" si="29"/>
        <v>C5</v>
      </c>
      <c r="M54" s="28" t="str">
        <f t="shared" si="29"/>
        <v>3B</v>
      </c>
      <c r="N54" s="28" t="str">
        <f t="shared" si="29"/>
        <v>9B</v>
      </c>
      <c r="O54" s="28" t="str">
        <f t="shared" si="29"/>
        <v>3B</v>
      </c>
      <c r="P54" s="28" t="str">
        <f t="shared" si="29"/>
        <v>9A</v>
      </c>
      <c r="Q54" s="28" t="str">
        <f t="shared" si="29"/>
        <v>EE</v>
      </c>
      <c r="R54" s="28" t="str">
        <f t="shared" si="29"/>
        <v>86</v>
      </c>
      <c r="S54" s="16" t="s">
        <v>358</v>
      </c>
      <c r="U54" s="68">
        <f t="shared" si="10"/>
        <v>10687</v>
      </c>
      <c r="V54" s="39">
        <f t="shared" si="11"/>
        <v>16346</v>
      </c>
      <c r="W54" s="39">
        <f t="shared" si="12"/>
        <v>17988</v>
      </c>
      <c r="X54" s="39">
        <f t="shared" si="13"/>
        <v>33834</v>
      </c>
      <c r="Y54" s="39">
        <f t="shared" si="14"/>
        <v>50449</v>
      </c>
      <c r="Z54" s="39">
        <f t="shared" si="15"/>
        <v>39739</v>
      </c>
      <c r="AA54" s="39">
        <f t="shared" si="16"/>
        <v>39483</v>
      </c>
      <c r="AB54" s="69">
        <f t="shared" si="17"/>
        <v>34542</v>
      </c>
      <c r="AD54" s="76">
        <f t="shared" si="31"/>
        <v>138293483.83440909</v>
      </c>
      <c r="AE54" s="77">
        <f t="shared" si="32"/>
        <v>139274317.06758222</v>
      </c>
      <c r="AF54" s="77">
        <f t="shared" si="33"/>
        <v>139558912.96241704</v>
      </c>
      <c r="AG54" s="77">
        <f t="shared" si="34"/>
        <v>142305384.6734722</v>
      </c>
      <c r="AH54" s="77">
        <f t="shared" si="35"/>
        <v>145185141.55086595</v>
      </c>
      <c r="AI54" s="77">
        <f t="shared" si="36"/>
        <v>143328855.29405662</v>
      </c>
      <c r="AJ54" s="77">
        <f t="shared" si="37"/>
        <v>143284484.67951477</v>
      </c>
      <c r="AK54" s="78">
        <f t="shared" si="38"/>
        <v>142428097.15431449</v>
      </c>
      <c r="AM54" s="16" t="s">
        <v>194</v>
      </c>
      <c r="AN54" s="16" t="s">
        <v>207</v>
      </c>
      <c r="AO54" s="16" t="s">
        <v>319</v>
      </c>
      <c r="AP54" s="16" t="s">
        <v>232</v>
      </c>
      <c r="AQ54" s="16" t="s">
        <v>300</v>
      </c>
      <c r="AR54" s="16" t="s">
        <v>257</v>
      </c>
      <c r="AS54" s="16" t="s">
        <v>216</v>
      </c>
      <c r="AT54" s="16" t="s">
        <v>260</v>
      </c>
      <c r="AU54" s="16" t="s">
        <v>295</v>
      </c>
      <c r="AV54" s="16" t="s">
        <v>288</v>
      </c>
      <c r="AW54" s="16" t="s">
        <v>268</v>
      </c>
      <c r="AX54" s="16" t="s">
        <v>263</v>
      </c>
      <c r="AY54" s="16" t="s">
        <v>181</v>
      </c>
      <c r="AZ54" s="16" t="s">
        <v>285</v>
      </c>
      <c r="BA54" s="16" t="s">
        <v>238</v>
      </c>
      <c r="BB54" s="16" t="s">
        <v>4</v>
      </c>
    </row>
    <row r="55" spans="1:54" x14ac:dyDescent="0.25">
      <c r="A55" s="27" t="str">
        <f t="shared" si="6"/>
        <v>000001f0h: 52 35 FF 5C 00 00 39 53 E0 54 0A 44 82 61 0D 56 ; R5ÿ\..9SàT.D‚a.V</v>
      </c>
      <c r="B55" s="26" t="str">
        <f t="shared" si="8"/>
        <v>0x01F0</v>
      </c>
      <c r="C55" s="28" t="str">
        <f t="shared" si="29"/>
        <v>52</v>
      </c>
      <c r="D55" s="28" t="str">
        <f t="shared" si="29"/>
        <v>35</v>
      </c>
      <c r="E55" s="28" t="str">
        <f t="shared" si="29"/>
        <v>FF</v>
      </c>
      <c r="F55" s="28" t="str">
        <f t="shared" si="29"/>
        <v>5C</v>
      </c>
      <c r="G55" s="28" t="str">
        <f t="shared" si="29"/>
        <v>00</v>
      </c>
      <c r="H55" s="28" t="str">
        <f t="shared" si="29"/>
        <v>00</v>
      </c>
      <c r="I55" s="28" t="str">
        <f t="shared" si="29"/>
        <v>39</v>
      </c>
      <c r="J55" s="28" t="str">
        <f t="shared" si="29"/>
        <v>53</v>
      </c>
      <c r="K55" s="28" t="str">
        <f t="shared" si="29"/>
        <v>E0</v>
      </c>
      <c r="L55" s="28" t="str">
        <f t="shared" si="29"/>
        <v>54</v>
      </c>
      <c r="M55" s="28" t="str">
        <f t="shared" si="29"/>
        <v>0A</v>
      </c>
      <c r="N55" s="28" t="str">
        <f t="shared" si="29"/>
        <v>44</v>
      </c>
      <c r="O55" s="28" t="str">
        <f t="shared" si="29"/>
        <v>82</v>
      </c>
      <c r="P55" s="28" t="str">
        <f t="shared" si="29"/>
        <v>61</v>
      </c>
      <c r="Q55" s="28" t="str">
        <f t="shared" si="29"/>
        <v>0D</v>
      </c>
      <c r="R55" s="28" t="str">
        <f t="shared" si="29"/>
        <v>56</v>
      </c>
      <c r="S55" s="16" t="s">
        <v>359</v>
      </c>
      <c r="U55" s="70">
        <f t="shared" si="10"/>
        <v>13650</v>
      </c>
      <c r="V55" s="40">
        <f t="shared" si="11"/>
        <v>23807</v>
      </c>
      <c r="W55" s="40">
        <f t="shared" si="12"/>
        <v>0</v>
      </c>
      <c r="X55" s="40">
        <f t="shared" si="13"/>
        <v>21305</v>
      </c>
      <c r="Y55" s="40">
        <f t="shared" si="14"/>
        <v>21728</v>
      </c>
      <c r="Z55" s="40">
        <f t="shared" si="15"/>
        <v>17418</v>
      </c>
      <c r="AA55" s="40">
        <f t="shared" si="16"/>
        <v>24962</v>
      </c>
      <c r="AB55" s="71">
        <f t="shared" si="17"/>
        <v>22029</v>
      </c>
      <c r="AD55" s="79">
        <f t="shared" si="31"/>
        <v>138807039.03318837</v>
      </c>
      <c r="AE55" s="80">
        <f t="shared" si="32"/>
        <v>140567477.8296788</v>
      </c>
      <c r="AF55" s="80">
        <f t="shared" si="33"/>
        <v>136441184</v>
      </c>
      <c r="AG55" s="80">
        <f t="shared" si="34"/>
        <v>140133824.40161747</v>
      </c>
      <c r="AH55" s="80">
        <f t="shared" si="35"/>
        <v>140207139.90923935</v>
      </c>
      <c r="AI55" s="80">
        <f t="shared" si="36"/>
        <v>139460119.01597619</v>
      </c>
      <c r="AJ55" s="80">
        <f t="shared" si="37"/>
        <v>140767665.56325626</v>
      </c>
      <c r="AK55" s="81">
        <f t="shared" si="38"/>
        <v>140259310.04586864</v>
      </c>
      <c r="AM55" s="16" t="s">
        <v>0</v>
      </c>
      <c r="AN55" s="16" t="s">
        <v>0</v>
      </c>
      <c r="AO55" s="16" t="s">
        <v>255</v>
      </c>
      <c r="AP55" s="16" t="s">
        <v>207</v>
      </c>
      <c r="AQ55" s="16" t="s">
        <v>312</v>
      </c>
      <c r="AR55" s="16" t="s">
        <v>264</v>
      </c>
      <c r="AS55" s="16" t="s">
        <v>206</v>
      </c>
      <c r="AT55" s="16" t="s">
        <v>205</v>
      </c>
      <c r="AU55" s="16" t="s">
        <v>200</v>
      </c>
      <c r="AV55" s="16" t="s">
        <v>186</v>
      </c>
      <c r="AW55" s="16" t="s">
        <v>220</v>
      </c>
      <c r="AX55" s="16" t="s">
        <v>232</v>
      </c>
      <c r="AY55" s="16" t="s">
        <v>252</v>
      </c>
      <c r="AZ55" s="16" t="s">
        <v>190</v>
      </c>
      <c r="BA55" s="16" t="s">
        <v>233</v>
      </c>
      <c r="BB55" s="16" t="s">
        <v>23</v>
      </c>
    </row>
    <row r="56" spans="1:54" x14ac:dyDescent="0.25">
      <c r="A56" s="16"/>
      <c r="B56" s="26"/>
    </row>
    <row r="57" spans="1:54" x14ac:dyDescent="0.25">
      <c r="A57" s="16"/>
      <c r="B57" s="26"/>
      <c r="U57" s="16">
        <v>0</v>
      </c>
      <c r="V57" s="16">
        <f>U57+8</f>
        <v>8</v>
      </c>
      <c r="W57" s="16">
        <f>V57+8</f>
        <v>16</v>
      </c>
    </row>
    <row r="58" spans="1:54" x14ac:dyDescent="0.25">
      <c r="A58" s="16"/>
      <c r="B58" s="26"/>
      <c r="U58" s="16" t="s">
        <v>37</v>
      </c>
      <c r="V58" s="16" t="s">
        <v>38</v>
      </c>
      <c r="W58" s="16" t="s">
        <v>136</v>
      </c>
      <c r="X58" s="16" t="s">
        <v>137</v>
      </c>
      <c r="AD58" s="16">
        <v>142452724.76481906</v>
      </c>
      <c r="AE58" s="16">
        <v>149940258.25660205</v>
      </c>
      <c r="AF58" s="16">
        <v>156753759.32430634</v>
      </c>
      <c r="AG58" s="16">
        <v>159213574.86397219</v>
      </c>
      <c r="AH58" s="16">
        <v>161406865.63037181</v>
      </c>
      <c r="AI58" s="16">
        <v>158600635.02016351</v>
      </c>
      <c r="AJ58" s="16">
        <v>154190556.34110653</v>
      </c>
      <c r="AK58" s="16">
        <v>145072320.89903739</v>
      </c>
    </row>
    <row r="59" spans="1:54" x14ac:dyDescent="0.25">
      <c r="A59" s="16"/>
      <c r="B59" s="26"/>
      <c r="R59" s="16">
        <v>1</v>
      </c>
      <c r="S59" s="16"/>
      <c r="T59" s="16">
        <v>1</v>
      </c>
      <c r="U59" s="16">
        <f t="shared" ref="U59:W78" si="39">INDEX($U$32:$AB$55,$R59+U$57,$T59)</f>
        <v>65524</v>
      </c>
      <c r="V59" s="16">
        <f t="shared" si="39"/>
        <v>65532</v>
      </c>
      <c r="W59" s="16">
        <f t="shared" si="39"/>
        <v>7222</v>
      </c>
      <c r="X59" s="52">
        <f t="shared" ref="X59:X90" si="40">W59/65535*($AB$3-$AB$2)+$AB$2*$AB$21/10000</f>
        <v>137692920.63367665</v>
      </c>
      <c r="AD59" s="16">
        <v>150590793.53442308</v>
      </c>
      <c r="AE59" s="16">
        <v>156981345.96948829</v>
      </c>
      <c r="AF59" s="16">
        <v>164908611.76980874</v>
      </c>
      <c r="AG59" s="16">
        <v>167857167.95163524</v>
      </c>
      <c r="AH59" s="16">
        <v>167101902.53620839</v>
      </c>
      <c r="AI59" s="16">
        <v>163567260.39201063</v>
      </c>
      <c r="AJ59" s="16">
        <v>160589836.2876389</v>
      </c>
      <c r="AK59" s="16">
        <v>149696559.28255767</v>
      </c>
    </row>
    <row r="60" spans="1:54" x14ac:dyDescent="0.25">
      <c r="A60" s="16"/>
      <c r="B60" s="26"/>
      <c r="R60" s="16">
        <f>IF(T59=8,R59+1,R59)</f>
        <v>1</v>
      </c>
      <c r="S60" s="16"/>
      <c r="T60" s="16">
        <f>IF(T59=8,1,T59+1)</f>
        <v>2</v>
      </c>
      <c r="U60" s="16">
        <f t="shared" si="39"/>
        <v>65535</v>
      </c>
      <c r="V60" s="16">
        <f t="shared" si="39"/>
        <v>7</v>
      </c>
      <c r="W60" s="16">
        <f t="shared" si="39"/>
        <v>28962</v>
      </c>
      <c r="X60" s="52">
        <f t="shared" si="40"/>
        <v>141460956.41547266</v>
      </c>
      <c r="AD60" s="16">
        <v>156981345.96948829</v>
      </c>
      <c r="AE60" s="16">
        <v>163041595.66287351</v>
      </c>
      <c r="AF60" s="16">
        <v>169632209.51464736</v>
      </c>
      <c r="AG60" s="16">
        <v>172568681.44982708</v>
      </c>
      <c r="AH60" s="16">
        <v>175830756.6974352</v>
      </c>
      <c r="AI60" s="16">
        <v>171794618.31739402</v>
      </c>
      <c r="AJ60" s="16">
        <v>165001257.66076776</v>
      </c>
      <c r="AK60" s="16">
        <v>155110301.78033748</v>
      </c>
    </row>
    <row r="61" spans="1:54" x14ac:dyDescent="0.25">
      <c r="A61" s="16"/>
      <c r="B61" s="26"/>
      <c r="R61" s="16">
        <f t="shared" ref="R61:R79" si="41">IF(T60=8,R60+1,R60)</f>
        <v>1</v>
      </c>
      <c r="S61" s="16"/>
      <c r="T61" s="16">
        <f t="shared" ref="T61:T79" si="42">IF(T60=8,1,T60+1)</f>
        <v>3</v>
      </c>
      <c r="U61" s="16">
        <f t="shared" si="39"/>
        <v>65522</v>
      </c>
      <c r="V61" s="16">
        <f t="shared" si="39"/>
        <v>65531</v>
      </c>
      <c r="W61" s="16">
        <f t="shared" si="39"/>
        <v>14424</v>
      </c>
      <c r="X61" s="52">
        <f t="shared" si="40"/>
        <v>138941190.81309223</v>
      </c>
      <c r="AD61" s="16">
        <v>157384154.19104931</v>
      </c>
      <c r="AE61" s="16">
        <v>166096224.67637774</v>
      </c>
      <c r="AF61" s="16">
        <v>170324368.30869636</v>
      </c>
      <c r="AG61" s="16">
        <v>176625631.58798224</v>
      </c>
      <c r="AH61" s="16">
        <v>177309734.21759999</v>
      </c>
      <c r="AI61" s="16">
        <v>174124192.53208846</v>
      </c>
      <c r="AJ61" s="16">
        <v>164178857.54174739</v>
      </c>
      <c r="AK61" s="16">
        <v>156369748.81975153</v>
      </c>
    </row>
    <row r="62" spans="1:54" x14ac:dyDescent="0.25">
      <c r="A62" s="16"/>
      <c r="B62" s="26"/>
      <c r="R62" s="16">
        <f t="shared" si="41"/>
        <v>1</v>
      </c>
      <c r="S62" s="16"/>
      <c r="T62" s="16">
        <f t="shared" si="42"/>
        <v>4</v>
      </c>
      <c r="U62" s="16">
        <f t="shared" si="39"/>
        <v>65515</v>
      </c>
      <c r="V62" s="16">
        <f t="shared" si="39"/>
        <v>65525</v>
      </c>
      <c r="W62" s="16">
        <f t="shared" si="39"/>
        <v>10006</v>
      </c>
      <c r="X62" s="52">
        <f t="shared" si="40"/>
        <v>138175451.06681925</v>
      </c>
      <c r="AD62" s="16">
        <v>153147283.04726353</v>
      </c>
      <c r="AE62" s="16">
        <v>166419813.94769841</v>
      </c>
      <c r="AF62" s="16">
        <v>170243806.66438416</v>
      </c>
      <c r="AG62" s="16">
        <v>173922117.07427201</v>
      </c>
      <c r="AH62" s="16">
        <v>175087575.52865517</v>
      </c>
      <c r="AI62" s="16">
        <v>170852047.07894129</v>
      </c>
      <c r="AJ62" s="16">
        <v>165957255.83993921</v>
      </c>
      <c r="AK62" s="16">
        <v>153950885.44927773</v>
      </c>
    </row>
    <row r="63" spans="1:54" x14ac:dyDescent="0.25">
      <c r="A63" s="16"/>
      <c r="B63" s="26"/>
      <c r="R63" s="16">
        <f t="shared" si="41"/>
        <v>1</v>
      </c>
      <c r="S63" s="16"/>
      <c r="T63" s="16">
        <f t="shared" si="42"/>
        <v>5</v>
      </c>
      <c r="U63" s="16">
        <f t="shared" si="39"/>
        <v>65521</v>
      </c>
      <c r="V63" s="16">
        <f t="shared" si="39"/>
        <v>65532</v>
      </c>
      <c r="W63" s="16">
        <f t="shared" si="39"/>
        <v>15018</v>
      </c>
      <c r="X63" s="52">
        <f t="shared" si="40"/>
        <v>139044144.50464636</v>
      </c>
      <c r="AD63" s="16">
        <v>151636080.86937386</v>
      </c>
      <c r="AE63" s="16">
        <v>161019498.39063731</v>
      </c>
      <c r="AF63" s="16">
        <v>165796132.5513148</v>
      </c>
      <c r="AG63" s="16">
        <v>170379418.76564303</v>
      </c>
      <c r="AH63" s="16">
        <v>167997479.48214567</v>
      </c>
      <c r="AI63" s="16">
        <v>169351586.45362654</v>
      </c>
      <c r="AJ63" s="16">
        <v>162765672.03110424</v>
      </c>
      <c r="AK63" s="16">
        <v>151315848.33323288</v>
      </c>
    </row>
    <row r="64" spans="1:54" x14ac:dyDescent="0.25">
      <c r="A64" s="16"/>
      <c r="B64" s="26"/>
      <c r="R64" s="16">
        <f t="shared" si="41"/>
        <v>1</v>
      </c>
      <c r="S64" s="16"/>
      <c r="T64" s="16">
        <f t="shared" si="42"/>
        <v>6</v>
      </c>
      <c r="U64" s="16">
        <f t="shared" si="39"/>
        <v>65522</v>
      </c>
      <c r="V64" s="16">
        <f t="shared" si="39"/>
        <v>65531</v>
      </c>
      <c r="W64" s="16">
        <f t="shared" si="39"/>
        <v>13923</v>
      </c>
      <c r="X64" s="52">
        <f t="shared" si="40"/>
        <v>138854356.13385215</v>
      </c>
      <c r="AD64" s="16">
        <v>143724256.05087993</v>
      </c>
      <c r="AE64" s="16">
        <v>151557533.26616946</v>
      </c>
      <c r="AF64" s="16">
        <v>156724220.0547252</v>
      </c>
      <c r="AG64" s="16">
        <v>161081262.31794333</v>
      </c>
      <c r="AH64" s="16">
        <v>162544127.50924569</v>
      </c>
      <c r="AI64" s="16">
        <v>160680468.13749015</v>
      </c>
      <c r="AJ64" s="16">
        <v>154665198.69551256</v>
      </c>
      <c r="AK64" s="16">
        <v>145244185.74023676</v>
      </c>
    </row>
    <row r="65" spans="1:37" x14ac:dyDescent="0.25">
      <c r="A65" s="16"/>
      <c r="B65" s="26"/>
      <c r="R65" s="16">
        <f t="shared" si="41"/>
        <v>1</v>
      </c>
      <c r="S65" s="16"/>
      <c r="T65" s="16">
        <f t="shared" si="42"/>
        <v>7</v>
      </c>
      <c r="U65" s="16">
        <f t="shared" si="39"/>
        <v>65515</v>
      </c>
      <c r="V65" s="16">
        <f t="shared" si="39"/>
        <v>65525</v>
      </c>
      <c r="W65" s="16">
        <f t="shared" si="39"/>
        <v>26712</v>
      </c>
      <c r="X65" s="52">
        <f t="shared" si="40"/>
        <v>141070980.31110093</v>
      </c>
      <c r="AD65" s="16">
        <v>133313006.2176</v>
      </c>
      <c r="AE65" s="16">
        <v>143647051.14174742</v>
      </c>
      <c r="AF65" s="16">
        <v>147350872.73900077</v>
      </c>
      <c r="AG65" s="16">
        <v>154034803.82876959</v>
      </c>
      <c r="AH65" s="16">
        <v>150925124.35831872</v>
      </c>
      <c r="AI65" s="16">
        <v>152001293.65692249</v>
      </c>
      <c r="AJ65" s="16">
        <v>141402738.0006167</v>
      </c>
      <c r="AK65" s="16">
        <v>135368670.84163296</v>
      </c>
    </row>
    <row r="66" spans="1:37" x14ac:dyDescent="0.25">
      <c r="A66" s="16"/>
      <c r="B66" s="26"/>
      <c r="R66" s="16">
        <f t="shared" si="41"/>
        <v>1</v>
      </c>
      <c r="S66" s="16"/>
      <c r="T66" s="16">
        <f t="shared" si="42"/>
        <v>8</v>
      </c>
      <c r="U66" s="16">
        <f t="shared" si="39"/>
        <v>65517</v>
      </c>
      <c r="V66" s="16">
        <f t="shared" si="39"/>
        <v>65526</v>
      </c>
      <c r="W66" s="16">
        <f t="shared" si="39"/>
        <v>26643</v>
      </c>
      <c r="X66" s="52">
        <f t="shared" si="40"/>
        <v>141059021.04390019</v>
      </c>
    </row>
    <row r="67" spans="1:37" x14ac:dyDescent="0.25">
      <c r="A67" s="16"/>
      <c r="B67" s="26"/>
      <c r="R67" s="16">
        <f t="shared" si="41"/>
        <v>2</v>
      </c>
      <c r="S67" s="16"/>
      <c r="T67" s="16">
        <f t="shared" si="42"/>
        <v>1</v>
      </c>
      <c r="U67" s="16">
        <f t="shared" si="39"/>
        <v>65517</v>
      </c>
      <c r="V67" s="16">
        <f t="shared" si="39"/>
        <v>65526</v>
      </c>
      <c r="W67" s="16">
        <f t="shared" si="39"/>
        <v>8645</v>
      </c>
      <c r="X67" s="52">
        <f t="shared" si="40"/>
        <v>137939558.85435262</v>
      </c>
    </row>
    <row r="68" spans="1:37" x14ac:dyDescent="0.25">
      <c r="A68" s="16"/>
      <c r="B68" s="26"/>
      <c r="R68" s="16">
        <f t="shared" si="41"/>
        <v>2</v>
      </c>
      <c r="S68" s="16"/>
      <c r="T68" s="16">
        <f t="shared" si="42"/>
        <v>2</v>
      </c>
      <c r="U68" s="16">
        <f t="shared" si="39"/>
        <v>65527</v>
      </c>
      <c r="V68" s="16">
        <f t="shared" si="39"/>
        <v>1</v>
      </c>
      <c r="W68" s="16">
        <f t="shared" si="39"/>
        <v>51565</v>
      </c>
      <c r="X68" s="52">
        <f t="shared" si="40"/>
        <v>145378569.69863433</v>
      </c>
      <c r="AD68" s="52">
        <f>AD48-AD58</f>
        <v>-4759804.1311424077</v>
      </c>
      <c r="AE68" s="52">
        <f t="shared" ref="AE68:AK68" si="43">AE48-AE58</f>
        <v>-8479301.8411293924</v>
      </c>
      <c r="AF68" s="52">
        <f t="shared" si="43"/>
        <v>-17812568.511214107</v>
      </c>
      <c r="AG68" s="52">
        <f t="shared" si="43"/>
        <v>-21038123.797152936</v>
      </c>
      <c r="AH68" s="52">
        <f t="shared" si="43"/>
        <v>-22362721.125725448</v>
      </c>
      <c r="AI68" s="52">
        <f t="shared" si="43"/>
        <v>-19746278.886311352</v>
      </c>
      <c r="AJ68" s="52">
        <f t="shared" si="43"/>
        <v>-13119576.030005604</v>
      </c>
      <c r="AK68" s="52">
        <f t="shared" si="43"/>
        <v>-4013299.8551371992</v>
      </c>
    </row>
    <row r="69" spans="1:37" x14ac:dyDescent="0.25">
      <c r="A69" s="16"/>
      <c r="B69" s="26"/>
      <c r="R69" s="16">
        <f t="shared" si="41"/>
        <v>2</v>
      </c>
      <c r="S69" s="16"/>
      <c r="T69" s="16">
        <f t="shared" si="42"/>
        <v>3</v>
      </c>
      <c r="U69" s="16">
        <f t="shared" si="39"/>
        <v>65518</v>
      </c>
      <c r="V69" s="16">
        <f t="shared" si="39"/>
        <v>65529</v>
      </c>
      <c r="W69" s="16">
        <f t="shared" si="39"/>
        <v>49023</v>
      </c>
      <c r="X69" s="52">
        <f t="shared" si="40"/>
        <v>144937983.3620508</v>
      </c>
      <c r="AD69" s="52">
        <f t="shared" ref="AD69:AK69" si="44">AD49-AD59</f>
        <v>-12651234.68007046</v>
      </c>
      <c r="AE69" s="52">
        <f t="shared" si="44"/>
        <v>-11602776.270853966</v>
      </c>
      <c r="AF69" s="52">
        <f t="shared" si="44"/>
        <v>-19970628.407757938</v>
      </c>
      <c r="AG69" s="52">
        <f t="shared" si="44"/>
        <v>-22746901.812808663</v>
      </c>
      <c r="AH69" s="52">
        <f t="shared" si="44"/>
        <v>-23387577.528319478</v>
      </c>
      <c r="AI69" s="52">
        <f t="shared" si="44"/>
        <v>-20018805.220514476</v>
      </c>
      <c r="AJ69" s="52">
        <f t="shared" si="44"/>
        <v>-15680797.818668127</v>
      </c>
      <c r="AK69" s="52">
        <f t="shared" si="44"/>
        <v>-6314667.2383064926</v>
      </c>
    </row>
    <row r="70" spans="1:37" x14ac:dyDescent="0.25">
      <c r="A70" s="16"/>
      <c r="B70" s="26"/>
      <c r="R70" s="16">
        <f t="shared" si="41"/>
        <v>2</v>
      </c>
      <c r="S70" s="16"/>
      <c r="T70" s="16">
        <f t="shared" si="42"/>
        <v>4</v>
      </c>
      <c r="U70" s="16">
        <f t="shared" si="39"/>
        <v>65526</v>
      </c>
      <c r="V70" s="16">
        <f t="shared" si="39"/>
        <v>65535</v>
      </c>
      <c r="W70" s="16">
        <f t="shared" si="39"/>
        <v>50017</v>
      </c>
      <c r="X70" s="52">
        <f t="shared" si="40"/>
        <v>145110266.13882658</v>
      </c>
      <c r="AD70" s="52">
        <f t="shared" ref="AD70:AK70" si="45">AD50-AD60</f>
        <v>-17495921.837406188</v>
      </c>
      <c r="AE70" s="52">
        <f t="shared" si="45"/>
        <v>-19049780.991384983</v>
      </c>
      <c r="AF70" s="52">
        <f t="shared" si="45"/>
        <v>-25880620.123451829</v>
      </c>
      <c r="AG70" s="52">
        <f t="shared" si="45"/>
        <v>-26964618.901509374</v>
      </c>
      <c r="AH70" s="52">
        <f t="shared" si="45"/>
        <v>-29830651.74978891</v>
      </c>
      <c r="AI70" s="52">
        <f t="shared" si="45"/>
        <v>-28217044.930104792</v>
      </c>
      <c r="AJ70" s="52">
        <f t="shared" si="45"/>
        <v>-20126363.766268641</v>
      </c>
      <c r="AK70" s="52">
        <f t="shared" si="45"/>
        <v>-11638108.602585137</v>
      </c>
    </row>
    <row r="71" spans="1:37" x14ac:dyDescent="0.25">
      <c r="A71" s="16"/>
      <c r="B71" s="26"/>
      <c r="R71" s="16">
        <f t="shared" si="41"/>
        <v>2</v>
      </c>
      <c r="S71" s="16"/>
      <c r="T71" s="16">
        <f t="shared" si="42"/>
        <v>5</v>
      </c>
      <c r="U71" s="16">
        <f t="shared" si="39"/>
        <v>65529</v>
      </c>
      <c r="V71" s="16">
        <f t="shared" si="39"/>
        <v>3</v>
      </c>
      <c r="W71" s="16">
        <f t="shared" si="39"/>
        <v>41963</v>
      </c>
      <c r="X71" s="52">
        <f t="shared" si="40"/>
        <v>143714325.00788891</v>
      </c>
      <c r="AD71" s="52">
        <f t="shared" ref="AD71:AK71" si="46">AD51-AD61</f>
        <v>-18535691.029440999</v>
      </c>
      <c r="AE71" s="52">
        <f t="shared" si="46"/>
        <v>-20481242.797137648</v>
      </c>
      <c r="AF71" s="52">
        <f t="shared" si="46"/>
        <v>-25948990.473219126</v>
      </c>
      <c r="AG71" s="52">
        <f t="shared" si="46"/>
        <v>-29724941.823306859</v>
      </c>
      <c r="AH71" s="52">
        <f t="shared" si="46"/>
        <v>-30594153.110466391</v>
      </c>
      <c r="AI71" s="52">
        <f t="shared" si="46"/>
        <v>-29042524.640915811</v>
      </c>
      <c r="AJ71" s="52">
        <f t="shared" si="46"/>
        <v>-19781294.398999244</v>
      </c>
      <c r="AK71" s="52">
        <f t="shared" si="46"/>
        <v>-9986600.6762556732</v>
      </c>
    </row>
    <row r="72" spans="1:37" x14ac:dyDescent="0.25">
      <c r="A72" s="16"/>
      <c r="B72" s="26"/>
      <c r="R72" s="16">
        <f t="shared" si="41"/>
        <v>2</v>
      </c>
      <c r="S72" s="16"/>
      <c r="T72" s="16">
        <f t="shared" si="42"/>
        <v>6</v>
      </c>
      <c r="U72" s="16">
        <f t="shared" si="39"/>
        <v>65516</v>
      </c>
      <c r="V72" s="16">
        <f t="shared" si="39"/>
        <v>65527</v>
      </c>
      <c r="W72" s="16">
        <f t="shared" si="39"/>
        <v>41006</v>
      </c>
      <c r="X72" s="52">
        <f t="shared" si="40"/>
        <v>143548455.17149615</v>
      </c>
      <c r="AD72" s="52">
        <f t="shared" ref="AD72:AK72" si="47">AD52-AD62</f>
        <v>-15741211.503691405</v>
      </c>
      <c r="AE72" s="52">
        <f t="shared" si="47"/>
        <v>-25914212.326579928</v>
      </c>
      <c r="AF72" s="52">
        <f t="shared" si="47"/>
        <v>-26423061.51068002</v>
      </c>
      <c r="AG72" s="52">
        <f t="shared" si="47"/>
        <v>-26161573.330135286</v>
      </c>
      <c r="AH72" s="52">
        <f t="shared" si="47"/>
        <v>-27287687.528655171</v>
      </c>
      <c r="AI72" s="52">
        <f t="shared" si="47"/>
        <v>-25543499.756380826</v>
      </c>
      <c r="AJ72" s="52">
        <f t="shared" si="47"/>
        <v>-21687084.891285807</v>
      </c>
      <c r="AK72" s="52">
        <f t="shared" si="47"/>
        <v>-10121994.128060073</v>
      </c>
    </row>
    <row r="73" spans="1:37" x14ac:dyDescent="0.25">
      <c r="A73" s="16"/>
      <c r="B73" s="26"/>
      <c r="R73" s="16">
        <f t="shared" si="41"/>
        <v>2</v>
      </c>
      <c r="S73" s="16"/>
      <c r="T73" s="16">
        <f t="shared" si="42"/>
        <v>7</v>
      </c>
      <c r="U73" s="16">
        <f t="shared" si="39"/>
        <v>65523</v>
      </c>
      <c r="V73" s="16">
        <f t="shared" si="39"/>
        <v>65534</v>
      </c>
      <c r="W73" s="16">
        <f t="shared" si="39"/>
        <v>48856</v>
      </c>
      <c r="X73" s="52">
        <f t="shared" si="40"/>
        <v>144909038.46897078</v>
      </c>
      <c r="AD73" s="52">
        <f t="shared" ref="AD73:AK73" si="48">AD53-AD63</f>
        <v>-11821863.550628155</v>
      </c>
      <c r="AE73" s="52">
        <f t="shared" si="48"/>
        <v>-19317450.081306428</v>
      </c>
      <c r="AF73" s="52">
        <f t="shared" si="48"/>
        <v>-24612492.476728708</v>
      </c>
      <c r="AG73" s="52">
        <f t="shared" si="48"/>
        <v>-27386982.857624412</v>
      </c>
      <c r="AH73" s="52">
        <f t="shared" si="48"/>
        <v>-22899865.901372045</v>
      </c>
      <c r="AI73" s="52">
        <f t="shared" si="48"/>
        <v>-23714765.912541628</v>
      </c>
      <c r="AJ73" s="52">
        <f t="shared" si="48"/>
        <v>-18604521.068961859</v>
      </c>
      <c r="AK73" s="52">
        <f t="shared" si="48"/>
        <v>-9823867.1521235406</v>
      </c>
    </row>
    <row r="74" spans="1:37" x14ac:dyDescent="0.25">
      <c r="A74" s="16"/>
      <c r="B74" s="26"/>
      <c r="R74" s="16">
        <f t="shared" si="41"/>
        <v>2</v>
      </c>
      <c r="S74" s="16"/>
      <c r="T74" s="16">
        <f t="shared" si="42"/>
        <v>8</v>
      </c>
      <c r="U74" s="16">
        <f t="shared" si="39"/>
        <v>65521</v>
      </c>
      <c r="V74" s="16">
        <f t="shared" si="39"/>
        <v>65532</v>
      </c>
      <c r="W74" s="16">
        <f t="shared" si="39"/>
        <v>40045</v>
      </c>
      <c r="X74" s="52">
        <f t="shared" si="40"/>
        <v>143381892.04425117</v>
      </c>
      <c r="AD74" s="52">
        <f t="shared" ref="AD74:AK74" si="49">AD54-AD64</f>
        <v>-5430772.2164708376</v>
      </c>
      <c r="AE74" s="52">
        <f t="shared" si="49"/>
        <v>-12283216.198587239</v>
      </c>
      <c r="AF74" s="52">
        <f t="shared" si="49"/>
        <v>-17165307.092308164</v>
      </c>
      <c r="AG74" s="52">
        <f t="shared" si="49"/>
        <v>-18775877.644471139</v>
      </c>
      <c r="AH74" s="52">
        <f t="shared" si="49"/>
        <v>-17358985.958379745</v>
      </c>
      <c r="AI74" s="52">
        <f t="shared" si="49"/>
        <v>-17351612.843433529</v>
      </c>
      <c r="AJ74" s="52">
        <f t="shared" si="49"/>
        <v>-11380714.015997797</v>
      </c>
      <c r="AK74" s="52">
        <f t="shared" si="49"/>
        <v>-2816088.585922271</v>
      </c>
    </row>
    <row r="75" spans="1:37" x14ac:dyDescent="0.25">
      <c r="A75" s="16"/>
      <c r="B75" s="26"/>
      <c r="R75" s="16">
        <f t="shared" si="41"/>
        <v>3</v>
      </c>
      <c r="S75" s="16"/>
      <c r="T75" s="16">
        <f t="shared" si="42"/>
        <v>1</v>
      </c>
      <c r="U75" s="16">
        <f t="shared" si="39"/>
        <v>65514</v>
      </c>
      <c r="V75" s="16">
        <f t="shared" si="39"/>
        <v>65526</v>
      </c>
      <c r="W75" s="16">
        <f t="shared" si="39"/>
        <v>17564</v>
      </c>
      <c r="X75" s="52">
        <f t="shared" si="40"/>
        <v>139485424.1320821</v>
      </c>
      <c r="AD75" s="52">
        <f t="shared" ref="AD75:AK75" si="50">AD55-AD65</f>
        <v>5494032.81558837</v>
      </c>
      <c r="AE75" s="52">
        <f t="shared" si="50"/>
        <v>-3079573.3120686114</v>
      </c>
      <c r="AF75" s="52">
        <f t="shared" si="50"/>
        <v>-10909688.739000767</v>
      </c>
      <c r="AG75" s="52">
        <f t="shared" si="50"/>
        <v>-13900979.427152127</v>
      </c>
      <c r="AH75" s="52">
        <f t="shared" si="50"/>
        <v>-10717984.449079365</v>
      </c>
      <c r="AI75" s="52">
        <f t="shared" si="50"/>
        <v>-12541174.640946299</v>
      </c>
      <c r="AJ75" s="52">
        <f t="shared" si="50"/>
        <v>-635072.43736043572</v>
      </c>
      <c r="AK75" s="52">
        <f t="shared" si="50"/>
        <v>4890639.204235673</v>
      </c>
    </row>
    <row r="76" spans="1:37" x14ac:dyDescent="0.25">
      <c r="A76" s="16"/>
      <c r="B76" s="26"/>
      <c r="R76" s="51">
        <f t="shared" si="41"/>
        <v>3</v>
      </c>
      <c r="S76" s="51"/>
      <c r="T76" s="16">
        <f t="shared" si="42"/>
        <v>2</v>
      </c>
      <c r="U76" s="16">
        <f t="shared" si="39"/>
        <v>65522</v>
      </c>
      <c r="V76" s="16">
        <f t="shared" si="39"/>
        <v>65532</v>
      </c>
      <c r="W76" s="16">
        <f t="shared" si="39"/>
        <v>43564</v>
      </c>
      <c r="X76" s="52">
        <f t="shared" si="40"/>
        <v>143991814.67148852</v>
      </c>
      <c r="AD76" s="52"/>
      <c r="AE76" s="52"/>
      <c r="AF76" s="52"/>
      <c r="AG76" s="52"/>
      <c r="AH76" s="52"/>
      <c r="AI76" s="52"/>
      <c r="AJ76" s="52"/>
      <c r="AK76" s="52"/>
    </row>
    <row r="77" spans="1:37" x14ac:dyDescent="0.25">
      <c r="A77" s="16"/>
      <c r="B77" s="26"/>
      <c r="R77" s="51">
        <f t="shared" si="41"/>
        <v>3</v>
      </c>
      <c r="S77" s="51"/>
      <c r="T77" s="16">
        <f t="shared" si="42"/>
        <v>3</v>
      </c>
      <c r="U77" s="16">
        <f t="shared" si="39"/>
        <v>65516</v>
      </c>
      <c r="V77" s="16">
        <f t="shared" si="39"/>
        <v>65527</v>
      </c>
      <c r="W77" s="16">
        <f t="shared" si="39"/>
        <v>42178</v>
      </c>
      <c r="X77" s="52">
        <f t="shared" si="40"/>
        <v>143751589.39119554</v>
      </c>
      <c r="AD77" s="82">
        <f>AD68/AD58</f>
        <v>-3.3413219290824796E-2</v>
      </c>
      <c r="AE77" s="82">
        <f t="shared" ref="AE77:AK77" si="51">AE68/AE58</f>
        <v>-5.6551202056876797E-2</v>
      </c>
      <c r="AF77" s="82">
        <f t="shared" si="51"/>
        <v>-0.11363407543140229</v>
      </c>
      <c r="AG77" s="82">
        <f t="shared" si="51"/>
        <v>-0.13213775153988813</v>
      </c>
      <c r="AH77" s="82">
        <f t="shared" si="51"/>
        <v>-0.13854876023016874</v>
      </c>
      <c r="AI77" s="82">
        <f t="shared" si="51"/>
        <v>-0.12450315147729978</v>
      </c>
      <c r="AJ77" s="82">
        <f t="shared" si="51"/>
        <v>-8.5086767577269462E-2</v>
      </c>
      <c r="AK77" s="82">
        <f t="shared" si="51"/>
        <v>-2.7664132139515726E-2</v>
      </c>
    </row>
    <row r="78" spans="1:37" x14ac:dyDescent="0.25">
      <c r="A78" s="16"/>
      <c r="B78" s="26"/>
      <c r="R78" s="51">
        <f t="shared" si="41"/>
        <v>3</v>
      </c>
      <c r="S78" s="51"/>
      <c r="T78" s="16">
        <f t="shared" si="42"/>
        <v>4</v>
      </c>
      <c r="U78" s="16">
        <f t="shared" si="39"/>
        <v>65530</v>
      </c>
      <c r="V78" s="16">
        <f t="shared" si="39"/>
        <v>4</v>
      </c>
      <c r="W78" s="16">
        <f t="shared" si="39"/>
        <v>52866</v>
      </c>
      <c r="X78" s="52">
        <f t="shared" si="40"/>
        <v>145604062.5483177</v>
      </c>
      <c r="AD78" s="82">
        <f t="shared" ref="AD78:AK78" si="52">AD69/AD59</f>
        <v>-8.4010678097519637E-2</v>
      </c>
      <c r="AE78" s="82">
        <f t="shared" si="52"/>
        <v>-7.3911815440218881E-2</v>
      </c>
      <c r="AF78" s="82">
        <f t="shared" si="52"/>
        <v>-0.12110118564113785</v>
      </c>
      <c r="AG78" s="82">
        <f t="shared" si="52"/>
        <v>-0.13551343734908441</v>
      </c>
      <c r="AH78" s="82">
        <f t="shared" si="52"/>
        <v>-0.13995997157035212</v>
      </c>
      <c r="AI78" s="82">
        <f t="shared" si="52"/>
        <v>-0.12238882752292088</v>
      </c>
      <c r="AJ78" s="82">
        <f t="shared" si="52"/>
        <v>-9.764502026505352E-2</v>
      </c>
      <c r="AK78" s="82">
        <f t="shared" si="52"/>
        <v>-4.2183115420758137E-2</v>
      </c>
    </row>
    <row r="79" spans="1:37" x14ac:dyDescent="0.25">
      <c r="A79" s="16"/>
      <c r="B79" s="26"/>
      <c r="R79" s="51">
        <f t="shared" si="41"/>
        <v>3</v>
      </c>
      <c r="S79" s="51"/>
      <c r="T79" s="16">
        <f t="shared" si="42"/>
        <v>5</v>
      </c>
      <c r="U79" s="16">
        <f t="shared" ref="U79:W91" si="53">INDEX($U$32:$AB$55,$R79+U$57,$T79)</f>
        <v>65516</v>
      </c>
      <c r="V79" s="16">
        <f t="shared" si="53"/>
        <v>65528</v>
      </c>
      <c r="W79" s="16">
        <f t="shared" si="53"/>
        <v>55151</v>
      </c>
      <c r="X79" s="52">
        <f t="shared" si="40"/>
        <v>146000104.94764629</v>
      </c>
      <c r="AD79" s="82">
        <f t="shared" ref="AD79:AK79" si="54">AD70/AD60</f>
        <v>-0.11145223484583185</v>
      </c>
      <c r="AE79" s="82">
        <f t="shared" si="54"/>
        <v>-0.1168400058520946</v>
      </c>
      <c r="AF79" s="82">
        <f t="shared" si="54"/>
        <v>-0.15256902092769767</v>
      </c>
      <c r="AG79" s="82">
        <f t="shared" si="54"/>
        <v>-0.15625441809584154</v>
      </c>
      <c r="AH79" s="82">
        <f t="shared" si="54"/>
        <v>-0.16965548183996437</v>
      </c>
      <c r="AI79" s="82">
        <f t="shared" si="54"/>
        <v>-0.16424871283204712</v>
      </c>
      <c r="AJ79" s="82">
        <f t="shared" si="54"/>
        <v>-0.12197703248812311</v>
      </c>
      <c r="AK79" s="82">
        <f t="shared" si="54"/>
        <v>-7.5031177613635716E-2</v>
      </c>
    </row>
    <row r="80" spans="1:37" x14ac:dyDescent="0.25">
      <c r="A80" s="16"/>
      <c r="B80" s="26"/>
      <c r="R80" s="51">
        <f t="shared" ref="R80:R122" si="55">IF(T79=8,R79+1,R79)</f>
        <v>3</v>
      </c>
      <c r="S80" s="51"/>
      <c r="T80" s="16">
        <f t="shared" ref="T80:T122" si="56">IF(T79=8,1,T79+1)</f>
        <v>6</v>
      </c>
      <c r="U80" s="16">
        <f t="shared" si="53"/>
        <v>4</v>
      </c>
      <c r="V80" s="16">
        <f t="shared" si="53"/>
        <v>11</v>
      </c>
      <c r="W80" s="16">
        <f t="shared" si="53"/>
        <v>41174</v>
      </c>
      <c r="X80" s="52">
        <f t="shared" si="40"/>
        <v>143577573.38728923</v>
      </c>
      <c r="AD80" s="82">
        <f t="shared" ref="AD80:AK80" si="57">AD71/AD61</f>
        <v>-0.11777355302834644</v>
      </c>
      <c r="AE80" s="82">
        <f t="shared" si="57"/>
        <v>-0.12330950229027389</v>
      </c>
      <c r="AF80" s="82">
        <f t="shared" si="57"/>
        <v>-0.15235042836729681</v>
      </c>
      <c r="AG80" s="82">
        <f t="shared" si="57"/>
        <v>-0.16829347788347482</v>
      </c>
      <c r="AH80" s="82">
        <f t="shared" si="57"/>
        <v>-0.17254638187500917</v>
      </c>
      <c r="AI80" s="82">
        <f t="shared" si="57"/>
        <v>-0.16679201332441909</v>
      </c>
      <c r="AJ80" s="82">
        <f t="shared" si="57"/>
        <v>-0.12048624710382856</v>
      </c>
      <c r="AK80" s="82">
        <f t="shared" si="57"/>
        <v>-6.3865298445719795E-2</v>
      </c>
    </row>
    <row r="81" spans="1:37" x14ac:dyDescent="0.25">
      <c r="A81" s="16"/>
      <c r="B81" s="26"/>
      <c r="R81" s="51">
        <f t="shared" si="55"/>
        <v>3</v>
      </c>
      <c r="S81" s="51"/>
      <c r="T81" s="16">
        <f t="shared" si="56"/>
        <v>7</v>
      </c>
      <c r="U81" s="16">
        <f t="shared" si="53"/>
        <v>65526</v>
      </c>
      <c r="V81" s="16">
        <f t="shared" si="53"/>
        <v>65535</v>
      </c>
      <c r="W81" s="16">
        <f t="shared" si="53"/>
        <v>48659</v>
      </c>
      <c r="X81" s="52">
        <f t="shared" si="40"/>
        <v>144874893.89449912</v>
      </c>
      <c r="AD81" s="82">
        <f t="shared" ref="AD81:AK81" si="58">AD72/AD62</f>
        <v>-0.10278479115318966</v>
      </c>
      <c r="AE81" s="82">
        <f t="shared" si="58"/>
        <v>-0.1557159073301459</v>
      </c>
      <c r="AF81" s="82">
        <f t="shared" si="58"/>
        <v>-0.15520718214889315</v>
      </c>
      <c r="AG81" s="82">
        <f t="shared" si="58"/>
        <v>-0.15042119869644413</v>
      </c>
      <c r="AH81" s="82">
        <f t="shared" si="58"/>
        <v>-0.15585164993154649</v>
      </c>
      <c r="AI81" s="82">
        <f t="shared" si="58"/>
        <v>-0.14950654787635401</v>
      </c>
      <c r="AJ81" s="82">
        <f t="shared" si="58"/>
        <v>-0.13067873882056924</v>
      </c>
      <c r="AK81" s="82">
        <f t="shared" si="58"/>
        <v>-6.5748203386559734E-2</v>
      </c>
    </row>
    <row r="82" spans="1:37" x14ac:dyDescent="0.25">
      <c r="A82" s="16"/>
      <c r="B82" s="26"/>
      <c r="R82" s="51">
        <f t="shared" si="55"/>
        <v>3</v>
      </c>
      <c r="S82" s="51"/>
      <c r="T82" s="16">
        <f t="shared" si="56"/>
        <v>8</v>
      </c>
      <c r="U82" s="16">
        <f t="shared" si="53"/>
        <v>65523</v>
      </c>
      <c r="V82" s="16">
        <f t="shared" si="53"/>
        <v>65533</v>
      </c>
      <c r="W82" s="16">
        <f t="shared" si="53"/>
        <v>40566</v>
      </c>
      <c r="X82" s="52">
        <f t="shared" si="40"/>
        <v>143472193.17775235</v>
      </c>
      <c r="AD82" s="82">
        <f t="shared" ref="AD82:AK82" si="59">AD73/AD63</f>
        <v>-7.7962075271597403E-2</v>
      </c>
      <c r="AE82" s="82">
        <f t="shared" si="59"/>
        <v>-0.11996963271144848</v>
      </c>
      <c r="AF82" s="82">
        <f t="shared" si="59"/>
        <v>-0.14845034138001384</v>
      </c>
      <c r="AG82" s="82">
        <f t="shared" si="59"/>
        <v>-0.16074114500469813</v>
      </c>
      <c r="AH82" s="82">
        <f t="shared" si="59"/>
        <v>-0.13631077068513867</v>
      </c>
      <c r="AI82" s="82">
        <f t="shared" si="59"/>
        <v>-0.14003273550103665</v>
      </c>
      <c r="AJ82" s="82">
        <f t="shared" si="59"/>
        <v>-0.1143024867393818</v>
      </c>
      <c r="AK82" s="82">
        <f t="shared" si="59"/>
        <v>-6.4922922881739981E-2</v>
      </c>
    </row>
    <row r="83" spans="1:37" x14ac:dyDescent="0.25">
      <c r="A83" s="16"/>
      <c r="B83" s="26"/>
      <c r="R83" s="51">
        <f t="shared" si="55"/>
        <v>4</v>
      </c>
      <c r="S83" s="51"/>
      <c r="T83" s="16">
        <f t="shared" si="56"/>
        <v>1</v>
      </c>
      <c r="U83" s="16">
        <f t="shared" si="53"/>
        <v>65524</v>
      </c>
      <c r="V83" s="16">
        <f t="shared" si="53"/>
        <v>65533</v>
      </c>
      <c r="W83" s="16">
        <f t="shared" si="53"/>
        <v>13889</v>
      </c>
      <c r="X83" s="52">
        <f t="shared" si="40"/>
        <v>138848463.16160831</v>
      </c>
      <c r="AD83" s="82">
        <f t="shared" ref="AD83:AK83" si="60">AD74/AD64</f>
        <v>-3.7786052025541784E-2</v>
      </c>
      <c r="AE83" s="82">
        <f t="shared" si="60"/>
        <v>-8.1046556603789011E-2</v>
      </c>
      <c r="AF83" s="82">
        <f t="shared" si="60"/>
        <v>-0.10952555441854715</v>
      </c>
      <c r="AG83" s="82">
        <f t="shared" si="60"/>
        <v>-0.11656152537103402</v>
      </c>
      <c r="AH83" s="82">
        <f t="shared" si="60"/>
        <v>-0.10679552823212482</v>
      </c>
      <c r="AI83" s="82">
        <f t="shared" si="60"/>
        <v>-0.107988313978437</v>
      </c>
      <c r="AJ83" s="82">
        <f t="shared" si="60"/>
        <v>-7.3582901079142352E-2</v>
      </c>
      <c r="AK83" s="82">
        <f t="shared" si="60"/>
        <v>-1.9388649339524885E-2</v>
      </c>
    </row>
    <row r="84" spans="1:37" x14ac:dyDescent="0.25">
      <c r="A84" s="16"/>
      <c r="B84" s="26"/>
      <c r="R84" s="51">
        <f t="shared" si="55"/>
        <v>4</v>
      </c>
      <c r="S84" s="51"/>
      <c r="T84" s="16">
        <f t="shared" si="56"/>
        <v>2</v>
      </c>
      <c r="U84" s="16">
        <f t="shared" si="53"/>
        <v>65519</v>
      </c>
      <c r="V84" s="16">
        <f t="shared" si="53"/>
        <v>65529</v>
      </c>
      <c r="W84" s="16">
        <f t="shared" si="53"/>
        <v>52929</v>
      </c>
      <c r="X84" s="52">
        <f t="shared" si="40"/>
        <v>145614981.8792401</v>
      </c>
      <c r="AD84" s="82">
        <f t="shared" ref="AD84:AK84" si="61">AD75/AD65</f>
        <v>4.1211528953302136E-2</v>
      </c>
      <c r="AE84" s="82">
        <f t="shared" si="61"/>
        <v>-2.1438472196897124E-2</v>
      </c>
      <c r="AF84" s="82">
        <f t="shared" si="61"/>
        <v>-7.4038847115109052E-2</v>
      </c>
      <c r="AG84" s="82">
        <f t="shared" si="61"/>
        <v>-9.0245704747382513E-2</v>
      </c>
      <c r="AH84" s="82">
        <f t="shared" si="61"/>
        <v>-7.1015243450343449E-2</v>
      </c>
      <c r="AI84" s="82">
        <f t="shared" si="61"/>
        <v>-8.2507025691851046E-2</v>
      </c>
      <c r="AJ84" s="82">
        <f t="shared" si="61"/>
        <v>-4.4912315443118647E-3</v>
      </c>
      <c r="AK84" s="82">
        <f t="shared" si="61"/>
        <v>3.6128294485192988E-2</v>
      </c>
    </row>
    <row r="85" spans="1:37" x14ac:dyDescent="0.25">
      <c r="A85" s="16"/>
      <c r="B85" s="26"/>
      <c r="R85" s="51">
        <f t="shared" si="55"/>
        <v>4</v>
      </c>
      <c r="S85" s="51"/>
      <c r="T85" s="16">
        <f t="shared" si="56"/>
        <v>3</v>
      </c>
      <c r="U85" s="16">
        <f t="shared" si="53"/>
        <v>65522</v>
      </c>
      <c r="V85" s="16">
        <f t="shared" si="53"/>
        <v>65532</v>
      </c>
      <c r="W85" s="16">
        <f t="shared" si="53"/>
        <v>45777</v>
      </c>
      <c r="X85" s="52">
        <f t="shared" si="40"/>
        <v>144375377.83547723</v>
      </c>
    </row>
    <row r="86" spans="1:37" x14ac:dyDescent="0.25">
      <c r="A86" s="16"/>
      <c r="B86" s="26"/>
      <c r="R86" s="51">
        <f t="shared" si="55"/>
        <v>4</v>
      </c>
      <c r="S86" s="51"/>
      <c r="T86" s="16">
        <f t="shared" si="56"/>
        <v>4</v>
      </c>
      <c r="U86" s="16">
        <f t="shared" si="53"/>
        <v>65522</v>
      </c>
      <c r="V86" s="16">
        <f t="shared" si="53"/>
        <v>65533</v>
      </c>
      <c r="W86" s="16">
        <f t="shared" si="53"/>
        <v>60347</v>
      </c>
      <c r="X86" s="52">
        <f t="shared" si="40"/>
        <v>146900689.76467538</v>
      </c>
    </row>
    <row r="87" spans="1:37" x14ac:dyDescent="0.25">
      <c r="A87" s="16"/>
      <c r="B87" s="26"/>
      <c r="R87" s="51">
        <f t="shared" si="55"/>
        <v>4</v>
      </c>
      <c r="S87" s="51"/>
      <c r="T87" s="16">
        <f t="shared" si="56"/>
        <v>5</v>
      </c>
      <c r="U87" s="16">
        <f t="shared" si="53"/>
        <v>65528</v>
      </c>
      <c r="V87" s="16">
        <f t="shared" si="53"/>
        <v>1</v>
      </c>
      <c r="W87" s="16">
        <f t="shared" si="53"/>
        <v>59279</v>
      </c>
      <c r="X87" s="52">
        <f t="shared" si="40"/>
        <v>146715581.1071336</v>
      </c>
    </row>
    <row r="88" spans="1:37" x14ac:dyDescent="0.25">
      <c r="A88" s="16"/>
      <c r="B88" s="26"/>
      <c r="R88" s="51">
        <f t="shared" si="55"/>
        <v>4</v>
      </c>
      <c r="S88" s="51"/>
      <c r="T88" s="16">
        <f t="shared" si="56"/>
        <v>6</v>
      </c>
      <c r="U88" s="16">
        <f t="shared" si="53"/>
        <v>65525</v>
      </c>
      <c r="V88" s="16">
        <f t="shared" si="53"/>
        <v>65534</v>
      </c>
      <c r="W88" s="16">
        <f t="shared" si="53"/>
        <v>49852</v>
      </c>
      <c r="X88" s="52">
        <f t="shared" si="40"/>
        <v>145081667.89117265</v>
      </c>
    </row>
    <row r="89" spans="1:37" x14ac:dyDescent="0.25">
      <c r="A89" s="16"/>
      <c r="B89" s="26"/>
      <c r="R89" s="51">
        <f t="shared" si="55"/>
        <v>4</v>
      </c>
      <c r="S89" s="51"/>
      <c r="T89" s="16">
        <f t="shared" si="56"/>
        <v>7</v>
      </c>
      <c r="U89" s="16">
        <f t="shared" si="53"/>
        <v>65528</v>
      </c>
      <c r="V89" s="16">
        <f t="shared" si="53"/>
        <v>2</v>
      </c>
      <c r="W89" s="16">
        <f t="shared" si="53"/>
        <v>45905</v>
      </c>
      <c r="X89" s="52">
        <f t="shared" si="40"/>
        <v>144397563.14274815</v>
      </c>
    </row>
    <row r="90" spans="1:37" x14ac:dyDescent="0.25">
      <c r="A90" s="16"/>
      <c r="B90" s="26"/>
      <c r="R90" s="51">
        <f t="shared" si="55"/>
        <v>4</v>
      </c>
      <c r="S90" s="51"/>
      <c r="T90" s="16">
        <f t="shared" si="56"/>
        <v>8</v>
      </c>
      <c r="U90" s="16">
        <f t="shared" si="53"/>
        <v>4</v>
      </c>
      <c r="V90" s="16">
        <f t="shared" si="53"/>
        <v>13</v>
      </c>
      <c r="W90" s="16">
        <f t="shared" si="53"/>
        <v>57361</v>
      </c>
      <c r="X90" s="52">
        <f t="shared" si="40"/>
        <v>146383148.14349586</v>
      </c>
    </row>
    <row r="91" spans="1:37" x14ac:dyDescent="0.25">
      <c r="A91" s="16"/>
      <c r="B91" s="26"/>
      <c r="R91" s="51">
        <f t="shared" si="55"/>
        <v>5</v>
      </c>
      <c r="S91" s="51"/>
      <c r="T91" s="16">
        <f t="shared" si="56"/>
        <v>1</v>
      </c>
      <c r="U91" s="16">
        <f t="shared" si="53"/>
        <v>65531</v>
      </c>
      <c r="V91" s="16">
        <f t="shared" si="53"/>
        <v>3</v>
      </c>
      <c r="W91" s="16">
        <f t="shared" si="53"/>
        <v>5567</v>
      </c>
      <c r="X91" s="52">
        <f t="shared" ref="X91:X122" si="62">W91/65535*($AB$3-$AB$2)+$AB$2*$AB$21/10000</f>
        <v>137406071.54357213</v>
      </c>
    </row>
    <row r="92" spans="1:37" x14ac:dyDescent="0.25">
      <c r="A92" s="16"/>
      <c r="B92" s="26"/>
      <c r="R92" s="51">
        <f t="shared" si="55"/>
        <v>5</v>
      </c>
      <c r="S92" s="51"/>
      <c r="T92" s="16">
        <f t="shared" si="56"/>
        <v>2</v>
      </c>
      <c r="U92" s="16">
        <f t="shared" ref="U92:W122" si="63">INDEX($U$32:$AB$55,$R92+U$57,$T92)</f>
        <v>65509</v>
      </c>
      <c r="V92" s="16">
        <f t="shared" si="63"/>
        <v>65522</v>
      </c>
      <c r="W92" s="16">
        <f t="shared" si="63"/>
        <v>23450</v>
      </c>
      <c r="X92" s="52">
        <f t="shared" si="62"/>
        <v>140505601.62111849</v>
      </c>
    </row>
    <row r="93" spans="1:37" x14ac:dyDescent="0.25">
      <c r="A93" s="16"/>
      <c r="B93" s="26"/>
      <c r="R93" s="51">
        <f t="shared" si="55"/>
        <v>5</v>
      </c>
      <c r="S93" s="51"/>
      <c r="T93" s="16">
        <f t="shared" si="56"/>
        <v>3</v>
      </c>
      <c r="U93" s="16">
        <f t="shared" si="63"/>
        <v>65522</v>
      </c>
      <c r="V93" s="16">
        <f t="shared" si="63"/>
        <v>65533</v>
      </c>
      <c r="W93" s="16">
        <f t="shared" si="63"/>
        <v>42577</v>
      </c>
      <c r="X93" s="52">
        <f t="shared" si="62"/>
        <v>143820745.15370414</v>
      </c>
    </row>
    <row r="94" spans="1:37" x14ac:dyDescent="0.25">
      <c r="A94" s="16"/>
      <c r="B94" s="26"/>
      <c r="R94" s="51">
        <f t="shared" si="55"/>
        <v>5</v>
      </c>
      <c r="S94" s="51"/>
      <c r="T94" s="16">
        <f t="shared" si="56"/>
        <v>4</v>
      </c>
      <c r="U94" s="16">
        <f t="shared" si="63"/>
        <v>65521</v>
      </c>
      <c r="V94" s="16">
        <f t="shared" si="63"/>
        <v>65531</v>
      </c>
      <c r="W94" s="16">
        <f t="shared" si="63"/>
        <v>65308</v>
      </c>
      <c r="X94" s="52">
        <f t="shared" si="62"/>
        <v>147760543.74413672</v>
      </c>
    </row>
    <row r="95" spans="1:37" x14ac:dyDescent="0.25">
      <c r="A95" s="16"/>
      <c r="B95" s="26"/>
      <c r="R95" s="51">
        <f t="shared" si="55"/>
        <v>5</v>
      </c>
      <c r="S95" s="51"/>
      <c r="T95" s="16">
        <f t="shared" si="56"/>
        <v>5</v>
      </c>
      <c r="U95" s="16">
        <f t="shared" si="63"/>
        <v>65533</v>
      </c>
      <c r="V95" s="16">
        <f t="shared" si="63"/>
        <v>5</v>
      </c>
      <c r="W95" s="16">
        <f t="shared" si="63"/>
        <v>65535</v>
      </c>
      <c r="X95" s="52">
        <f t="shared" si="62"/>
        <v>147799888</v>
      </c>
    </row>
    <row r="96" spans="1:37" x14ac:dyDescent="0.25">
      <c r="A96" s="16"/>
      <c r="B96" s="26"/>
      <c r="R96" s="51">
        <f t="shared" si="55"/>
        <v>5</v>
      </c>
      <c r="S96" s="51"/>
      <c r="T96" s="16">
        <f t="shared" si="56"/>
        <v>6</v>
      </c>
      <c r="U96" s="16">
        <f t="shared" si="63"/>
        <v>65532</v>
      </c>
      <c r="V96" s="16">
        <f t="shared" si="63"/>
        <v>3</v>
      </c>
      <c r="W96" s="16">
        <f t="shared" si="63"/>
        <v>51161</v>
      </c>
      <c r="X96" s="52">
        <f t="shared" si="62"/>
        <v>145308547.32256046</v>
      </c>
    </row>
    <row r="97" spans="1:24" x14ac:dyDescent="0.25">
      <c r="A97" s="16"/>
      <c r="B97" s="26"/>
      <c r="R97" s="51">
        <f t="shared" si="55"/>
        <v>5</v>
      </c>
      <c r="S97" s="51"/>
      <c r="T97" s="16">
        <f t="shared" si="56"/>
        <v>7</v>
      </c>
      <c r="U97" s="16">
        <f t="shared" si="63"/>
        <v>65524</v>
      </c>
      <c r="V97" s="16">
        <f t="shared" si="63"/>
        <v>65534</v>
      </c>
      <c r="W97" s="16">
        <f t="shared" si="63"/>
        <v>45170</v>
      </c>
      <c r="X97" s="52">
        <f t="shared" si="62"/>
        <v>144270170.9486534</v>
      </c>
    </row>
    <row r="98" spans="1:24" x14ac:dyDescent="0.25">
      <c r="A98" s="16"/>
      <c r="B98" s="26"/>
      <c r="R98" s="51">
        <f t="shared" si="55"/>
        <v>5</v>
      </c>
      <c r="S98" s="51"/>
      <c r="T98" s="16">
        <f t="shared" si="56"/>
        <v>8</v>
      </c>
      <c r="U98" s="16">
        <f t="shared" si="63"/>
        <v>65523</v>
      </c>
      <c r="V98" s="16">
        <f t="shared" si="63"/>
        <v>65532</v>
      </c>
      <c r="W98" s="16">
        <f t="shared" si="63"/>
        <v>42624</v>
      </c>
      <c r="X98" s="52">
        <f t="shared" si="62"/>
        <v>143828891.32121766</v>
      </c>
    </row>
    <row r="99" spans="1:24" x14ac:dyDescent="0.25">
      <c r="A99" s="16"/>
      <c r="B99" s="26"/>
      <c r="R99" s="51">
        <f t="shared" si="55"/>
        <v>6</v>
      </c>
      <c r="S99" s="51"/>
      <c r="T99" s="16">
        <f t="shared" si="56"/>
        <v>1</v>
      </c>
      <c r="U99" s="16">
        <f t="shared" si="63"/>
        <v>65523</v>
      </c>
      <c r="V99" s="16">
        <f t="shared" si="63"/>
        <v>65532</v>
      </c>
      <c r="W99" s="16">
        <f t="shared" si="63"/>
        <v>19461</v>
      </c>
      <c r="X99" s="52">
        <f t="shared" si="62"/>
        <v>139814217.3187457</v>
      </c>
    </row>
    <row r="100" spans="1:24" x14ac:dyDescent="0.25">
      <c r="A100" s="16"/>
      <c r="B100" s="26"/>
      <c r="R100" s="51">
        <f t="shared" si="55"/>
        <v>6</v>
      </c>
      <c r="S100" s="51"/>
      <c r="T100" s="16">
        <f t="shared" si="56"/>
        <v>2</v>
      </c>
      <c r="U100" s="16">
        <f t="shared" si="63"/>
        <v>65523</v>
      </c>
      <c r="V100" s="16">
        <f t="shared" si="63"/>
        <v>65532</v>
      </c>
      <c r="W100" s="16">
        <f t="shared" si="63"/>
        <v>30353</v>
      </c>
      <c r="X100" s="52">
        <f t="shared" si="62"/>
        <v>141702048.30933088</v>
      </c>
    </row>
    <row r="101" spans="1:24" x14ac:dyDescent="0.25">
      <c r="A101" s="16"/>
      <c r="B101" s="26"/>
      <c r="R101" s="51">
        <f t="shared" si="55"/>
        <v>6</v>
      </c>
      <c r="S101" s="51"/>
      <c r="T101" s="16">
        <f t="shared" si="56"/>
        <v>3</v>
      </c>
      <c r="U101" s="16">
        <f t="shared" si="63"/>
        <v>65523</v>
      </c>
      <c r="V101" s="16">
        <f t="shared" si="63"/>
        <v>65532</v>
      </c>
      <c r="W101" s="16">
        <f t="shared" si="63"/>
        <v>27362</v>
      </c>
      <c r="X101" s="52">
        <f t="shared" si="62"/>
        <v>141183640.07458609</v>
      </c>
    </row>
    <row r="102" spans="1:24" x14ac:dyDescent="0.25">
      <c r="A102" s="16"/>
      <c r="B102" s="26"/>
      <c r="R102" s="51">
        <f t="shared" si="55"/>
        <v>6</v>
      </c>
      <c r="S102" s="51"/>
      <c r="T102" s="16">
        <f t="shared" si="56"/>
        <v>4</v>
      </c>
      <c r="U102" s="16">
        <f t="shared" si="63"/>
        <v>65523</v>
      </c>
      <c r="V102" s="16">
        <f t="shared" si="63"/>
        <v>65532</v>
      </c>
      <c r="W102" s="16">
        <f t="shared" si="63"/>
        <v>37798</v>
      </c>
      <c r="X102" s="52">
        <f t="shared" si="62"/>
        <v>142992435.90801862</v>
      </c>
    </row>
    <row r="103" spans="1:24" x14ac:dyDescent="0.25">
      <c r="A103" s="16"/>
      <c r="B103" s="26"/>
      <c r="R103" s="51">
        <f t="shared" si="55"/>
        <v>6</v>
      </c>
      <c r="S103" s="51"/>
      <c r="T103" s="16">
        <f t="shared" si="56"/>
        <v>5</v>
      </c>
      <c r="U103" s="16">
        <f t="shared" si="63"/>
        <v>65523</v>
      </c>
      <c r="V103" s="16">
        <f t="shared" si="63"/>
        <v>65532</v>
      </c>
      <c r="W103" s="16">
        <f t="shared" si="63"/>
        <v>49944</v>
      </c>
      <c r="X103" s="52">
        <f t="shared" si="62"/>
        <v>145097613.58077362</v>
      </c>
    </row>
    <row r="104" spans="1:24" x14ac:dyDescent="0.25">
      <c r="A104" s="16"/>
      <c r="B104" s="26"/>
      <c r="R104" s="51">
        <f t="shared" si="55"/>
        <v>6</v>
      </c>
      <c r="S104" s="51"/>
      <c r="T104" s="16">
        <f t="shared" si="56"/>
        <v>6</v>
      </c>
      <c r="U104" s="16">
        <f t="shared" si="63"/>
        <v>65523</v>
      </c>
      <c r="V104" s="16">
        <f t="shared" si="63"/>
        <v>65532</v>
      </c>
      <c r="W104" s="16">
        <f t="shared" si="63"/>
        <v>53055</v>
      </c>
      <c r="X104" s="52">
        <f t="shared" si="62"/>
        <v>145636820.54108492</v>
      </c>
    </row>
    <row r="105" spans="1:24" x14ac:dyDescent="0.25">
      <c r="A105" s="16"/>
      <c r="B105" s="26"/>
      <c r="R105" s="51">
        <f t="shared" si="55"/>
        <v>6</v>
      </c>
      <c r="S105" s="51"/>
      <c r="T105" s="16">
        <f t="shared" si="56"/>
        <v>7</v>
      </c>
      <c r="U105" s="16">
        <f t="shared" si="63"/>
        <v>65524</v>
      </c>
      <c r="V105" s="16">
        <f t="shared" si="63"/>
        <v>65533</v>
      </c>
      <c r="W105" s="16">
        <f t="shared" si="63"/>
        <v>44541</v>
      </c>
      <c r="X105" s="52">
        <f t="shared" si="62"/>
        <v>144161150.96214238</v>
      </c>
    </row>
    <row r="106" spans="1:24" x14ac:dyDescent="0.25">
      <c r="A106" s="16"/>
      <c r="B106" s="26"/>
      <c r="R106" s="51">
        <f t="shared" si="55"/>
        <v>6</v>
      </c>
      <c r="S106" s="51"/>
      <c r="T106" s="16">
        <f t="shared" si="56"/>
        <v>8</v>
      </c>
      <c r="U106" s="16">
        <f t="shared" si="63"/>
        <v>65523</v>
      </c>
      <c r="V106" s="16">
        <f t="shared" si="63"/>
        <v>65534</v>
      </c>
      <c r="W106" s="16">
        <f t="shared" si="63"/>
        <v>29141</v>
      </c>
      <c r="X106" s="52">
        <f t="shared" si="62"/>
        <v>141491981.18110934</v>
      </c>
    </row>
    <row r="107" spans="1:24" x14ac:dyDescent="0.25">
      <c r="A107" s="16"/>
      <c r="B107" s="26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51">
        <f t="shared" si="55"/>
        <v>7</v>
      </c>
      <c r="S107" s="51"/>
      <c r="T107" s="16">
        <f t="shared" si="56"/>
        <v>1</v>
      </c>
      <c r="U107" s="16">
        <f t="shared" si="63"/>
        <v>65523</v>
      </c>
      <c r="V107" s="16">
        <f t="shared" si="63"/>
        <v>65532</v>
      </c>
      <c r="W107" s="16">
        <f t="shared" si="63"/>
        <v>10687</v>
      </c>
      <c r="X107" s="52">
        <f t="shared" si="62"/>
        <v>138293483.83440909</v>
      </c>
    </row>
    <row r="108" spans="1:24" x14ac:dyDescent="0.25">
      <c r="A108" s="16"/>
      <c r="B108" s="26"/>
      <c r="R108" s="51">
        <f t="shared" si="55"/>
        <v>7</v>
      </c>
      <c r="S108" s="51"/>
      <c r="T108" s="16">
        <f t="shared" si="56"/>
        <v>2</v>
      </c>
      <c r="U108" s="16">
        <f t="shared" si="63"/>
        <v>65523</v>
      </c>
      <c r="V108" s="16">
        <f t="shared" si="63"/>
        <v>65532</v>
      </c>
      <c r="W108" s="16">
        <f t="shared" si="63"/>
        <v>16346</v>
      </c>
      <c r="X108" s="52">
        <f t="shared" si="62"/>
        <v>139274317.06758222</v>
      </c>
    </row>
    <row r="109" spans="1:24" x14ac:dyDescent="0.25">
      <c r="A109" s="16"/>
      <c r="B109" s="26"/>
      <c r="R109" s="51">
        <f t="shared" si="55"/>
        <v>7</v>
      </c>
      <c r="S109" s="51"/>
      <c r="T109" s="16">
        <f t="shared" si="56"/>
        <v>3</v>
      </c>
      <c r="U109" s="16">
        <f t="shared" si="63"/>
        <v>65522</v>
      </c>
      <c r="V109" s="16">
        <f t="shared" si="63"/>
        <v>65532</v>
      </c>
      <c r="W109" s="16">
        <f t="shared" si="63"/>
        <v>17988</v>
      </c>
      <c r="X109" s="52">
        <f t="shared" si="62"/>
        <v>139558912.96241704</v>
      </c>
    </row>
    <row r="110" spans="1:24" x14ac:dyDescent="0.25">
      <c r="A110" s="16"/>
      <c r="B110" s="26"/>
      <c r="R110" s="51">
        <f t="shared" si="55"/>
        <v>7</v>
      </c>
      <c r="S110" s="51"/>
      <c r="T110" s="16">
        <f t="shared" si="56"/>
        <v>4</v>
      </c>
      <c r="U110" s="16">
        <f t="shared" si="63"/>
        <v>65523</v>
      </c>
      <c r="V110" s="16">
        <f t="shared" si="63"/>
        <v>65533</v>
      </c>
      <c r="W110" s="16">
        <f t="shared" si="63"/>
        <v>33834</v>
      </c>
      <c r="X110" s="52">
        <f t="shared" si="62"/>
        <v>142305384.6734722</v>
      </c>
    </row>
    <row r="111" spans="1:24" x14ac:dyDescent="0.25">
      <c r="A111" s="16"/>
      <c r="B111" s="26"/>
      <c r="R111" s="51">
        <f t="shared" si="55"/>
        <v>7</v>
      </c>
      <c r="S111" s="51"/>
      <c r="T111" s="16">
        <f t="shared" si="56"/>
        <v>5</v>
      </c>
      <c r="U111" s="16">
        <f t="shared" si="63"/>
        <v>65523</v>
      </c>
      <c r="V111" s="16">
        <f t="shared" si="63"/>
        <v>65533</v>
      </c>
      <c r="W111" s="16">
        <f t="shared" si="63"/>
        <v>50449</v>
      </c>
      <c r="X111" s="52">
        <f t="shared" si="62"/>
        <v>145185141.55086595</v>
      </c>
    </row>
    <row r="112" spans="1:24" x14ac:dyDescent="0.25">
      <c r="A112" s="16"/>
      <c r="B112" s="26"/>
      <c r="R112" s="51">
        <f t="shared" si="55"/>
        <v>7</v>
      </c>
      <c r="S112" s="51"/>
      <c r="T112" s="16">
        <f t="shared" si="56"/>
        <v>6</v>
      </c>
      <c r="U112" s="16">
        <f t="shared" si="63"/>
        <v>65524</v>
      </c>
      <c r="V112" s="16">
        <f t="shared" si="63"/>
        <v>65533</v>
      </c>
      <c r="W112" s="16">
        <f t="shared" si="63"/>
        <v>39739</v>
      </c>
      <c r="X112" s="52">
        <f t="shared" si="62"/>
        <v>143328855.29405662</v>
      </c>
    </row>
    <row r="113" spans="1:24" x14ac:dyDescent="0.25">
      <c r="A113" s="16"/>
      <c r="B113" s="26"/>
      <c r="R113" s="51">
        <f t="shared" si="55"/>
        <v>7</v>
      </c>
      <c r="S113" s="51"/>
      <c r="T113" s="16">
        <f t="shared" si="56"/>
        <v>7</v>
      </c>
      <c r="U113" s="16">
        <f t="shared" si="63"/>
        <v>65524</v>
      </c>
      <c r="V113" s="16">
        <f t="shared" si="63"/>
        <v>65533</v>
      </c>
      <c r="W113" s="16">
        <f t="shared" si="63"/>
        <v>39483</v>
      </c>
      <c r="X113" s="52">
        <f t="shared" si="62"/>
        <v>143284484.67951477</v>
      </c>
    </row>
    <row r="114" spans="1:24" x14ac:dyDescent="0.25">
      <c r="A114" s="16"/>
      <c r="B114" s="26"/>
      <c r="R114" s="51">
        <f t="shared" si="55"/>
        <v>7</v>
      </c>
      <c r="S114" s="51"/>
      <c r="T114" s="16">
        <f t="shared" si="56"/>
        <v>8</v>
      </c>
      <c r="U114" s="16">
        <f t="shared" si="63"/>
        <v>65524</v>
      </c>
      <c r="V114" s="16">
        <f t="shared" si="63"/>
        <v>65534</v>
      </c>
      <c r="W114" s="16">
        <f t="shared" si="63"/>
        <v>34542</v>
      </c>
      <c r="X114" s="52">
        <f t="shared" si="62"/>
        <v>142428097.15431449</v>
      </c>
    </row>
    <row r="115" spans="1:24" x14ac:dyDescent="0.25">
      <c r="A115" s="16"/>
      <c r="B115" s="26"/>
      <c r="R115" s="51">
        <f t="shared" si="55"/>
        <v>8</v>
      </c>
      <c r="S115" s="51"/>
      <c r="T115" s="16">
        <f t="shared" si="56"/>
        <v>1</v>
      </c>
      <c r="U115" s="16">
        <f t="shared" si="63"/>
        <v>65518</v>
      </c>
      <c r="V115" s="16">
        <f t="shared" si="63"/>
        <v>65527</v>
      </c>
      <c r="W115" s="16">
        <f t="shared" si="63"/>
        <v>13650</v>
      </c>
      <c r="X115" s="52">
        <f t="shared" si="62"/>
        <v>138807039.03318837</v>
      </c>
    </row>
    <row r="116" spans="1:24" x14ac:dyDescent="0.25">
      <c r="A116" s="16"/>
      <c r="B116" s="26"/>
      <c r="R116" s="51">
        <f t="shared" si="55"/>
        <v>8</v>
      </c>
      <c r="S116" s="51"/>
      <c r="T116" s="16">
        <f t="shared" si="56"/>
        <v>2</v>
      </c>
      <c r="U116" s="16">
        <f t="shared" si="63"/>
        <v>65515</v>
      </c>
      <c r="V116" s="16">
        <f t="shared" si="63"/>
        <v>65525</v>
      </c>
      <c r="W116" s="16">
        <f t="shared" si="63"/>
        <v>23807</v>
      </c>
      <c r="X116" s="52">
        <f t="shared" si="62"/>
        <v>140567477.8296788</v>
      </c>
    </row>
    <row r="117" spans="1:24" x14ac:dyDescent="0.25">
      <c r="A117" s="16"/>
      <c r="B117" s="26"/>
      <c r="R117" s="51">
        <f t="shared" si="55"/>
        <v>8</v>
      </c>
      <c r="S117" s="51"/>
      <c r="T117" s="16">
        <f t="shared" si="56"/>
        <v>3</v>
      </c>
      <c r="U117" s="16">
        <f t="shared" si="63"/>
        <v>65531</v>
      </c>
      <c r="V117" s="16">
        <f t="shared" si="63"/>
        <v>3</v>
      </c>
      <c r="W117" s="16">
        <f t="shared" si="63"/>
        <v>0</v>
      </c>
      <c r="X117" s="52">
        <f t="shared" si="62"/>
        <v>136441184</v>
      </c>
    </row>
    <row r="118" spans="1:24" x14ac:dyDescent="0.25">
      <c r="A118" s="16"/>
      <c r="B118" s="26"/>
      <c r="R118" s="51">
        <f t="shared" si="55"/>
        <v>8</v>
      </c>
      <c r="S118" s="51"/>
      <c r="T118" s="16">
        <f t="shared" si="56"/>
        <v>4</v>
      </c>
      <c r="U118" s="16">
        <f t="shared" si="63"/>
        <v>65534</v>
      </c>
      <c r="V118" s="16">
        <f t="shared" si="63"/>
        <v>5</v>
      </c>
      <c r="W118" s="16">
        <f t="shared" si="63"/>
        <v>21305</v>
      </c>
      <c r="X118" s="52">
        <f t="shared" si="62"/>
        <v>140133824.40161747</v>
      </c>
    </row>
    <row r="119" spans="1:24" x14ac:dyDescent="0.25">
      <c r="A119" s="16"/>
      <c r="B119" s="26"/>
      <c r="R119" s="51">
        <f t="shared" si="55"/>
        <v>8</v>
      </c>
      <c r="S119" s="51"/>
      <c r="T119" s="16">
        <f t="shared" si="56"/>
        <v>5</v>
      </c>
      <c r="U119" s="16">
        <f t="shared" si="63"/>
        <v>65523</v>
      </c>
      <c r="V119" s="16">
        <f t="shared" si="63"/>
        <v>65532</v>
      </c>
      <c r="W119" s="16">
        <f t="shared" si="63"/>
        <v>21728</v>
      </c>
      <c r="X119" s="52">
        <f t="shared" si="62"/>
        <v>140207139.90923935</v>
      </c>
    </row>
    <row r="120" spans="1:24" x14ac:dyDescent="0.25">
      <c r="A120" s="16"/>
      <c r="B120" s="26"/>
      <c r="R120" s="51">
        <f t="shared" si="55"/>
        <v>8</v>
      </c>
      <c r="S120" s="51"/>
      <c r="T120" s="16">
        <f t="shared" si="56"/>
        <v>6</v>
      </c>
      <c r="U120" s="16">
        <f t="shared" si="63"/>
        <v>65526</v>
      </c>
      <c r="V120" s="16">
        <f t="shared" si="63"/>
        <v>0</v>
      </c>
      <c r="W120" s="16">
        <f t="shared" si="63"/>
        <v>17418</v>
      </c>
      <c r="X120" s="52">
        <f t="shared" si="62"/>
        <v>139460119.01597619</v>
      </c>
    </row>
    <row r="121" spans="1:24" x14ac:dyDescent="0.25">
      <c r="A121" s="16"/>
      <c r="B121" s="26"/>
      <c r="R121" s="51">
        <f t="shared" si="55"/>
        <v>8</v>
      </c>
      <c r="S121" s="51"/>
      <c r="T121" s="16">
        <f t="shared" si="56"/>
        <v>7</v>
      </c>
      <c r="U121" s="16">
        <f t="shared" si="63"/>
        <v>65518</v>
      </c>
      <c r="V121" s="16">
        <f t="shared" si="63"/>
        <v>65529</v>
      </c>
      <c r="W121" s="16">
        <f t="shared" si="63"/>
        <v>24962</v>
      </c>
      <c r="X121" s="52">
        <f t="shared" si="62"/>
        <v>140767665.56325626</v>
      </c>
    </row>
    <row r="122" spans="1:24" x14ac:dyDescent="0.25">
      <c r="A122" s="16"/>
      <c r="B122" s="26"/>
      <c r="R122" s="51">
        <f t="shared" si="55"/>
        <v>8</v>
      </c>
      <c r="S122" s="51"/>
      <c r="T122" s="16">
        <f t="shared" si="56"/>
        <v>8</v>
      </c>
      <c r="U122" s="16">
        <f t="shared" si="63"/>
        <v>65531</v>
      </c>
      <c r="V122" s="16">
        <f t="shared" si="63"/>
        <v>4</v>
      </c>
      <c r="W122" s="16">
        <f t="shared" si="63"/>
        <v>22029</v>
      </c>
      <c r="X122" s="52">
        <f t="shared" si="62"/>
        <v>140259310.04586864</v>
      </c>
    </row>
    <row r="123" spans="1:24" x14ac:dyDescent="0.25">
      <c r="A123" s="16"/>
      <c r="B123" s="26"/>
      <c r="R123" s="51"/>
      <c r="S123" s="51"/>
    </row>
    <row r="124" spans="1:24" x14ac:dyDescent="0.25">
      <c r="A124" s="16"/>
      <c r="B124" s="26"/>
      <c r="R124" s="51"/>
      <c r="S124" s="51"/>
    </row>
    <row r="125" spans="1:24" x14ac:dyDescent="0.25">
      <c r="A125" s="16"/>
      <c r="B125" s="26"/>
      <c r="R125" s="51"/>
      <c r="S125" s="51"/>
    </row>
    <row r="126" spans="1:24" x14ac:dyDescent="0.25">
      <c r="A126" s="16"/>
      <c r="B126" s="26"/>
      <c r="R126" s="51"/>
      <c r="S126" s="51"/>
    </row>
    <row r="127" spans="1:24" x14ac:dyDescent="0.25">
      <c r="A127" s="16"/>
      <c r="B127" s="26"/>
      <c r="R127" s="51"/>
      <c r="S127" s="51"/>
    </row>
    <row r="128" spans="1:24" x14ac:dyDescent="0.25">
      <c r="A128" s="16"/>
      <c r="B128" s="26"/>
      <c r="R128" s="51"/>
      <c r="S128" s="51"/>
    </row>
    <row r="129" spans="1:19" x14ac:dyDescent="0.25">
      <c r="A129" s="16"/>
      <c r="B129" s="26"/>
      <c r="R129" s="51"/>
      <c r="S129" s="51"/>
    </row>
    <row r="130" spans="1:19" x14ac:dyDescent="0.25">
      <c r="A130" s="16"/>
      <c r="B130" s="26"/>
      <c r="R130" s="51"/>
      <c r="S130" s="51"/>
    </row>
    <row r="131" spans="1:19" x14ac:dyDescent="0.25">
      <c r="A131" s="16"/>
      <c r="B131" s="26"/>
      <c r="R131" s="51"/>
      <c r="S131" s="51"/>
    </row>
    <row r="132" spans="1:19" x14ac:dyDescent="0.25">
      <c r="A132" s="16"/>
      <c r="B132" s="26"/>
      <c r="R132" s="51"/>
      <c r="S132" s="51"/>
    </row>
    <row r="133" spans="1:19" x14ac:dyDescent="0.25">
      <c r="A133" s="16"/>
      <c r="B133" s="26"/>
      <c r="R133" s="51"/>
      <c r="S133" s="51"/>
    </row>
    <row r="134" spans="1:19" x14ac:dyDescent="0.25">
      <c r="A134" s="16"/>
      <c r="B134" s="26"/>
      <c r="R134" s="51"/>
      <c r="S134" s="51"/>
    </row>
    <row r="135" spans="1:19" x14ac:dyDescent="0.25">
      <c r="A135" s="16"/>
      <c r="B135" s="26"/>
      <c r="R135" s="51"/>
      <c r="S135" s="51"/>
    </row>
    <row r="136" spans="1:19" x14ac:dyDescent="0.25">
      <c r="A136" s="16"/>
      <c r="B136" s="26"/>
      <c r="R136" s="51"/>
      <c r="S136" s="51"/>
    </row>
    <row r="137" spans="1:19" x14ac:dyDescent="0.25">
      <c r="A137" s="16"/>
      <c r="B137" s="26"/>
      <c r="R137" s="51"/>
      <c r="S137" s="51"/>
    </row>
    <row r="138" spans="1:19" x14ac:dyDescent="0.25">
      <c r="A138" s="16"/>
      <c r="B138" s="26"/>
      <c r="R138" s="51"/>
      <c r="S138" s="51"/>
    </row>
    <row r="139" spans="1:19" x14ac:dyDescent="0.25">
      <c r="A139" s="16"/>
      <c r="B139" s="26"/>
      <c r="R139" s="51"/>
      <c r="S139" s="51"/>
    </row>
    <row r="140" spans="1:19" x14ac:dyDescent="0.25">
      <c r="A140" s="16"/>
      <c r="B140" s="26"/>
      <c r="R140" s="51"/>
      <c r="S140" s="51"/>
    </row>
    <row r="141" spans="1:19" x14ac:dyDescent="0.25">
      <c r="A141" s="16"/>
      <c r="B141" s="26"/>
      <c r="R141" s="51"/>
      <c r="S141" s="51"/>
    </row>
    <row r="142" spans="1:19" x14ac:dyDescent="0.25">
      <c r="A142" s="16"/>
      <c r="B142" s="26"/>
      <c r="R142" s="51"/>
      <c r="S142" s="51"/>
    </row>
    <row r="143" spans="1:19" x14ac:dyDescent="0.25">
      <c r="A143" s="16"/>
      <c r="B143" s="26"/>
      <c r="R143" s="51"/>
      <c r="S143" s="51"/>
    </row>
    <row r="144" spans="1:19" x14ac:dyDescent="0.25">
      <c r="A144" s="16"/>
      <c r="B144" s="26"/>
      <c r="R144" s="51"/>
      <c r="S144" s="51"/>
    </row>
    <row r="145" spans="1:19" x14ac:dyDescent="0.25">
      <c r="A145" s="16"/>
      <c r="B145" s="26"/>
      <c r="R145" s="51"/>
      <c r="S145" s="51"/>
    </row>
    <row r="146" spans="1:19" x14ac:dyDescent="0.25">
      <c r="A146" s="16"/>
      <c r="B146" s="26"/>
      <c r="R146" s="51"/>
      <c r="S146" s="51"/>
    </row>
    <row r="147" spans="1:19" x14ac:dyDescent="0.25">
      <c r="A147" s="16"/>
      <c r="B147" s="26"/>
      <c r="R147" s="51"/>
      <c r="S147" s="51"/>
    </row>
    <row r="148" spans="1:19" x14ac:dyDescent="0.25">
      <c r="A148" s="16"/>
      <c r="B148" s="26"/>
      <c r="R148" s="51"/>
      <c r="S148" s="51"/>
    </row>
    <row r="149" spans="1:19" x14ac:dyDescent="0.25">
      <c r="A149" s="16"/>
      <c r="B149" s="26"/>
      <c r="R149" s="51"/>
      <c r="S149" s="51"/>
    </row>
    <row r="150" spans="1:19" x14ac:dyDescent="0.25">
      <c r="A150" s="16"/>
      <c r="B150" s="26"/>
      <c r="R150" s="51"/>
      <c r="S150" s="51"/>
    </row>
    <row r="151" spans="1:19" x14ac:dyDescent="0.25">
      <c r="A151" s="16"/>
      <c r="B151" s="26"/>
      <c r="R151" s="51"/>
      <c r="S151" s="51"/>
    </row>
    <row r="152" spans="1:19" x14ac:dyDescent="0.25">
      <c r="A152" s="16"/>
      <c r="B152" s="26"/>
      <c r="R152" s="51"/>
      <c r="S152" s="51"/>
    </row>
    <row r="153" spans="1:19" x14ac:dyDescent="0.25">
      <c r="A153" s="16"/>
      <c r="B153" s="26"/>
    </row>
    <row r="154" spans="1:19" x14ac:dyDescent="0.25">
      <c r="A154" s="16"/>
      <c r="B154" s="26"/>
    </row>
    <row r="155" spans="1:19" x14ac:dyDescent="0.25">
      <c r="A155" s="16"/>
      <c r="B155" s="26"/>
    </row>
    <row r="156" spans="1:19" x14ac:dyDescent="0.25">
      <c r="A156" s="16"/>
      <c r="B156" s="26"/>
    </row>
    <row r="157" spans="1:19" x14ac:dyDescent="0.25">
      <c r="A157" s="16"/>
      <c r="B157" s="26"/>
    </row>
    <row r="158" spans="1:19" x14ac:dyDescent="0.25">
      <c r="A158" s="16"/>
      <c r="B158" s="26"/>
    </row>
    <row r="159" spans="1:19" x14ac:dyDescent="0.25">
      <c r="A159" s="16"/>
      <c r="B159" s="26"/>
    </row>
    <row r="160" spans="1:19" x14ac:dyDescent="0.25">
      <c r="A160" s="16"/>
      <c r="B160" s="26"/>
    </row>
    <row r="161" spans="1:2" x14ac:dyDescent="0.25">
      <c r="A161" s="16"/>
      <c r="B161" s="26"/>
    </row>
    <row r="162" spans="1:2" x14ac:dyDescent="0.25">
      <c r="A162" s="16"/>
      <c r="B162" s="26"/>
    </row>
    <row r="163" spans="1:2" x14ac:dyDescent="0.25">
      <c r="A163" s="16"/>
      <c r="B163" s="26"/>
    </row>
    <row r="164" spans="1:2" x14ac:dyDescent="0.25">
      <c r="A164" s="16"/>
      <c r="B164" s="26"/>
    </row>
    <row r="165" spans="1:2" x14ac:dyDescent="0.25">
      <c r="A165" s="16"/>
      <c r="B165" s="26"/>
    </row>
    <row r="166" spans="1:2" x14ac:dyDescent="0.25">
      <c r="A166" s="16"/>
      <c r="B166" s="26"/>
    </row>
    <row r="167" spans="1:2" x14ac:dyDescent="0.25">
      <c r="A167" s="16"/>
      <c r="B167" s="26"/>
    </row>
    <row r="168" spans="1:2" x14ac:dyDescent="0.25">
      <c r="A168" s="16"/>
      <c r="B168" s="26"/>
    </row>
    <row r="169" spans="1:2" x14ac:dyDescent="0.25">
      <c r="A169" s="16"/>
      <c r="B169" s="26"/>
    </row>
    <row r="170" spans="1:2" x14ac:dyDescent="0.25">
      <c r="A170" s="16"/>
      <c r="B170" s="26"/>
    </row>
    <row r="171" spans="1:2" x14ac:dyDescent="0.25">
      <c r="A171" s="16"/>
      <c r="B171" s="26"/>
    </row>
    <row r="172" spans="1:2" x14ac:dyDescent="0.25">
      <c r="A172" s="16"/>
      <c r="B172" s="26"/>
    </row>
    <row r="173" spans="1:2" x14ac:dyDescent="0.25">
      <c r="A173" s="16"/>
      <c r="B173" s="26"/>
    </row>
    <row r="174" spans="1:2" x14ac:dyDescent="0.25">
      <c r="A174" s="16"/>
      <c r="B174" s="26"/>
    </row>
    <row r="175" spans="1:2" x14ac:dyDescent="0.25">
      <c r="A175" s="16"/>
      <c r="B175" s="26"/>
    </row>
    <row r="176" spans="1:2" x14ac:dyDescent="0.25">
      <c r="A176" s="16"/>
      <c r="B176" s="26"/>
    </row>
    <row r="177" spans="1:2" x14ac:dyDescent="0.25">
      <c r="A177" s="16"/>
      <c r="B177" s="26"/>
    </row>
    <row r="178" spans="1:2" x14ac:dyDescent="0.25">
      <c r="A178" s="16"/>
      <c r="B178" s="26"/>
    </row>
    <row r="179" spans="1:2" x14ac:dyDescent="0.25">
      <c r="A179" s="16"/>
      <c r="B179" s="26"/>
    </row>
    <row r="180" spans="1:2" x14ac:dyDescent="0.25">
      <c r="A180" s="16"/>
      <c r="B180" s="26"/>
    </row>
    <row r="181" spans="1:2" x14ac:dyDescent="0.25">
      <c r="A181" s="16"/>
      <c r="B181" s="26"/>
    </row>
    <row r="182" spans="1:2" x14ac:dyDescent="0.25">
      <c r="A182" s="16"/>
      <c r="B182" s="26"/>
    </row>
    <row r="183" spans="1:2" x14ac:dyDescent="0.25">
      <c r="A183" s="16"/>
      <c r="B183" s="26"/>
    </row>
    <row r="184" spans="1:2" x14ac:dyDescent="0.25">
      <c r="A184" s="16"/>
      <c r="B184" s="26"/>
    </row>
    <row r="185" spans="1:2" x14ac:dyDescent="0.25">
      <c r="A185" s="16"/>
      <c r="B185" s="26"/>
    </row>
    <row r="186" spans="1:2" x14ac:dyDescent="0.25">
      <c r="A186" s="16"/>
      <c r="B186" s="26"/>
    </row>
    <row r="187" spans="1:2" x14ac:dyDescent="0.25">
      <c r="A187" s="16"/>
      <c r="B187" s="26"/>
    </row>
    <row r="188" spans="1:2" x14ac:dyDescent="0.25">
      <c r="A188" s="16"/>
      <c r="B188" s="26"/>
    </row>
    <row r="189" spans="1:2" x14ac:dyDescent="0.25">
      <c r="A189" s="16"/>
      <c r="B189" s="26"/>
    </row>
    <row r="190" spans="1:2" x14ac:dyDescent="0.25">
      <c r="A190" s="16"/>
      <c r="B190" s="26"/>
    </row>
    <row r="191" spans="1:2" x14ac:dyDescent="0.25">
      <c r="A191" s="16"/>
      <c r="B191" s="26"/>
    </row>
    <row r="192" spans="1:2" x14ac:dyDescent="0.25">
      <c r="A192" s="16"/>
      <c r="B192" s="26"/>
    </row>
    <row r="193" spans="1:2" x14ac:dyDescent="0.25">
      <c r="A193" s="16"/>
      <c r="B193" s="26"/>
    </row>
    <row r="194" spans="1:2" x14ac:dyDescent="0.25">
      <c r="A194" s="16"/>
      <c r="B194" s="26"/>
    </row>
    <row r="195" spans="1:2" x14ac:dyDescent="0.25">
      <c r="A195" s="16"/>
      <c r="B195" s="26"/>
    </row>
    <row r="196" spans="1:2" x14ac:dyDescent="0.25">
      <c r="A196" s="16"/>
      <c r="B196" s="26"/>
    </row>
    <row r="197" spans="1:2" x14ac:dyDescent="0.25">
      <c r="A197" s="16"/>
      <c r="B197" s="26"/>
    </row>
    <row r="198" spans="1:2" x14ac:dyDescent="0.25">
      <c r="A198" s="16"/>
      <c r="B198" s="26"/>
    </row>
    <row r="199" spans="1:2" x14ac:dyDescent="0.25">
      <c r="A199" s="16"/>
      <c r="B199" s="26"/>
    </row>
    <row r="200" spans="1:2" x14ac:dyDescent="0.25">
      <c r="A200" s="16"/>
      <c r="B200" s="26"/>
    </row>
    <row r="201" spans="1:2" x14ac:dyDescent="0.25">
      <c r="A201" s="16"/>
      <c r="B201" s="26"/>
    </row>
    <row r="202" spans="1:2" x14ac:dyDescent="0.25">
      <c r="A202" s="16"/>
      <c r="B202" s="26"/>
    </row>
    <row r="203" spans="1:2" x14ac:dyDescent="0.25">
      <c r="A203" s="16"/>
      <c r="B203" s="26"/>
    </row>
    <row r="204" spans="1:2" x14ac:dyDescent="0.25">
      <c r="A204" s="16"/>
      <c r="B204" s="26"/>
    </row>
    <row r="205" spans="1:2" x14ac:dyDescent="0.25">
      <c r="A205" s="16"/>
      <c r="B205" s="26"/>
    </row>
    <row r="206" spans="1:2" x14ac:dyDescent="0.25">
      <c r="A206" s="16"/>
      <c r="B206" s="26"/>
    </row>
    <row r="207" spans="1:2" x14ac:dyDescent="0.25">
      <c r="A207" s="16"/>
      <c r="B207" s="26"/>
    </row>
    <row r="208" spans="1:2" x14ac:dyDescent="0.25">
      <c r="A208" s="16"/>
      <c r="B208" s="26"/>
    </row>
    <row r="209" spans="1:2" x14ac:dyDescent="0.25">
      <c r="A209" s="16"/>
      <c r="B209" s="26"/>
    </row>
    <row r="210" spans="1:2" x14ac:dyDescent="0.25">
      <c r="A210" s="16"/>
      <c r="B210" s="26"/>
    </row>
    <row r="211" spans="1:2" x14ac:dyDescent="0.25">
      <c r="A211" s="16"/>
      <c r="B211" s="26"/>
    </row>
    <row r="212" spans="1:2" x14ac:dyDescent="0.25">
      <c r="A212" s="16"/>
      <c r="B212" s="26"/>
    </row>
    <row r="213" spans="1:2" x14ac:dyDescent="0.25">
      <c r="A213" s="16"/>
      <c r="B213" s="26"/>
    </row>
    <row r="214" spans="1:2" x14ac:dyDescent="0.25">
      <c r="A214" s="16"/>
      <c r="B214" s="26"/>
    </row>
    <row r="215" spans="1:2" x14ac:dyDescent="0.25">
      <c r="A215" s="16"/>
      <c r="B215" s="26"/>
    </row>
    <row r="216" spans="1:2" x14ac:dyDescent="0.25">
      <c r="A216" s="16"/>
      <c r="B216" s="26"/>
    </row>
    <row r="217" spans="1:2" x14ac:dyDescent="0.25">
      <c r="A217" s="16"/>
      <c r="B217" s="26"/>
    </row>
    <row r="218" spans="1:2" x14ac:dyDescent="0.25">
      <c r="A218" s="16"/>
      <c r="B218" s="26"/>
    </row>
    <row r="219" spans="1:2" x14ac:dyDescent="0.25">
      <c r="A219" s="16"/>
      <c r="B219" s="26"/>
    </row>
    <row r="220" spans="1:2" x14ac:dyDescent="0.25">
      <c r="A220" s="16"/>
      <c r="B220" s="26"/>
    </row>
    <row r="221" spans="1:2" x14ac:dyDescent="0.25">
      <c r="A221" s="16"/>
      <c r="B221" s="26"/>
    </row>
    <row r="222" spans="1:2" x14ac:dyDescent="0.25">
      <c r="A222" s="16"/>
      <c r="B222" s="26"/>
    </row>
    <row r="223" spans="1:2" x14ac:dyDescent="0.25">
      <c r="A223" s="16"/>
      <c r="B223" s="26"/>
    </row>
    <row r="224" spans="1:2" x14ac:dyDescent="0.25">
      <c r="A224" s="16"/>
      <c r="B224" s="26"/>
    </row>
    <row r="225" spans="1:2" x14ac:dyDescent="0.25">
      <c r="A225" s="16"/>
      <c r="B225" s="26"/>
    </row>
    <row r="226" spans="1:2" x14ac:dyDescent="0.25">
      <c r="A226" s="16"/>
      <c r="B226" s="26"/>
    </row>
    <row r="227" spans="1:2" x14ac:dyDescent="0.25">
      <c r="A227" s="16"/>
      <c r="B227" s="26"/>
    </row>
    <row r="228" spans="1:2" x14ac:dyDescent="0.25">
      <c r="A228" s="16"/>
      <c r="B228" s="26"/>
    </row>
    <row r="229" spans="1:2" x14ac:dyDescent="0.25">
      <c r="A229" s="16"/>
      <c r="B229" s="26"/>
    </row>
    <row r="230" spans="1:2" x14ac:dyDescent="0.25">
      <c r="A230" s="16"/>
      <c r="B230" s="26"/>
    </row>
    <row r="231" spans="1:2" x14ac:dyDescent="0.25">
      <c r="A231" s="16"/>
      <c r="B231" s="26"/>
    </row>
    <row r="232" spans="1:2" x14ac:dyDescent="0.25">
      <c r="A232" s="16"/>
      <c r="B232" s="26"/>
    </row>
    <row r="233" spans="1:2" x14ac:dyDescent="0.25">
      <c r="A233" s="16"/>
      <c r="B233" s="26"/>
    </row>
    <row r="234" spans="1:2" x14ac:dyDescent="0.25">
      <c r="A234" s="16"/>
      <c r="B234" s="26"/>
    </row>
    <row r="235" spans="1:2" x14ac:dyDescent="0.25">
      <c r="A235" s="16"/>
      <c r="B235" s="26"/>
    </row>
    <row r="236" spans="1:2" x14ac:dyDescent="0.25">
      <c r="A236" s="16"/>
      <c r="B236" s="26"/>
    </row>
    <row r="237" spans="1:2" x14ac:dyDescent="0.25">
      <c r="A237" s="16"/>
      <c r="B237" s="26"/>
    </row>
    <row r="238" spans="1:2" x14ac:dyDescent="0.25">
      <c r="A238" s="16"/>
      <c r="B238" s="26"/>
    </row>
    <row r="239" spans="1:2" x14ac:dyDescent="0.25">
      <c r="A239" s="16"/>
      <c r="B239" s="26"/>
    </row>
    <row r="240" spans="1:2" x14ac:dyDescent="0.25">
      <c r="A240" s="16"/>
      <c r="B240" s="26"/>
    </row>
    <row r="241" spans="1:2" x14ac:dyDescent="0.25">
      <c r="A241" s="16"/>
      <c r="B241" s="26"/>
    </row>
    <row r="242" spans="1:2" x14ac:dyDescent="0.25">
      <c r="A242" s="16"/>
      <c r="B242" s="26"/>
    </row>
    <row r="243" spans="1:2" x14ac:dyDescent="0.25">
      <c r="A243" s="16"/>
      <c r="B243" s="26"/>
    </row>
    <row r="244" spans="1:2" x14ac:dyDescent="0.25">
      <c r="A244" s="16"/>
      <c r="B244" s="26"/>
    </row>
    <row r="245" spans="1:2" x14ac:dyDescent="0.25">
      <c r="A245" s="16"/>
      <c r="B245" s="26"/>
    </row>
    <row r="246" spans="1:2" x14ac:dyDescent="0.25">
      <c r="A246" s="16"/>
      <c r="B246" s="26"/>
    </row>
    <row r="247" spans="1:2" x14ac:dyDescent="0.25">
      <c r="A247" s="16"/>
      <c r="B247" s="26"/>
    </row>
    <row r="248" spans="1:2" x14ac:dyDescent="0.25">
      <c r="A248" s="16"/>
      <c r="B248" s="26"/>
    </row>
    <row r="249" spans="1:2" x14ac:dyDescent="0.25">
      <c r="A249" s="16"/>
      <c r="B249" s="26"/>
    </row>
    <row r="250" spans="1:2" x14ac:dyDescent="0.25">
      <c r="A250" s="16"/>
      <c r="B250" s="26"/>
    </row>
    <row r="251" spans="1:2" x14ac:dyDescent="0.25">
      <c r="A251" s="16"/>
      <c r="B251" s="26"/>
    </row>
    <row r="252" spans="1:2" x14ac:dyDescent="0.25">
      <c r="A252" s="16"/>
      <c r="B252" s="26"/>
    </row>
    <row r="253" spans="1:2" x14ac:dyDescent="0.25">
      <c r="A253" s="16"/>
      <c r="B253" s="26"/>
    </row>
    <row r="254" spans="1:2" x14ac:dyDescent="0.25">
      <c r="A254" s="16"/>
      <c r="B254" s="26"/>
    </row>
    <row r="255" spans="1:2" x14ac:dyDescent="0.25">
      <c r="A255" s="16"/>
      <c r="B255" s="26"/>
    </row>
    <row r="256" spans="1:2" x14ac:dyDescent="0.25">
      <c r="A256" s="16"/>
      <c r="B256" s="26"/>
    </row>
    <row r="257" spans="1:2" x14ac:dyDescent="0.25">
      <c r="A257" s="16"/>
      <c r="B257" s="26"/>
    </row>
    <row r="258" spans="1:2" x14ac:dyDescent="0.25">
      <c r="A258" s="16"/>
      <c r="B258" s="26"/>
    </row>
    <row r="259" spans="1:2" x14ac:dyDescent="0.25">
      <c r="A259" s="16"/>
      <c r="B259" s="26"/>
    </row>
    <row r="260" spans="1:2" x14ac:dyDescent="0.25">
      <c r="A260" s="16"/>
      <c r="B260" s="26"/>
    </row>
    <row r="261" spans="1:2" x14ac:dyDescent="0.25">
      <c r="A261" s="16"/>
      <c r="B261" s="26"/>
    </row>
    <row r="262" spans="1:2" x14ac:dyDescent="0.25">
      <c r="A262" s="16"/>
      <c r="B262" s="26"/>
    </row>
    <row r="263" spans="1:2" x14ac:dyDescent="0.25">
      <c r="A263" s="16"/>
      <c r="B263" s="26"/>
    </row>
    <row r="264" spans="1:2" x14ac:dyDescent="0.25">
      <c r="A264" s="16"/>
      <c r="B264" s="26"/>
    </row>
    <row r="265" spans="1:2" x14ac:dyDescent="0.25">
      <c r="A265" s="16"/>
      <c r="B265" s="26"/>
    </row>
    <row r="266" spans="1:2" x14ac:dyDescent="0.25">
      <c r="A266" s="16"/>
      <c r="B266" s="26"/>
    </row>
    <row r="267" spans="1:2" x14ac:dyDescent="0.25">
      <c r="A267" s="16"/>
      <c r="B267" s="26"/>
    </row>
    <row r="268" spans="1:2" x14ac:dyDescent="0.25">
      <c r="A268" s="16"/>
      <c r="B268" s="26"/>
    </row>
    <row r="269" spans="1:2" x14ac:dyDescent="0.25">
      <c r="A269" s="16"/>
      <c r="B269" s="26"/>
    </row>
    <row r="270" spans="1:2" x14ac:dyDescent="0.25">
      <c r="A270" s="16"/>
      <c r="B270" s="26"/>
    </row>
    <row r="271" spans="1:2" x14ac:dyDescent="0.25">
      <c r="A271" s="16"/>
      <c r="B271" s="26"/>
    </row>
    <row r="272" spans="1:2" x14ac:dyDescent="0.25">
      <c r="A272" s="16"/>
      <c r="B272" s="26"/>
    </row>
    <row r="273" spans="1:2" x14ac:dyDescent="0.25">
      <c r="A273" s="16"/>
      <c r="B273" s="26"/>
    </row>
    <row r="274" spans="1:2" x14ac:dyDescent="0.25">
      <c r="A274" s="16"/>
      <c r="B274" s="26"/>
    </row>
    <row r="275" spans="1:2" x14ac:dyDescent="0.25">
      <c r="A275" s="16"/>
      <c r="B275" s="26"/>
    </row>
    <row r="276" spans="1:2" x14ac:dyDescent="0.25">
      <c r="A276" s="16"/>
      <c r="B276" s="26"/>
    </row>
    <row r="277" spans="1:2" x14ac:dyDescent="0.25">
      <c r="A277" s="16"/>
      <c r="B277" s="26"/>
    </row>
    <row r="278" spans="1:2" x14ac:dyDescent="0.25">
      <c r="A278" s="16"/>
      <c r="B278" s="26"/>
    </row>
    <row r="279" spans="1:2" x14ac:dyDescent="0.25">
      <c r="A279" s="16"/>
      <c r="B279" s="26"/>
    </row>
    <row r="280" spans="1:2" x14ac:dyDescent="0.25">
      <c r="A280" s="16"/>
      <c r="B280" s="26"/>
    </row>
    <row r="281" spans="1:2" x14ac:dyDescent="0.25">
      <c r="A281" s="16"/>
      <c r="B281" s="26"/>
    </row>
    <row r="282" spans="1:2" x14ac:dyDescent="0.25">
      <c r="A282" s="16"/>
      <c r="B282" s="26"/>
    </row>
    <row r="283" spans="1:2" x14ac:dyDescent="0.25">
      <c r="A283" s="16"/>
      <c r="B283" s="26"/>
    </row>
    <row r="284" spans="1:2" x14ac:dyDescent="0.25">
      <c r="A284" s="16"/>
      <c r="B284" s="26"/>
    </row>
    <row r="285" spans="1:2" x14ac:dyDescent="0.25">
      <c r="A285" s="16"/>
      <c r="B285" s="26"/>
    </row>
    <row r="286" spans="1:2" x14ac:dyDescent="0.25">
      <c r="A286" s="16"/>
      <c r="B286" s="26"/>
    </row>
    <row r="287" spans="1:2" x14ac:dyDescent="0.25">
      <c r="A287" s="16"/>
      <c r="B287" s="26"/>
    </row>
    <row r="288" spans="1:2" x14ac:dyDescent="0.25">
      <c r="A288" s="16"/>
      <c r="B288" s="26"/>
    </row>
    <row r="289" spans="1:2" x14ac:dyDescent="0.25">
      <c r="A289" s="16"/>
      <c r="B289" s="26"/>
    </row>
    <row r="290" spans="1:2" x14ac:dyDescent="0.25">
      <c r="A290" s="16"/>
      <c r="B290" s="26"/>
    </row>
    <row r="291" spans="1:2" x14ac:dyDescent="0.25">
      <c r="A291" s="16"/>
      <c r="B291" s="26"/>
    </row>
    <row r="292" spans="1:2" x14ac:dyDescent="0.25">
      <c r="A292" s="16"/>
      <c r="B292" s="26"/>
    </row>
    <row r="293" spans="1:2" x14ac:dyDescent="0.25">
      <c r="A293" s="16"/>
      <c r="B293" s="26"/>
    </row>
    <row r="294" spans="1:2" x14ac:dyDescent="0.25">
      <c r="A294" s="16"/>
      <c r="B294" s="26"/>
    </row>
    <row r="295" spans="1:2" x14ac:dyDescent="0.25">
      <c r="A295" s="16"/>
      <c r="B295" s="26"/>
    </row>
    <row r="296" spans="1:2" x14ac:dyDescent="0.25">
      <c r="A296" s="16"/>
      <c r="B296" s="26"/>
    </row>
    <row r="297" spans="1:2" x14ac:dyDescent="0.25">
      <c r="A297" s="16"/>
      <c r="B297" s="26"/>
    </row>
    <row r="298" spans="1:2" x14ac:dyDescent="0.25">
      <c r="A298" s="16"/>
      <c r="B298" s="26"/>
    </row>
    <row r="299" spans="1:2" x14ac:dyDescent="0.25">
      <c r="A299" s="16"/>
      <c r="B299" s="26"/>
    </row>
    <row r="300" spans="1:2" x14ac:dyDescent="0.25">
      <c r="A300" s="16"/>
      <c r="B300" s="26"/>
    </row>
    <row r="301" spans="1:2" x14ac:dyDescent="0.25">
      <c r="A301" s="16"/>
      <c r="B301" s="26"/>
    </row>
    <row r="302" spans="1:2" x14ac:dyDescent="0.25">
      <c r="A302" s="16"/>
      <c r="B302" s="26"/>
    </row>
    <row r="303" spans="1:2" x14ac:dyDescent="0.25">
      <c r="A303" s="16"/>
      <c r="B303" s="26"/>
    </row>
    <row r="304" spans="1:2" x14ac:dyDescent="0.25">
      <c r="A304" s="16"/>
      <c r="B304" s="26"/>
    </row>
    <row r="305" spans="1:2" x14ac:dyDescent="0.25">
      <c r="A305" s="16"/>
      <c r="B305" s="26"/>
    </row>
    <row r="306" spans="1:2" x14ac:dyDescent="0.25">
      <c r="A306" s="16"/>
      <c r="B306" s="26"/>
    </row>
    <row r="307" spans="1:2" x14ac:dyDescent="0.25">
      <c r="A307" s="16"/>
      <c r="B307" s="26"/>
    </row>
    <row r="308" spans="1:2" x14ac:dyDescent="0.25">
      <c r="A308" s="16"/>
      <c r="B308" s="26"/>
    </row>
    <row r="309" spans="1:2" x14ac:dyDescent="0.25">
      <c r="A309" s="16"/>
      <c r="B309" s="26"/>
    </row>
    <row r="310" spans="1:2" x14ac:dyDescent="0.25">
      <c r="A310" s="16"/>
      <c r="B310" s="26"/>
    </row>
    <row r="311" spans="1:2" x14ac:dyDescent="0.25">
      <c r="A311" s="16"/>
      <c r="B311" s="26"/>
    </row>
    <row r="312" spans="1:2" x14ac:dyDescent="0.25">
      <c r="A312" s="16"/>
      <c r="B312" s="26"/>
    </row>
    <row r="313" spans="1:2" x14ac:dyDescent="0.25">
      <c r="A313" s="16"/>
      <c r="B313" s="26"/>
    </row>
    <row r="314" spans="1:2" x14ac:dyDescent="0.25">
      <c r="A314" s="16"/>
      <c r="B314" s="26"/>
    </row>
    <row r="315" spans="1:2" x14ac:dyDescent="0.25">
      <c r="A315" s="16"/>
      <c r="B315" s="26"/>
    </row>
    <row r="316" spans="1:2" x14ac:dyDescent="0.25">
      <c r="A316" s="16"/>
      <c r="B316" s="26"/>
    </row>
    <row r="317" spans="1:2" x14ac:dyDescent="0.25">
      <c r="A317" s="16"/>
      <c r="B317" s="26"/>
    </row>
    <row r="318" spans="1:2" x14ac:dyDescent="0.25">
      <c r="A318" s="16"/>
      <c r="B318" s="26"/>
    </row>
    <row r="319" spans="1:2" x14ac:dyDescent="0.25">
      <c r="A319" s="16"/>
      <c r="B319" s="26"/>
    </row>
    <row r="320" spans="1:2" x14ac:dyDescent="0.25">
      <c r="A320" s="16"/>
      <c r="B320" s="26"/>
    </row>
    <row r="321" spans="1:2" x14ac:dyDescent="0.25">
      <c r="A321" s="16"/>
      <c r="B321" s="26"/>
    </row>
    <row r="322" spans="1:2" x14ac:dyDescent="0.25">
      <c r="A322" s="16"/>
      <c r="B322" s="26"/>
    </row>
    <row r="323" spans="1:2" x14ac:dyDescent="0.25">
      <c r="A323" s="16"/>
      <c r="B323" s="26"/>
    </row>
    <row r="324" spans="1:2" x14ac:dyDescent="0.25">
      <c r="A324" s="16"/>
      <c r="B324" s="26"/>
    </row>
    <row r="325" spans="1:2" x14ac:dyDescent="0.25">
      <c r="A325" s="16"/>
      <c r="B325" s="26"/>
    </row>
    <row r="326" spans="1:2" x14ac:dyDescent="0.25">
      <c r="A326" s="16"/>
      <c r="B326" s="26"/>
    </row>
    <row r="327" spans="1:2" x14ac:dyDescent="0.25">
      <c r="A327" s="16"/>
      <c r="B327" s="26"/>
    </row>
    <row r="328" spans="1:2" x14ac:dyDescent="0.25">
      <c r="A328" s="16"/>
      <c r="B328" s="26"/>
    </row>
    <row r="329" spans="1:2" x14ac:dyDescent="0.25">
      <c r="A329" s="16"/>
      <c r="B329" s="26"/>
    </row>
    <row r="330" spans="1:2" x14ac:dyDescent="0.25">
      <c r="A330" s="16"/>
      <c r="B330" s="26"/>
    </row>
    <row r="331" spans="1:2" x14ac:dyDescent="0.25">
      <c r="A331" s="16"/>
      <c r="B331" s="26"/>
    </row>
    <row r="332" spans="1:2" x14ac:dyDescent="0.25">
      <c r="A332" s="16"/>
      <c r="B332" s="26"/>
    </row>
    <row r="333" spans="1:2" x14ac:dyDescent="0.25">
      <c r="A333" s="16"/>
      <c r="B333" s="26"/>
    </row>
    <row r="334" spans="1:2" x14ac:dyDescent="0.25">
      <c r="A334" s="16"/>
      <c r="B334" s="26"/>
    </row>
    <row r="335" spans="1:2" x14ac:dyDescent="0.25">
      <c r="A335" s="16"/>
      <c r="B335" s="26"/>
    </row>
    <row r="336" spans="1:2" x14ac:dyDescent="0.25">
      <c r="A336" s="16"/>
      <c r="B336" s="26"/>
    </row>
    <row r="337" spans="1:2" x14ac:dyDescent="0.25">
      <c r="A337" s="16"/>
      <c r="B337" s="26"/>
    </row>
    <row r="338" spans="1:2" x14ac:dyDescent="0.25">
      <c r="A338" s="16"/>
      <c r="B338" s="26"/>
    </row>
    <row r="339" spans="1:2" x14ac:dyDescent="0.25">
      <c r="A339" s="16"/>
      <c r="B339" s="26"/>
    </row>
    <row r="340" spans="1:2" x14ac:dyDescent="0.25">
      <c r="A340" s="16"/>
      <c r="B340" s="26"/>
    </row>
    <row r="341" spans="1:2" x14ac:dyDescent="0.25">
      <c r="A341" s="16"/>
      <c r="B341" s="26"/>
    </row>
    <row r="342" spans="1:2" x14ac:dyDescent="0.25">
      <c r="A342" s="16"/>
      <c r="B342" s="26"/>
    </row>
    <row r="343" spans="1:2" x14ac:dyDescent="0.25">
      <c r="A343" s="16"/>
      <c r="B343" s="26"/>
    </row>
    <row r="344" spans="1:2" x14ac:dyDescent="0.25">
      <c r="A344" s="16"/>
      <c r="B344" s="26"/>
    </row>
    <row r="345" spans="1:2" x14ac:dyDescent="0.25">
      <c r="A345" s="16"/>
      <c r="B345" s="26"/>
    </row>
    <row r="346" spans="1:2" x14ac:dyDescent="0.25">
      <c r="A346" s="16"/>
      <c r="B346" s="26"/>
    </row>
    <row r="347" spans="1:2" x14ac:dyDescent="0.25">
      <c r="A347" s="16"/>
      <c r="B347" s="26"/>
    </row>
    <row r="348" spans="1:2" x14ac:dyDescent="0.25">
      <c r="A348" s="16"/>
      <c r="B348" s="26"/>
    </row>
    <row r="349" spans="1:2" x14ac:dyDescent="0.25">
      <c r="A349" s="16"/>
      <c r="B349" s="26"/>
    </row>
    <row r="350" spans="1:2" x14ac:dyDescent="0.25">
      <c r="A350" s="16"/>
      <c r="B350" s="26"/>
    </row>
    <row r="351" spans="1:2" x14ac:dyDescent="0.25">
      <c r="A351" s="16"/>
      <c r="B351" s="26"/>
    </row>
    <row r="352" spans="1:2" x14ac:dyDescent="0.25">
      <c r="A352" s="16"/>
      <c r="B352" s="26"/>
    </row>
    <row r="353" spans="1:2" x14ac:dyDescent="0.25">
      <c r="A353" s="16"/>
      <c r="B353" s="26"/>
    </row>
    <row r="354" spans="1:2" x14ac:dyDescent="0.25">
      <c r="A354" s="16"/>
      <c r="B354" s="26"/>
    </row>
    <row r="355" spans="1:2" x14ac:dyDescent="0.25">
      <c r="A355" s="16"/>
      <c r="B355" s="26"/>
    </row>
    <row r="356" spans="1:2" x14ac:dyDescent="0.25">
      <c r="A356" s="16"/>
      <c r="B356" s="26"/>
    </row>
    <row r="357" spans="1:2" x14ac:dyDescent="0.25">
      <c r="A357" s="16"/>
      <c r="B357" s="26"/>
    </row>
    <row r="358" spans="1:2" x14ac:dyDescent="0.25">
      <c r="A358" s="16"/>
      <c r="B358" s="26"/>
    </row>
    <row r="359" spans="1:2" x14ac:dyDescent="0.25">
      <c r="A359" s="16"/>
      <c r="B359" s="26"/>
    </row>
    <row r="360" spans="1:2" x14ac:dyDescent="0.25">
      <c r="A360" s="16"/>
      <c r="B360" s="26"/>
    </row>
    <row r="361" spans="1:2" x14ac:dyDescent="0.25">
      <c r="A361" s="16"/>
      <c r="B361" s="26"/>
    </row>
    <row r="362" spans="1:2" x14ac:dyDescent="0.25">
      <c r="A362" s="16"/>
      <c r="B362" s="26"/>
    </row>
    <row r="363" spans="1:2" x14ac:dyDescent="0.25">
      <c r="A363" s="16"/>
      <c r="B363" s="26"/>
    </row>
    <row r="364" spans="1:2" x14ac:dyDescent="0.25">
      <c r="A364" s="16"/>
      <c r="B364" s="26"/>
    </row>
    <row r="365" spans="1:2" x14ac:dyDescent="0.25">
      <c r="A365" s="16"/>
      <c r="B365" s="26"/>
    </row>
    <row r="366" spans="1:2" x14ac:dyDescent="0.25">
      <c r="A366" s="16"/>
      <c r="B366" s="26"/>
    </row>
    <row r="367" spans="1:2" x14ac:dyDescent="0.25">
      <c r="A367" s="16"/>
      <c r="B367" s="26"/>
    </row>
    <row r="368" spans="1:2" x14ac:dyDescent="0.25">
      <c r="A368" s="16"/>
      <c r="B368" s="26"/>
    </row>
    <row r="369" spans="1:2" x14ac:dyDescent="0.25">
      <c r="A369" s="16"/>
      <c r="B369" s="26"/>
    </row>
    <row r="370" spans="1:2" x14ac:dyDescent="0.25">
      <c r="A370" s="16"/>
      <c r="B370" s="26"/>
    </row>
    <row r="371" spans="1:2" x14ac:dyDescent="0.25">
      <c r="A371" s="16"/>
      <c r="B371" s="26"/>
    </row>
    <row r="372" spans="1:2" x14ac:dyDescent="0.25">
      <c r="A372" s="16"/>
      <c r="B372" s="26"/>
    </row>
    <row r="373" spans="1:2" x14ac:dyDescent="0.25">
      <c r="A373" s="16"/>
      <c r="B373" s="41"/>
    </row>
    <row r="374" spans="1:2" x14ac:dyDescent="0.25">
      <c r="A374" s="16"/>
      <c r="B374" s="26"/>
    </row>
    <row r="375" spans="1:2" x14ac:dyDescent="0.25">
      <c r="A375" s="16"/>
      <c r="B375" s="26"/>
    </row>
    <row r="376" spans="1:2" x14ac:dyDescent="0.25">
      <c r="A376" s="16"/>
      <c r="B376" s="26"/>
    </row>
    <row r="377" spans="1:2" x14ac:dyDescent="0.25">
      <c r="A377" s="16"/>
      <c r="B377" s="26"/>
    </row>
    <row r="378" spans="1:2" x14ac:dyDescent="0.25">
      <c r="A378" s="16"/>
      <c r="B378" s="26"/>
    </row>
    <row r="379" spans="1:2" x14ac:dyDescent="0.25">
      <c r="A379" s="16"/>
      <c r="B379" s="26"/>
    </row>
    <row r="380" spans="1:2" x14ac:dyDescent="0.25">
      <c r="A380" s="16"/>
      <c r="B380" s="26"/>
    </row>
    <row r="381" spans="1:2" x14ac:dyDescent="0.25">
      <c r="A381" s="16"/>
      <c r="B381" s="26"/>
    </row>
    <row r="382" spans="1:2" x14ac:dyDescent="0.25">
      <c r="A382" s="16"/>
      <c r="B382" s="26"/>
    </row>
    <row r="383" spans="1:2" x14ac:dyDescent="0.25">
      <c r="A383" s="16"/>
      <c r="B383" s="26"/>
    </row>
    <row r="384" spans="1:2" x14ac:dyDescent="0.25">
      <c r="A384" s="16"/>
      <c r="B384" s="26"/>
    </row>
    <row r="385" spans="1:2" x14ac:dyDescent="0.25">
      <c r="A385" s="16"/>
      <c r="B385" s="26"/>
    </row>
    <row r="386" spans="1:2" x14ac:dyDescent="0.25">
      <c r="A386" s="16"/>
      <c r="B386" s="26"/>
    </row>
    <row r="387" spans="1:2" x14ac:dyDescent="0.25">
      <c r="A387" s="16"/>
      <c r="B387" s="26"/>
    </row>
    <row r="388" spans="1:2" x14ac:dyDescent="0.25">
      <c r="A388" s="16"/>
      <c r="B388" s="26"/>
    </row>
    <row r="389" spans="1:2" x14ac:dyDescent="0.25">
      <c r="A389" s="16"/>
      <c r="B389" s="26"/>
    </row>
    <row r="390" spans="1:2" x14ac:dyDescent="0.25">
      <c r="A390" s="16"/>
      <c r="B390" s="26"/>
    </row>
    <row r="391" spans="1:2" x14ac:dyDescent="0.25">
      <c r="A391" s="16"/>
      <c r="B391" s="26"/>
    </row>
    <row r="392" spans="1:2" x14ac:dyDescent="0.25">
      <c r="A392" s="16"/>
      <c r="B392" s="26"/>
    </row>
    <row r="393" spans="1:2" x14ac:dyDescent="0.25">
      <c r="A393" s="16"/>
      <c r="B393" s="26"/>
    </row>
    <row r="394" spans="1:2" x14ac:dyDescent="0.25">
      <c r="A394" s="16"/>
      <c r="B394" s="26"/>
    </row>
    <row r="395" spans="1:2" x14ac:dyDescent="0.25">
      <c r="A395" s="16"/>
      <c r="B395" s="26"/>
    </row>
    <row r="396" spans="1:2" x14ac:dyDescent="0.25">
      <c r="A396" s="16"/>
      <c r="B396" s="26"/>
    </row>
    <row r="397" spans="1:2" x14ac:dyDescent="0.25">
      <c r="A397" s="16"/>
      <c r="B397" s="26"/>
    </row>
    <row r="398" spans="1:2" x14ac:dyDescent="0.25">
      <c r="A398" s="16"/>
      <c r="B398" s="26"/>
    </row>
    <row r="399" spans="1:2" x14ac:dyDescent="0.25">
      <c r="A399" s="16"/>
      <c r="B399" s="26"/>
    </row>
    <row r="400" spans="1:2" x14ac:dyDescent="0.25">
      <c r="A400" s="16"/>
      <c r="B400" s="26"/>
    </row>
    <row r="401" spans="1:2" x14ac:dyDescent="0.25">
      <c r="A401" s="16"/>
      <c r="B401" s="26"/>
    </row>
    <row r="402" spans="1:2" x14ac:dyDescent="0.25">
      <c r="A402" s="16"/>
      <c r="B402" s="26"/>
    </row>
    <row r="403" spans="1:2" x14ac:dyDescent="0.25">
      <c r="A403" s="16"/>
      <c r="B403" s="26"/>
    </row>
    <row r="404" spans="1:2" x14ac:dyDescent="0.25">
      <c r="A404" s="16"/>
      <c r="B404" s="26"/>
    </row>
    <row r="405" spans="1:2" x14ac:dyDescent="0.25">
      <c r="A405" s="16"/>
      <c r="B405" s="26"/>
    </row>
    <row r="406" spans="1:2" x14ac:dyDescent="0.25">
      <c r="A406" s="16"/>
      <c r="B406" s="26"/>
    </row>
    <row r="407" spans="1:2" x14ac:dyDescent="0.25">
      <c r="A407" s="16"/>
      <c r="B407" s="26"/>
    </row>
    <row r="408" spans="1:2" x14ac:dyDescent="0.25">
      <c r="A408" s="16"/>
      <c r="B408" s="26"/>
    </row>
    <row r="409" spans="1:2" x14ac:dyDescent="0.25">
      <c r="A409" s="16"/>
      <c r="B409" s="26"/>
    </row>
    <row r="410" spans="1:2" x14ac:dyDescent="0.25">
      <c r="A410" s="16"/>
      <c r="B410" s="26"/>
    </row>
    <row r="411" spans="1:2" x14ac:dyDescent="0.25">
      <c r="A411" s="16"/>
      <c r="B411" s="26"/>
    </row>
    <row r="412" spans="1:2" x14ac:dyDescent="0.25">
      <c r="A412" s="16"/>
      <c r="B412" s="26"/>
    </row>
    <row r="413" spans="1:2" x14ac:dyDescent="0.25">
      <c r="A413" s="16"/>
      <c r="B413" s="26"/>
    </row>
    <row r="414" spans="1:2" x14ac:dyDescent="0.25">
      <c r="A414" s="16"/>
      <c r="B414" s="26"/>
    </row>
    <row r="415" spans="1:2" x14ac:dyDescent="0.25">
      <c r="A415" s="16"/>
      <c r="B415" s="26"/>
    </row>
    <row r="416" spans="1:2" x14ac:dyDescent="0.25">
      <c r="A416" s="16"/>
      <c r="B416" s="26"/>
    </row>
    <row r="417" spans="1:2" x14ac:dyDescent="0.25">
      <c r="A417" s="16"/>
      <c r="B417" s="26"/>
    </row>
    <row r="418" spans="1:2" x14ac:dyDescent="0.25">
      <c r="A418" s="16"/>
      <c r="B418" s="26"/>
    </row>
    <row r="419" spans="1:2" x14ac:dyDescent="0.25">
      <c r="A419" s="16"/>
      <c r="B419" s="26"/>
    </row>
    <row r="420" spans="1:2" x14ac:dyDescent="0.25">
      <c r="A420" s="16"/>
      <c r="B420" s="26"/>
    </row>
    <row r="421" spans="1:2" x14ac:dyDescent="0.25">
      <c r="A421" s="16"/>
      <c r="B421" s="26"/>
    </row>
    <row r="422" spans="1:2" x14ac:dyDescent="0.25">
      <c r="A422" s="16"/>
      <c r="B422" s="26"/>
    </row>
    <row r="423" spans="1:2" x14ac:dyDescent="0.25">
      <c r="A423" s="16"/>
      <c r="B423" s="26"/>
    </row>
    <row r="424" spans="1:2" x14ac:dyDescent="0.25">
      <c r="A424" s="16"/>
      <c r="B424" s="26"/>
    </row>
    <row r="425" spans="1:2" x14ac:dyDescent="0.25">
      <c r="A425" s="16"/>
      <c r="B425" s="26"/>
    </row>
    <row r="426" spans="1:2" x14ac:dyDescent="0.25">
      <c r="A426" s="16"/>
      <c r="B426" s="26"/>
    </row>
    <row r="427" spans="1:2" x14ac:dyDescent="0.25">
      <c r="A427" s="16"/>
      <c r="B427" s="26"/>
    </row>
    <row r="428" spans="1:2" x14ac:dyDescent="0.25">
      <c r="A428" s="16"/>
      <c r="B428" s="26"/>
    </row>
    <row r="429" spans="1:2" x14ac:dyDescent="0.25">
      <c r="A429" s="16"/>
      <c r="B429" s="26"/>
    </row>
    <row r="430" spans="1:2" x14ac:dyDescent="0.25">
      <c r="A430" s="16"/>
      <c r="B430" s="26"/>
    </row>
    <row r="431" spans="1:2" x14ac:dyDescent="0.25">
      <c r="A431" s="16"/>
      <c r="B431" s="26"/>
    </row>
    <row r="432" spans="1:2" x14ac:dyDescent="0.25">
      <c r="A432" s="16"/>
      <c r="B432" s="26"/>
    </row>
    <row r="433" spans="1:2" x14ac:dyDescent="0.25">
      <c r="A433" s="16"/>
      <c r="B433" s="26"/>
    </row>
    <row r="434" spans="1:2" x14ac:dyDescent="0.25">
      <c r="A434" s="16"/>
      <c r="B434" s="26"/>
    </row>
    <row r="435" spans="1:2" x14ac:dyDescent="0.25">
      <c r="A435" s="16"/>
      <c r="B435" s="26"/>
    </row>
    <row r="436" spans="1:2" x14ac:dyDescent="0.25">
      <c r="A436" s="16"/>
      <c r="B436" s="26"/>
    </row>
    <row r="437" spans="1:2" x14ac:dyDescent="0.25">
      <c r="A437" s="16"/>
      <c r="B437" s="26"/>
    </row>
    <row r="438" spans="1:2" x14ac:dyDescent="0.25">
      <c r="A438" s="16"/>
      <c r="B438" s="26"/>
    </row>
    <row r="439" spans="1:2" x14ac:dyDescent="0.25">
      <c r="A439" s="16"/>
      <c r="B439" s="26"/>
    </row>
    <row r="440" spans="1:2" x14ac:dyDescent="0.25">
      <c r="A440" s="16"/>
      <c r="B440" s="26"/>
    </row>
    <row r="441" spans="1:2" x14ac:dyDescent="0.25">
      <c r="A441" s="16"/>
      <c r="B441" s="26"/>
    </row>
    <row r="442" spans="1:2" x14ac:dyDescent="0.25">
      <c r="A442" s="16"/>
      <c r="B442" s="26"/>
    </row>
    <row r="443" spans="1:2" x14ac:dyDescent="0.25">
      <c r="A443" s="16"/>
      <c r="B443" s="26"/>
    </row>
    <row r="444" spans="1:2" x14ac:dyDescent="0.25">
      <c r="A444" s="16"/>
      <c r="B444" s="26"/>
    </row>
    <row r="445" spans="1:2" x14ac:dyDescent="0.25">
      <c r="A445" s="16"/>
      <c r="B445" s="26"/>
    </row>
    <row r="446" spans="1:2" x14ac:dyDescent="0.25">
      <c r="A446" s="16"/>
      <c r="B446" s="26"/>
    </row>
    <row r="447" spans="1:2" x14ac:dyDescent="0.25">
      <c r="A447" s="16"/>
      <c r="B447" s="26"/>
    </row>
    <row r="448" spans="1:2" x14ac:dyDescent="0.25">
      <c r="A448" s="16"/>
      <c r="B448" s="26"/>
    </row>
    <row r="449" spans="1:2" x14ac:dyDescent="0.25">
      <c r="A449" s="16"/>
      <c r="B449" s="26"/>
    </row>
    <row r="450" spans="1:2" x14ac:dyDescent="0.25">
      <c r="A450" s="16"/>
      <c r="B450" s="26"/>
    </row>
    <row r="451" spans="1:2" x14ac:dyDescent="0.25">
      <c r="A451" s="16"/>
      <c r="B451" s="26"/>
    </row>
    <row r="452" spans="1:2" x14ac:dyDescent="0.25">
      <c r="A452" s="16"/>
      <c r="B452" s="26"/>
    </row>
    <row r="453" spans="1:2" x14ac:dyDescent="0.25">
      <c r="A453" s="16"/>
      <c r="B453" s="26"/>
    </row>
    <row r="454" spans="1:2" x14ac:dyDescent="0.25">
      <c r="A454" s="16"/>
      <c r="B454" s="26"/>
    </row>
    <row r="455" spans="1:2" x14ac:dyDescent="0.25">
      <c r="A455" s="16"/>
      <c r="B455" s="26"/>
    </row>
    <row r="456" spans="1:2" x14ac:dyDescent="0.25">
      <c r="A456" s="16"/>
      <c r="B456" s="26"/>
    </row>
    <row r="457" spans="1:2" x14ac:dyDescent="0.25">
      <c r="A457" s="16"/>
      <c r="B457" s="26"/>
    </row>
    <row r="458" spans="1:2" x14ac:dyDescent="0.25">
      <c r="A458" s="16"/>
      <c r="B458" s="26"/>
    </row>
    <row r="459" spans="1:2" x14ac:dyDescent="0.25">
      <c r="A459" s="16"/>
      <c r="B459" s="26"/>
    </row>
    <row r="460" spans="1:2" x14ac:dyDescent="0.25">
      <c r="A460" s="16"/>
      <c r="B460" s="26"/>
    </row>
    <row r="461" spans="1:2" x14ac:dyDescent="0.25">
      <c r="A461" s="16"/>
      <c r="B461" s="26"/>
    </row>
    <row r="462" spans="1:2" x14ac:dyDescent="0.25">
      <c r="A462" s="16"/>
      <c r="B462" s="26"/>
    </row>
    <row r="463" spans="1:2" x14ac:dyDescent="0.25">
      <c r="A463" s="16"/>
      <c r="B463" s="26"/>
    </row>
    <row r="464" spans="1:2" x14ac:dyDescent="0.25">
      <c r="A464" s="16"/>
      <c r="B464" s="26"/>
    </row>
    <row r="465" spans="1:2" x14ac:dyDescent="0.25">
      <c r="A465" s="16"/>
      <c r="B465" s="26"/>
    </row>
    <row r="466" spans="1:2" x14ac:dyDescent="0.25">
      <c r="A466" s="16"/>
      <c r="B466" s="26"/>
    </row>
    <row r="467" spans="1:2" x14ac:dyDescent="0.25">
      <c r="A467" s="16"/>
      <c r="B467" s="26"/>
    </row>
    <row r="468" spans="1:2" x14ac:dyDescent="0.25">
      <c r="A468" s="16"/>
      <c r="B468" s="26"/>
    </row>
    <row r="469" spans="1:2" x14ac:dyDescent="0.25">
      <c r="A469" s="16"/>
      <c r="B469" s="26"/>
    </row>
    <row r="470" spans="1:2" x14ac:dyDescent="0.25">
      <c r="A470" s="16"/>
      <c r="B470" s="26"/>
    </row>
    <row r="471" spans="1:2" x14ac:dyDescent="0.25">
      <c r="A471" s="16"/>
      <c r="B471" s="26"/>
    </row>
    <row r="472" spans="1:2" x14ac:dyDescent="0.25">
      <c r="A472" s="16"/>
      <c r="B472" s="26"/>
    </row>
    <row r="473" spans="1:2" x14ac:dyDescent="0.25">
      <c r="A473" s="16"/>
      <c r="B473" s="26"/>
    </row>
    <row r="474" spans="1:2" x14ac:dyDescent="0.25">
      <c r="A474" s="16"/>
      <c r="B474" s="26"/>
    </row>
    <row r="475" spans="1:2" x14ac:dyDescent="0.25">
      <c r="A475" s="16"/>
      <c r="B475" s="26"/>
    </row>
    <row r="476" spans="1:2" x14ac:dyDescent="0.25">
      <c r="A476" s="16"/>
      <c r="B476" s="26"/>
    </row>
    <row r="477" spans="1:2" x14ac:dyDescent="0.25">
      <c r="A477" s="16"/>
      <c r="B477" s="26"/>
    </row>
    <row r="478" spans="1:2" x14ac:dyDescent="0.25">
      <c r="A478" s="16"/>
      <c r="B478" s="26"/>
    </row>
    <row r="479" spans="1:2" x14ac:dyDescent="0.25">
      <c r="A479" s="16"/>
      <c r="B479" s="26"/>
    </row>
    <row r="480" spans="1:2" x14ac:dyDescent="0.25">
      <c r="A480" s="16"/>
      <c r="B480" s="26"/>
    </row>
    <row r="481" spans="1:2" x14ac:dyDescent="0.25">
      <c r="A481" s="16"/>
      <c r="B481" s="26"/>
    </row>
    <row r="482" spans="1:2" x14ac:dyDescent="0.25">
      <c r="A482" s="16"/>
      <c r="B482" s="26"/>
    </row>
    <row r="483" spans="1:2" x14ac:dyDescent="0.25">
      <c r="A483" s="16"/>
      <c r="B483" s="26"/>
    </row>
    <row r="484" spans="1:2" x14ac:dyDescent="0.25">
      <c r="A484" s="16"/>
      <c r="B484" s="26"/>
    </row>
    <row r="485" spans="1:2" x14ac:dyDescent="0.25">
      <c r="A485" s="16"/>
      <c r="B485" s="26"/>
    </row>
    <row r="486" spans="1:2" x14ac:dyDescent="0.25">
      <c r="A486" s="16"/>
      <c r="B486" s="26"/>
    </row>
    <row r="487" spans="1:2" x14ac:dyDescent="0.25">
      <c r="A487" s="16"/>
      <c r="B487" s="26"/>
    </row>
    <row r="488" spans="1:2" x14ac:dyDescent="0.25">
      <c r="A488" s="16"/>
      <c r="B488" s="26"/>
    </row>
    <row r="489" spans="1:2" x14ac:dyDescent="0.25">
      <c r="A489" s="16"/>
      <c r="B489" s="26"/>
    </row>
    <row r="490" spans="1:2" x14ac:dyDescent="0.25">
      <c r="A490" s="16"/>
      <c r="B490" s="26"/>
    </row>
    <row r="491" spans="1:2" x14ac:dyDescent="0.25">
      <c r="A491" s="16"/>
      <c r="B491" s="26"/>
    </row>
    <row r="492" spans="1:2" x14ac:dyDescent="0.25">
      <c r="A492" s="16"/>
      <c r="B492" s="26"/>
    </row>
    <row r="493" spans="1:2" x14ac:dyDescent="0.25">
      <c r="A493" s="16"/>
      <c r="B493" s="26"/>
    </row>
    <row r="494" spans="1:2" x14ac:dyDescent="0.25">
      <c r="A494" s="16"/>
      <c r="B494" s="26"/>
    </row>
    <row r="495" spans="1:2" x14ac:dyDescent="0.25">
      <c r="A495" s="16"/>
      <c r="B495" s="26"/>
    </row>
    <row r="496" spans="1:2" x14ac:dyDescent="0.25">
      <c r="A496" s="16"/>
      <c r="B496" s="26"/>
    </row>
    <row r="497" spans="1:2" x14ac:dyDescent="0.25">
      <c r="A497" s="16"/>
      <c r="B497" s="26"/>
    </row>
    <row r="498" spans="1:2" x14ac:dyDescent="0.25">
      <c r="A498" s="16"/>
      <c r="B498" s="26"/>
    </row>
    <row r="499" spans="1:2" x14ac:dyDescent="0.25">
      <c r="A499" s="16"/>
      <c r="B499" s="26"/>
    </row>
    <row r="500" spans="1:2" x14ac:dyDescent="0.25">
      <c r="A500" s="16"/>
      <c r="B500" s="26"/>
    </row>
    <row r="501" spans="1:2" x14ac:dyDescent="0.25">
      <c r="A501" s="16"/>
      <c r="B501" s="26"/>
    </row>
    <row r="502" spans="1:2" x14ac:dyDescent="0.25">
      <c r="A502" s="16"/>
      <c r="B502" s="26"/>
    </row>
    <row r="503" spans="1:2" x14ac:dyDescent="0.25">
      <c r="A503" s="16"/>
      <c r="B503" s="26"/>
    </row>
    <row r="504" spans="1:2" x14ac:dyDescent="0.25">
      <c r="A504" s="16"/>
      <c r="B504" s="26"/>
    </row>
    <row r="505" spans="1:2" x14ac:dyDescent="0.25">
      <c r="A505" s="16"/>
      <c r="B505" s="26"/>
    </row>
    <row r="506" spans="1:2" x14ac:dyDescent="0.25">
      <c r="A506" s="16"/>
      <c r="B506" s="26"/>
    </row>
    <row r="507" spans="1:2" x14ac:dyDescent="0.25">
      <c r="A507" s="16"/>
      <c r="B507" s="26"/>
    </row>
    <row r="508" spans="1:2" x14ac:dyDescent="0.25">
      <c r="A508" s="16"/>
      <c r="B508" s="26"/>
    </row>
    <row r="509" spans="1:2" x14ac:dyDescent="0.25">
      <c r="A509" s="16"/>
      <c r="B509" s="26"/>
    </row>
    <row r="510" spans="1:2" x14ac:dyDescent="0.25">
      <c r="A510" s="16"/>
      <c r="B510" s="26"/>
    </row>
    <row r="511" spans="1:2" x14ac:dyDescent="0.25">
      <c r="A511" s="16"/>
      <c r="B511" s="26"/>
    </row>
    <row r="512" spans="1:2" x14ac:dyDescent="0.25">
      <c r="A512" s="16"/>
      <c r="B512" s="26"/>
    </row>
    <row r="513" spans="1:2" x14ac:dyDescent="0.25">
      <c r="A513" s="16"/>
      <c r="B513" s="26"/>
    </row>
    <row r="514" spans="1:2" x14ac:dyDescent="0.25">
      <c r="A514" s="16"/>
      <c r="B514" s="26"/>
    </row>
    <row r="515" spans="1:2" x14ac:dyDescent="0.25">
      <c r="A515" s="16"/>
      <c r="B515" s="26"/>
    </row>
    <row r="516" spans="1:2" x14ac:dyDescent="0.25">
      <c r="A516" s="16"/>
      <c r="B516" s="26"/>
    </row>
    <row r="517" spans="1:2" x14ac:dyDescent="0.25">
      <c r="A517" s="16"/>
      <c r="B517" s="26"/>
    </row>
    <row r="518" spans="1:2" x14ac:dyDescent="0.25">
      <c r="A518" s="16"/>
      <c r="B518" s="26"/>
    </row>
    <row r="519" spans="1:2" x14ac:dyDescent="0.25">
      <c r="A519" s="16"/>
      <c r="B519" s="26"/>
    </row>
    <row r="520" spans="1:2" x14ac:dyDescent="0.25">
      <c r="A520" s="16"/>
      <c r="B520" s="26"/>
    </row>
    <row r="521" spans="1:2" x14ac:dyDescent="0.25">
      <c r="A521" s="16"/>
      <c r="B521" s="26"/>
    </row>
    <row r="522" spans="1:2" x14ac:dyDescent="0.25">
      <c r="A522" s="16"/>
      <c r="B522" s="26"/>
    </row>
    <row r="523" spans="1:2" x14ac:dyDescent="0.25">
      <c r="A523" s="16"/>
      <c r="B523" s="26"/>
    </row>
    <row r="524" spans="1:2" x14ac:dyDescent="0.25">
      <c r="A524" s="16"/>
      <c r="B524" s="26"/>
    </row>
    <row r="525" spans="1:2" x14ac:dyDescent="0.25">
      <c r="A525" s="16"/>
      <c r="B525" s="26"/>
    </row>
    <row r="526" spans="1:2" x14ac:dyDescent="0.25">
      <c r="A526" s="16"/>
      <c r="B526" s="26"/>
    </row>
    <row r="527" spans="1:2" x14ac:dyDescent="0.25">
      <c r="A527" s="16"/>
      <c r="B527" s="26"/>
    </row>
    <row r="528" spans="1:2" x14ac:dyDescent="0.25">
      <c r="A528" s="16"/>
      <c r="B528" s="26"/>
    </row>
    <row r="529" spans="1:2" x14ac:dyDescent="0.25">
      <c r="A529" s="16"/>
      <c r="B529" s="26"/>
    </row>
    <row r="530" spans="1:2" x14ac:dyDescent="0.25">
      <c r="A530" s="16"/>
      <c r="B530" s="26"/>
    </row>
    <row r="531" spans="1:2" x14ac:dyDescent="0.25">
      <c r="A531" s="16"/>
      <c r="B531" s="26"/>
    </row>
    <row r="532" spans="1:2" x14ac:dyDescent="0.25">
      <c r="A532" s="16"/>
      <c r="B532" s="26"/>
    </row>
    <row r="533" spans="1:2" x14ac:dyDescent="0.25">
      <c r="A533" s="16"/>
      <c r="B533" s="26"/>
    </row>
    <row r="534" spans="1:2" x14ac:dyDescent="0.25">
      <c r="A534" s="16"/>
      <c r="B534" s="26"/>
    </row>
    <row r="535" spans="1:2" x14ac:dyDescent="0.25">
      <c r="A535" s="16"/>
      <c r="B535" s="26"/>
    </row>
    <row r="536" spans="1:2" x14ac:dyDescent="0.25">
      <c r="A536" s="16"/>
      <c r="B536" s="26"/>
    </row>
    <row r="537" spans="1:2" x14ac:dyDescent="0.25">
      <c r="A537" s="16"/>
      <c r="B537" s="26"/>
    </row>
    <row r="538" spans="1:2" x14ac:dyDescent="0.25">
      <c r="A538" s="16"/>
      <c r="B538" s="26"/>
    </row>
    <row r="539" spans="1:2" x14ac:dyDescent="0.25">
      <c r="A539" s="16"/>
      <c r="B539" s="26"/>
    </row>
    <row r="540" spans="1:2" x14ac:dyDescent="0.25">
      <c r="A540" s="16"/>
      <c r="B540" s="26"/>
    </row>
    <row r="541" spans="1:2" x14ac:dyDescent="0.25">
      <c r="A541" s="16"/>
      <c r="B541" s="26"/>
    </row>
    <row r="542" spans="1:2" x14ac:dyDescent="0.25">
      <c r="A542" s="16"/>
      <c r="B542" s="26"/>
    </row>
    <row r="543" spans="1:2" x14ac:dyDescent="0.25">
      <c r="A543" s="16"/>
      <c r="B543" s="26"/>
    </row>
    <row r="544" spans="1:2" x14ac:dyDescent="0.25">
      <c r="A544" s="16"/>
      <c r="B544" s="26"/>
    </row>
    <row r="545" spans="1:2" x14ac:dyDescent="0.25">
      <c r="A545" s="16"/>
      <c r="B545" s="26"/>
    </row>
    <row r="546" spans="1:2" x14ac:dyDescent="0.25">
      <c r="A546" s="16"/>
      <c r="B546" s="26"/>
    </row>
    <row r="547" spans="1:2" x14ac:dyDescent="0.25">
      <c r="A547" s="16"/>
      <c r="B547" s="26"/>
    </row>
    <row r="548" spans="1:2" x14ac:dyDescent="0.25">
      <c r="A548" s="16"/>
      <c r="B548" s="26"/>
    </row>
    <row r="549" spans="1:2" x14ac:dyDescent="0.25">
      <c r="A549" s="16"/>
      <c r="B549" s="26"/>
    </row>
    <row r="550" spans="1:2" x14ac:dyDescent="0.25">
      <c r="A550" s="16"/>
      <c r="B550" s="26"/>
    </row>
    <row r="551" spans="1:2" x14ac:dyDescent="0.25">
      <c r="A551" s="16"/>
      <c r="B551" s="26"/>
    </row>
    <row r="552" spans="1:2" x14ac:dyDescent="0.25">
      <c r="A552" s="16"/>
      <c r="B552" s="26"/>
    </row>
    <row r="553" spans="1:2" x14ac:dyDescent="0.25">
      <c r="A553" s="16"/>
      <c r="B553" s="26"/>
    </row>
    <row r="554" spans="1:2" x14ac:dyDescent="0.25">
      <c r="A554" s="16"/>
      <c r="B554" s="26"/>
    </row>
    <row r="555" spans="1:2" x14ac:dyDescent="0.25">
      <c r="A555" s="16"/>
      <c r="B555" s="26"/>
    </row>
    <row r="556" spans="1:2" x14ac:dyDescent="0.25">
      <c r="A556" s="16"/>
      <c r="B556" s="26"/>
    </row>
    <row r="557" spans="1:2" x14ac:dyDescent="0.25">
      <c r="A557" s="16"/>
      <c r="B557" s="26"/>
    </row>
    <row r="558" spans="1:2" x14ac:dyDescent="0.25">
      <c r="A558" s="16"/>
      <c r="B558" s="26"/>
    </row>
    <row r="559" spans="1:2" x14ac:dyDescent="0.25">
      <c r="A559" s="16"/>
      <c r="B559" s="41"/>
    </row>
    <row r="560" spans="1:2" x14ac:dyDescent="0.25">
      <c r="A560" s="16"/>
      <c r="B560" s="26"/>
    </row>
    <row r="561" spans="1:2" x14ac:dyDescent="0.25">
      <c r="A561" s="16"/>
      <c r="B561" s="26"/>
    </row>
    <row r="562" spans="1:2" x14ac:dyDescent="0.25">
      <c r="A562" s="16"/>
      <c r="B562" s="26"/>
    </row>
    <row r="563" spans="1:2" x14ac:dyDescent="0.25">
      <c r="A563" s="16"/>
      <c r="B563" s="26"/>
    </row>
    <row r="564" spans="1:2" x14ac:dyDescent="0.25">
      <c r="A564" s="16"/>
      <c r="B564" s="26"/>
    </row>
    <row r="565" spans="1:2" x14ac:dyDescent="0.25">
      <c r="A565" s="16"/>
      <c r="B565" s="26"/>
    </row>
    <row r="566" spans="1:2" x14ac:dyDescent="0.25">
      <c r="A566" s="16"/>
      <c r="B566" s="26"/>
    </row>
    <row r="567" spans="1:2" x14ac:dyDescent="0.25">
      <c r="A567" s="16"/>
      <c r="B567" s="26"/>
    </row>
    <row r="568" spans="1:2" x14ac:dyDescent="0.25">
      <c r="A568" s="16"/>
      <c r="B568" s="26"/>
    </row>
    <row r="569" spans="1:2" x14ac:dyDescent="0.25">
      <c r="A569" s="16"/>
      <c r="B569" s="26"/>
    </row>
    <row r="570" spans="1:2" x14ac:dyDescent="0.25">
      <c r="A570" s="16"/>
      <c r="B570" s="26"/>
    </row>
    <row r="571" spans="1:2" x14ac:dyDescent="0.25">
      <c r="A571" s="16"/>
      <c r="B571" s="26"/>
    </row>
    <row r="572" spans="1:2" x14ac:dyDescent="0.25">
      <c r="A572" s="16"/>
      <c r="B572" s="26"/>
    </row>
    <row r="573" spans="1:2" x14ac:dyDescent="0.25">
      <c r="A573" s="16"/>
      <c r="B573" s="26"/>
    </row>
    <row r="574" spans="1:2" x14ac:dyDescent="0.25">
      <c r="A574" s="16"/>
      <c r="B574" s="26"/>
    </row>
    <row r="575" spans="1:2" x14ac:dyDescent="0.25">
      <c r="A575" s="16"/>
      <c r="B575" s="26"/>
    </row>
    <row r="576" spans="1:2" x14ac:dyDescent="0.25">
      <c r="A576" s="16"/>
      <c r="B576" s="26"/>
    </row>
    <row r="577" spans="1:2" x14ac:dyDescent="0.25">
      <c r="A577" s="16"/>
      <c r="B577" s="26"/>
    </row>
    <row r="578" spans="1:2" x14ac:dyDescent="0.25">
      <c r="A578" s="16"/>
      <c r="B578" s="26"/>
    </row>
    <row r="579" spans="1:2" x14ac:dyDescent="0.25">
      <c r="A579" s="16"/>
      <c r="B579" s="26"/>
    </row>
    <row r="580" spans="1:2" x14ac:dyDescent="0.25">
      <c r="A580" s="16"/>
      <c r="B580" s="26"/>
    </row>
    <row r="581" spans="1:2" x14ac:dyDescent="0.25">
      <c r="A581" s="16"/>
      <c r="B581" s="26"/>
    </row>
    <row r="582" spans="1:2" x14ac:dyDescent="0.25">
      <c r="A582" s="16"/>
      <c r="B582" s="26"/>
    </row>
    <row r="583" spans="1:2" x14ac:dyDescent="0.25">
      <c r="A583" s="16"/>
      <c r="B583" s="26"/>
    </row>
    <row r="584" spans="1:2" x14ac:dyDescent="0.25">
      <c r="A584" s="16"/>
      <c r="B584" s="26"/>
    </row>
    <row r="585" spans="1:2" x14ac:dyDescent="0.25">
      <c r="A585" s="16"/>
      <c r="B585" s="26"/>
    </row>
    <row r="586" spans="1:2" x14ac:dyDescent="0.25">
      <c r="A586" s="16"/>
      <c r="B586" s="26"/>
    </row>
    <row r="587" spans="1:2" x14ac:dyDescent="0.25">
      <c r="A587" s="16"/>
      <c r="B587" s="26"/>
    </row>
    <row r="588" spans="1:2" x14ac:dyDescent="0.25">
      <c r="A588" s="16"/>
      <c r="B588" s="26"/>
    </row>
    <row r="589" spans="1:2" x14ac:dyDescent="0.25">
      <c r="A589" s="16"/>
      <c r="B589" s="26"/>
    </row>
    <row r="590" spans="1:2" x14ac:dyDescent="0.25">
      <c r="A590" s="16"/>
      <c r="B590" s="26"/>
    </row>
    <row r="591" spans="1:2" x14ac:dyDescent="0.25">
      <c r="A591" s="16"/>
      <c r="B591" s="26"/>
    </row>
    <row r="592" spans="1:2" x14ac:dyDescent="0.25">
      <c r="A592" s="16"/>
      <c r="B592" s="26"/>
    </row>
    <row r="593" spans="1:2" x14ac:dyDescent="0.25">
      <c r="A593" s="16"/>
      <c r="B593" s="26"/>
    </row>
    <row r="594" spans="1:2" x14ac:dyDescent="0.25">
      <c r="A594" s="16"/>
      <c r="B594" s="26"/>
    </row>
    <row r="595" spans="1:2" x14ac:dyDescent="0.25">
      <c r="A595" s="16"/>
      <c r="B595" s="26"/>
    </row>
    <row r="596" spans="1:2" x14ac:dyDescent="0.25">
      <c r="A596" s="16"/>
      <c r="B596" s="26"/>
    </row>
    <row r="597" spans="1:2" x14ac:dyDescent="0.25">
      <c r="A597" s="16"/>
      <c r="B597" s="26"/>
    </row>
    <row r="598" spans="1:2" x14ac:dyDescent="0.25">
      <c r="A598" s="16"/>
      <c r="B598" s="26"/>
    </row>
    <row r="599" spans="1:2" x14ac:dyDescent="0.25">
      <c r="A599" s="16"/>
      <c r="B599" s="26"/>
    </row>
    <row r="600" spans="1:2" x14ac:dyDescent="0.25">
      <c r="A600" s="16"/>
      <c r="B600" s="26"/>
    </row>
    <row r="601" spans="1:2" x14ac:dyDescent="0.25">
      <c r="A601" s="16"/>
      <c r="B601" s="26"/>
    </row>
    <row r="602" spans="1:2" x14ac:dyDescent="0.25">
      <c r="A602" s="16"/>
      <c r="B602" s="26"/>
    </row>
    <row r="603" spans="1:2" x14ac:dyDescent="0.25">
      <c r="A603" s="16"/>
      <c r="B603" s="26"/>
    </row>
    <row r="604" spans="1:2" x14ac:dyDescent="0.25">
      <c r="A604" s="16"/>
      <c r="B604" s="26"/>
    </row>
    <row r="605" spans="1:2" x14ac:dyDescent="0.25">
      <c r="A605" s="16"/>
      <c r="B605" s="26"/>
    </row>
    <row r="606" spans="1:2" x14ac:dyDescent="0.25">
      <c r="A606" s="16"/>
      <c r="B606" s="26"/>
    </row>
    <row r="607" spans="1:2" x14ac:dyDescent="0.25">
      <c r="A607" s="16"/>
      <c r="B607" s="26"/>
    </row>
    <row r="608" spans="1:2" x14ac:dyDescent="0.25">
      <c r="A608" s="16"/>
      <c r="B608" s="26"/>
    </row>
    <row r="609" spans="1:2" x14ac:dyDescent="0.25">
      <c r="A609" s="16"/>
      <c r="B609" s="26"/>
    </row>
    <row r="610" spans="1:2" x14ac:dyDescent="0.25">
      <c r="A610" s="16"/>
      <c r="B610" s="26"/>
    </row>
    <row r="611" spans="1:2" x14ac:dyDescent="0.25">
      <c r="A611" s="16"/>
      <c r="B611" s="26"/>
    </row>
    <row r="612" spans="1:2" x14ac:dyDescent="0.25">
      <c r="A612" s="16"/>
      <c r="B612" s="26"/>
    </row>
    <row r="613" spans="1:2" x14ac:dyDescent="0.25">
      <c r="A613" s="16"/>
      <c r="B613" s="26"/>
    </row>
    <row r="614" spans="1:2" x14ac:dyDescent="0.25">
      <c r="A614" s="16"/>
      <c r="B614" s="26"/>
    </row>
    <row r="615" spans="1:2" x14ac:dyDescent="0.25">
      <c r="A615" s="16"/>
      <c r="B615" s="26"/>
    </row>
    <row r="616" spans="1:2" x14ac:dyDescent="0.25">
      <c r="A616" s="16"/>
      <c r="B616" s="26"/>
    </row>
    <row r="617" spans="1:2" x14ac:dyDescent="0.25">
      <c r="A617" s="16"/>
      <c r="B617" s="26"/>
    </row>
    <row r="618" spans="1:2" x14ac:dyDescent="0.25">
      <c r="A618" s="16"/>
      <c r="B618" s="26"/>
    </row>
    <row r="619" spans="1:2" x14ac:dyDescent="0.25">
      <c r="A619" s="16"/>
      <c r="B619" s="26"/>
    </row>
    <row r="620" spans="1:2" x14ac:dyDescent="0.25">
      <c r="A620" s="16"/>
      <c r="B620" s="26"/>
    </row>
    <row r="621" spans="1:2" x14ac:dyDescent="0.25">
      <c r="A621" s="16"/>
      <c r="B621" s="26"/>
    </row>
    <row r="622" spans="1:2" x14ac:dyDescent="0.25">
      <c r="A622" s="16"/>
      <c r="B622" s="26"/>
    </row>
    <row r="623" spans="1:2" x14ac:dyDescent="0.25">
      <c r="A623" s="16"/>
      <c r="B623" s="26"/>
    </row>
    <row r="624" spans="1:2" x14ac:dyDescent="0.25">
      <c r="A624" s="16"/>
      <c r="B624" s="26"/>
    </row>
    <row r="625" spans="1:2" x14ac:dyDescent="0.25">
      <c r="A625" s="16"/>
      <c r="B625" s="26"/>
    </row>
    <row r="626" spans="1:2" x14ac:dyDescent="0.25">
      <c r="A626" s="16"/>
      <c r="B626" s="26"/>
    </row>
    <row r="627" spans="1:2" x14ac:dyDescent="0.25">
      <c r="A627" s="16"/>
      <c r="B627" s="26"/>
    </row>
    <row r="628" spans="1:2" x14ac:dyDescent="0.25">
      <c r="A628" s="16"/>
      <c r="B628" s="26"/>
    </row>
    <row r="629" spans="1:2" x14ac:dyDescent="0.25">
      <c r="A629" s="16"/>
      <c r="B629" s="26"/>
    </row>
    <row r="630" spans="1:2" x14ac:dyDescent="0.25">
      <c r="A630" s="16"/>
      <c r="B630" s="26"/>
    </row>
    <row r="631" spans="1:2" x14ac:dyDescent="0.25">
      <c r="A631" s="16"/>
      <c r="B631" s="26"/>
    </row>
    <row r="632" spans="1:2" x14ac:dyDescent="0.25">
      <c r="A632" s="16"/>
      <c r="B632" s="26"/>
    </row>
    <row r="633" spans="1:2" x14ac:dyDescent="0.25">
      <c r="A633" s="16"/>
      <c r="B633" s="26"/>
    </row>
    <row r="634" spans="1:2" x14ac:dyDescent="0.25">
      <c r="A634" s="16"/>
      <c r="B634" s="26"/>
    </row>
    <row r="635" spans="1:2" x14ac:dyDescent="0.25">
      <c r="A635" s="16"/>
      <c r="B635" s="26"/>
    </row>
    <row r="636" spans="1:2" x14ac:dyDescent="0.25">
      <c r="A636" s="16"/>
      <c r="B636" s="26"/>
    </row>
    <row r="637" spans="1:2" x14ac:dyDescent="0.25">
      <c r="A637" s="16"/>
      <c r="B637" s="26"/>
    </row>
    <row r="638" spans="1:2" x14ac:dyDescent="0.25">
      <c r="A638" s="16"/>
      <c r="B638" s="26"/>
    </row>
    <row r="639" spans="1:2" x14ac:dyDescent="0.25">
      <c r="A639" s="16"/>
      <c r="B639" s="26"/>
    </row>
    <row r="640" spans="1:2" x14ac:dyDescent="0.25">
      <c r="A640" s="16"/>
      <c r="B640" s="26"/>
    </row>
    <row r="641" spans="1:2" x14ac:dyDescent="0.25">
      <c r="A641" s="16"/>
      <c r="B641" s="26"/>
    </row>
    <row r="642" spans="1:2" x14ac:dyDescent="0.25">
      <c r="A642" s="16"/>
      <c r="B642" s="26"/>
    </row>
    <row r="643" spans="1:2" x14ac:dyDescent="0.25">
      <c r="A643" s="16"/>
      <c r="B643" s="26"/>
    </row>
    <row r="644" spans="1:2" x14ac:dyDescent="0.25">
      <c r="A644" s="16"/>
      <c r="B644" s="26"/>
    </row>
    <row r="645" spans="1:2" x14ac:dyDescent="0.25">
      <c r="A645" s="16"/>
      <c r="B645" s="26"/>
    </row>
    <row r="646" spans="1:2" x14ac:dyDescent="0.25">
      <c r="A646" s="16"/>
      <c r="B646" s="26"/>
    </row>
    <row r="647" spans="1:2" x14ac:dyDescent="0.25">
      <c r="A647" s="16"/>
      <c r="B647" s="26"/>
    </row>
    <row r="648" spans="1:2" x14ac:dyDescent="0.25">
      <c r="A648" s="16"/>
      <c r="B648" s="26"/>
    </row>
    <row r="649" spans="1:2" x14ac:dyDescent="0.25">
      <c r="A649" s="16"/>
      <c r="B649" s="26"/>
    </row>
    <row r="650" spans="1:2" x14ac:dyDescent="0.25">
      <c r="A650" s="16"/>
      <c r="B650" s="26"/>
    </row>
    <row r="651" spans="1:2" x14ac:dyDescent="0.25">
      <c r="A651" s="16"/>
      <c r="B651" s="26"/>
    </row>
    <row r="652" spans="1:2" x14ac:dyDescent="0.25">
      <c r="A652" s="16"/>
      <c r="B652" s="26"/>
    </row>
    <row r="653" spans="1:2" x14ac:dyDescent="0.25">
      <c r="A653" s="16"/>
      <c r="B653" s="26"/>
    </row>
    <row r="654" spans="1:2" x14ac:dyDescent="0.25">
      <c r="A654" s="16"/>
      <c r="B654" s="26"/>
    </row>
    <row r="655" spans="1:2" x14ac:dyDescent="0.25">
      <c r="A655" s="16"/>
      <c r="B655" s="26"/>
    </row>
    <row r="656" spans="1:2" x14ac:dyDescent="0.25">
      <c r="A656" s="16"/>
      <c r="B656" s="26"/>
    </row>
    <row r="657" spans="1:2" x14ac:dyDescent="0.25">
      <c r="A657" s="16"/>
      <c r="B657" s="26"/>
    </row>
    <row r="658" spans="1:2" x14ac:dyDescent="0.25">
      <c r="A658" s="16"/>
      <c r="B658" s="26"/>
    </row>
    <row r="659" spans="1:2" x14ac:dyDescent="0.25">
      <c r="A659" s="16"/>
      <c r="B659" s="26"/>
    </row>
    <row r="660" spans="1:2" x14ac:dyDescent="0.25">
      <c r="A660" s="16"/>
      <c r="B660" s="26"/>
    </row>
    <row r="661" spans="1:2" x14ac:dyDescent="0.25">
      <c r="A661" s="16"/>
      <c r="B661" s="26"/>
    </row>
    <row r="662" spans="1:2" x14ac:dyDescent="0.25">
      <c r="A662" s="16"/>
      <c r="B662" s="26"/>
    </row>
    <row r="663" spans="1:2" x14ac:dyDescent="0.25">
      <c r="A663" s="16"/>
      <c r="B663" s="26"/>
    </row>
    <row r="664" spans="1:2" x14ac:dyDescent="0.25">
      <c r="A664" s="16"/>
      <c r="B664" s="26"/>
    </row>
    <row r="665" spans="1:2" x14ac:dyDescent="0.25">
      <c r="A665" s="16"/>
      <c r="B665" s="26"/>
    </row>
    <row r="666" spans="1:2" x14ac:dyDescent="0.25">
      <c r="A666" s="16"/>
      <c r="B666" s="26"/>
    </row>
    <row r="667" spans="1:2" x14ac:dyDescent="0.25">
      <c r="A667" s="16"/>
      <c r="B667" s="26"/>
    </row>
    <row r="668" spans="1:2" x14ac:dyDescent="0.25">
      <c r="A668" s="16"/>
      <c r="B668" s="26"/>
    </row>
    <row r="669" spans="1:2" x14ac:dyDescent="0.25">
      <c r="A669" s="16"/>
      <c r="B669" s="26"/>
    </row>
    <row r="670" spans="1:2" x14ac:dyDescent="0.25">
      <c r="A670" s="16"/>
      <c r="B670" s="26"/>
    </row>
    <row r="671" spans="1:2" x14ac:dyDescent="0.25">
      <c r="A671" s="16"/>
      <c r="B671" s="26"/>
    </row>
    <row r="672" spans="1:2" x14ac:dyDescent="0.25">
      <c r="A672" s="16"/>
      <c r="B672" s="26"/>
    </row>
    <row r="673" spans="1:2" x14ac:dyDescent="0.25">
      <c r="A673" s="16"/>
      <c r="B673" s="26"/>
    </row>
    <row r="674" spans="1:2" x14ac:dyDescent="0.25">
      <c r="A674" s="16"/>
      <c r="B674" s="26"/>
    </row>
    <row r="675" spans="1:2" x14ac:dyDescent="0.25">
      <c r="A675" s="16"/>
      <c r="B675" s="26"/>
    </row>
    <row r="676" spans="1:2" x14ac:dyDescent="0.25">
      <c r="A676" s="16"/>
      <c r="B676" s="26"/>
    </row>
    <row r="677" spans="1:2" x14ac:dyDescent="0.25">
      <c r="A677" s="16"/>
      <c r="B677" s="26"/>
    </row>
    <row r="678" spans="1:2" x14ac:dyDescent="0.25">
      <c r="A678" s="16"/>
      <c r="B678" s="26"/>
    </row>
    <row r="679" spans="1:2" x14ac:dyDescent="0.25">
      <c r="A679" s="16"/>
      <c r="B679" s="26"/>
    </row>
    <row r="680" spans="1:2" x14ac:dyDescent="0.25">
      <c r="A680" s="16"/>
      <c r="B680" s="26"/>
    </row>
    <row r="681" spans="1:2" x14ac:dyDescent="0.25">
      <c r="A681" s="16"/>
      <c r="B681" s="26"/>
    </row>
    <row r="682" spans="1:2" x14ac:dyDescent="0.25">
      <c r="A682" s="16"/>
      <c r="B682" s="26"/>
    </row>
    <row r="683" spans="1:2" x14ac:dyDescent="0.25">
      <c r="A683" s="16"/>
      <c r="B683" s="26"/>
    </row>
    <row r="684" spans="1:2" x14ac:dyDescent="0.25">
      <c r="A684" s="16"/>
      <c r="B684" s="26"/>
    </row>
    <row r="685" spans="1:2" x14ac:dyDescent="0.25">
      <c r="A685" s="16"/>
      <c r="B685" s="26"/>
    </row>
    <row r="686" spans="1:2" x14ac:dyDescent="0.25">
      <c r="A686" s="16"/>
      <c r="B686" s="26"/>
    </row>
    <row r="687" spans="1:2" x14ac:dyDescent="0.25">
      <c r="A687" s="16"/>
      <c r="B687" s="26"/>
    </row>
    <row r="688" spans="1:2" x14ac:dyDescent="0.25">
      <c r="A688" s="16"/>
      <c r="B688" s="26"/>
    </row>
    <row r="689" spans="1:2" x14ac:dyDescent="0.25">
      <c r="A689" s="16"/>
      <c r="B689" s="26"/>
    </row>
    <row r="690" spans="1:2" x14ac:dyDescent="0.25">
      <c r="A690" s="16"/>
      <c r="B690" s="26"/>
    </row>
    <row r="691" spans="1:2" x14ac:dyDescent="0.25">
      <c r="A691" s="16"/>
      <c r="B691" s="26"/>
    </row>
    <row r="692" spans="1:2" x14ac:dyDescent="0.25">
      <c r="A692" s="16"/>
      <c r="B692" s="26"/>
    </row>
    <row r="693" spans="1:2" x14ac:dyDescent="0.25">
      <c r="A693" s="16"/>
      <c r="B693" s="26"/>
    </row>
    <row r="694" spans="1:2" x14ac:dyDescent="0.25">
      <c r="A694" s="16"/>
      <c r="B694" s="26"/>
    </row>
    <row r="695" spans="1:2" x14ac:dyDescent="0.25">
      <c r="A695" s="16"/>
      <c r="B695" s="26"/>
    </row>
    <row r="696" spans="1:2" x14ac:dyDescent="0.25">
      <c r="A696" s="16"/>
      <c r="B696" s="26"/>
    </row>
    <row r="697" spans="1:2" x14ac:dyDescent="0.25">
      <c r="A697" s="16"/>
      <c r="B697" s="26"/>
    </row>
    <row r="698" spans="1:2" x14ac:dyDescent="0.25">
      <c r="A698" s="16"/>
      <c r="B698" s="26"/>
    </row>
    <row r="699" spans="1:2" x14ac:dyDescent="0.25">
      <c r="A699" s="16"/>
      <c r="B699" s="26"/>
    </row>
    <row r="700" spans="1:2" x14ac:dyDescent="0.25">
      <c r="A700" s="16"/>
      <c r="B700" s="26"/>
    </row>
    <row r="701" spans="1:2" x14ac:dyDescent="0.25">
      <c r="A701" s="16"/>
      <c r="B701" s="26"/>
    </row>
    <row r="702" spans="1:2" x14ac:dyDescent="0.25">
      <c r="A702" s="16"/>
      <c r="B702" s="26"/>
    </row>
    <row r="703" spans="1:2" x14ac:dyDescent="0.25">
      <c r="A703" s="16"/>
      <c r="B703" s="26"/>
    </row>
    <row r="704" spans="1:2" x14ac:dyDescent="0.25">
      <c r="A704" s="16"/>
      <c r="B704" s="26"/>
    </row>
    <row r="705" spans="1:2" x14ac:dyDescent="0.25">
      <c r="A705" s="16"/>
      <c r="B705" s="26"/>
    </row>
    <row r="706" spans="1:2" x14ac:dyDescent="0.25">
      <c r="A706" s="16"/>
      <c r="B706" s="26"/>
    </row>
    <row r="707" spans="1:2" x14ac:dyDescent="0.25">
      <c r="A707" s="16"/>
      <c r="B707" s="26"/>
    </row>
    <row r="708" spans="1:2" x14ac:dyDescent="0.25">
      <c r="A708" s="16"/>
      <c r="B708" s="26"/>
    </row>
    <row r="709" spans="1:2" x14ac:dyDescent="0.25">
      <c r="A709" s="16"/>
      <c r="B709" s="26"/>
    </row>
    <row r="710" spans="1:2" x14ac:dyDescent="0.25">
      <c r="A710" s="16"/>
      <c r="B710" s="26"/>
    </row>
    <row r="711" spans="1:2" x14ac:dyDescent="0.25">
      <c r="A711" s="16"/>
      <c r="B711" s="26"/>
    </row>
    <row r="712" spans="1:2" x14ac:dyDescent="0.25">
      <c r="A712" s="16"/>
      <c r="B712" s="26"/>
    </row>
    <row r="713" spans="1:2" x14ac:dyDescent="0.25">
      <c r="A713" s="16"/>
      <c r="B713" s="26"/>
    </row>
    <row r="714" spans="1:2" x14ac:dyDescent="0.25">
      <c r="A714" s="16"/>
      <c r="B714" s="26"/>
    </row>
    <row r="715" spans="1:2" x14ac:dyDescent="0.25">
      <c r="A715" s="16"/>
      <c r="B715" s="26"/>
    </row>
    <row r="716" spans="1:2" x14ac:dyDescent="0.25">
      <c r="A716" s="16"/>
      <c r="B716" s="26"/>
    </row>
    <row r="717" spans="1:2" x14ac:dyDescent="0.25">
      <c r="A717" s="16"/>
      <c r="B717" s="26"/>
    </row>
    <row r="718" spans="1:2" x14ac:dyDescent="0.25">
      <c r="A718" s="16"/>
      <c r="B718" s="26"/>
    </row>
    <row r="719" spans="1:2" x14ac:dyDescent="0.25">
      <c r="A719" s="16"/>
      <c r="B719" s="26"/>
    </row>
    <row r="720" spans="1:2" x14ac:dyDescent="0.25">
      <c r="A720" s="16"/>
      <c r="B720" s="26"/>
    </row>
    <row r="721" spans="1:2" x14ac:dyDescent="0.25">
      <c r="A721" s="16"/>
      <c r="B721" s="26"/>
    </row>
    <row r="722" spans="1:2" x14ac:dyDescent="0.25">
      <c r="A722" s="16"/>
      <c r="B722" s="26"/>
    </row>
    <row r="723" spans="1:2" x14ac:dyDescent="0.25">
      <c r="A723" s="16"/>
      <c r="B723" s="26"/>
    </row>
    <row r="724" spans="1:2" x14ac:dyDescent="0.25">
      <c r="A724" s="16"/>
      <c r="B724" s="26"/>
    </row>
    <row r="725" spans="1:2" x14ac:dyDescent="0.25">
      <c r="A725" s="16"/>
      <c r="B725" s="26"/>
    </row>
    <row r="726" spans="1:2" x14ac:dyDescent="0.25">
      <c r="A726" s="16"/>
      <c r="B726" s="26"/>
    </row>
    <row r="727" spans="1:2" x14ac:dyDescent="0.25">
      <c r="A727" s="16"/>
      <c r="B727" s="26"/>
    </row>
    <row r="728" spans="1:2" x14ac:dyDescent="0.25">
      <c r="A728" s="16"/>
      <c r="B728" s="26"/>
    </row>
    <row r="729" spans="1:2" x14ac:dyDescent="0.25">
      <c r="A729" s="16"/>
      <c r="B729" s="26"/>
    </row>
    <row r="730" spans="1:2" x14ac:dyDescent="0.25">
      <c r="A730" s="16"/>
      <c r="B730" s="26"/>
    </row>
    <row r="731" spans="1:2" x14ac:dyDescent="0.25">
      <c r="A731" s="16"/>
      <c r="B731" s="26"/>
    </row>
    <row r="732" spans="1:2" x14ac:dyDescent="0.25">
      <c r="A732" s="16"/>
      <c r="B732" s="26"/>
    </row>
    <row r="733" spans="1:2" x14ac:dyDescent="0.25">
      <c r="A733" s="16"/>
      <c r="B733" s="26"/>
    </row>
    <row r="734" spans="1:2" x14ac:dyDescent="0.25">
      <c r="A734" s="16"/>
      <c r="B734" s="26"/>
    </row>
    <row r="735" spans="1:2" x14ac:dyDescent="0.25">
      <c r="A735" s="16"/>
      <c r="B735" s="26"/>
    </row>
    <row r="736" spans="1:2" x14ac:dyDescent="0.25">
      <c r="A736" s="16"/>
      <c r="B736" s="26"/>
    </row>
    <row r="737" spans="1:2" x14ac:dyDescent="0.25">
      <c r="A737" s="16"/>
      <c r="B737" s="26"/>
    </row>
    <row r="738" spans="1:2" x14ac:dyDescent="0.25">
      <c r="A738" s="16"/>
      <c r="B738" s="26"/>
    </row>
    <row r="739" spans="1:2" x14ac:dyDescent="0.25">
      <c r="A739" s="16"/>
      <c r="B739" s="26"/>
    </row>
    <row r="740" spans="1:2" x14ac:dyDescent="0.25">
      <c r="A740" s="16"/>
      <c r="B740" s="26"/>
    </row>
    <row r="741" spans="1:2" x14ac:dyDescent="0.25">
      <c r="A741" s="16"/>
      <c r="B741" s="26"/>
    </row>
    <row r="742" spans="1:2" x14ac:dyDescent="0.25">
      <c r="A742" s="16"/>
      <c r="B742" s="26"/>
    </row>
    <row r="743" spans="1:2" x14ac:dyDescent="0.25">
      <c r="A743" s="16"/>
      <c r="B743" s="26"/>
    </row>
    <row r="744" spans="1:2" x14ac:dyDescent="0.25">
      <c r="A744" s="16"/>
      <c r="B744" s="26"/>
    </row>
    <row r="745" spans="1:2" x14ac:dyDescent="0.25">
      <c r="A745" s="16"/>
      <c r="B745" s="41"/>
    </row>
    <row r="746" spans="1:2" x14ac:dyDescent="0.25">
      <c r="A746" s="16"/>
      <c r="B746" s="26"/>
    </row>
    <row r="747" spans="1:2" x14ac:dyDescent="0.25">
      <c r="A747" s="16"/>
      <c r="B747" s="26"/>
    </row>
    <row r="748" spans="1:2" x14ac:dyDescent="0.25">
      <c r="A748" s="16"/>
      <c r="B748" s="26"/>
    </row>
    <row r="749" spans="1:2" x14ac:dyDescent="0.25">
      <c r="A749" s="16"/>
      <c r="B749" s="26"/>
    </row>
    <row r="750" spans="1:2" x14ac:dyDescent="0.25">
      <c r="A750" s="16"/>
      <c r="B750" s="26"/>
    </row>
    <row r="751" spans="1:2" x14ac:dyDescent="0.25">
      <c r="A751" s="16"/>
      <c r="B751" s="26"/>
    </row>
    <row r="752" spans="1:2" x14ac:dyDescent="0.25">
      <c r="A752" s="16"/>
      <c r="B752" s="26"/>
    </row>
    <row r="753" spans="1:2" x14ac:dyDescent="0.25">
      <c r="A753" s="16"/>
      <c r="B753" s="26"/>
    </row>
    <row r="754" spans="1:2" x14ac:dyDescent="0.25">
      <c r="A754" s="16"/>
      <c r="B754" s="26"/>
    </row>
    <row r="755" spans="1:2" x14ac:dyDescent="0.25">
      <c r="A755" s="16"/>
      <c r="B755" s="26"/>
    </row>
    <row r="756" spans="1:2" x14ac:dyDescent="0.25">
      <c r="A756" s="16"/>
      <c r="B756" s="26"/>
    </row>
    <row r="757" spans="1:2" x14ac:dyDescent="0.25">
      <c r="A757" s="16"/>
      <c r="B757" s="26"/>
    </row>
    <row r="758" spans="1:2" x14ac:dyDescent="0.25">
      <c r="A758" s="16"/>
      <c r="B758" s="26"/>
    </row>
    <row r="759" spans="1:2" x14ac:dyDescent="0.25">
      <c r="A759" s="16"/>
      <c r="B759" s="26"/>
    </row>
    <row r="760" spans="1:2" x14ac:dyDescent="0.25">
      <c r="A760" s="16"/>
      <c r="B760" s="26"/>
    </row>
    <row r="761" spans="1:2" x14ac:dyDescent="0.25">
      <c r="A761" s="16"/>
      <c r="B761" s="26"/>
    </row>
    <row r="762" spans="1:2" x14ac:dyDescent="0.25">
      <c r="A762" s="16"/>
      <c r="B762" s="26"/>
    </row>
    <row r="763" spans="1:2" x14ac:dyDescent="0.25">
      <c r="A763" s="16"/>
      <c r="B763" s="26"/>
    </row>
    <row r="764" spans="1:2" x14ac:dyDescent="0.25">
      <c r="A764" s="16"/>
      <c r="B764" s="26"/>
    </row>
    <row r="765" spans="1:2" x14ac:dyDescent="0.25">
      <c r="A765" s="16"/>
      <c r="B765" s="26"/>
    </row>
    <row r="766" spans="1:2" x14ac:dyDescent="0.25">
      <c r="A766" s="16"/>
      <c r="B766" s="26"/>
    </row>
    <row r="767" spans="1:2" x14ac:dyDescent="0.25">
      <c r="A767" s="16"/>
      <c r="B767" s="26"/>
    </row>
    <row r="768" spans="1:2" x14ac:dyDescent="0.25">
      <c r="A768" s="16"/>
      <c r="B768" s="26"/>
    </row>
    <row r="769" spans="1:2" x14ac:dyDescent="0.25">
      <c r="A769" s="16"/>
      <c r="B769" s="26"/>
    </row>
    <row r="770" spans="1:2" x14ac:dyDescent="0.25">
      <c r="A770" s="16"/>
      <c r="B770" s="26"/>
    </row>
    <row r="771" spans="1:2" x14ac:dyDescent="0.25">
      <c r="A771" s="16"/>
      <c r="B771" s="26"/>
    </row>
    <row r="772" spans="1:2" x14ac:dyDescent="0.25">
      <c r="A772" s="16"/>
      <c r="B772" s="26"/>
    </row>
    <row r="773" spans="1:2" x14ac:dyDescent="0.25">
      <c r="A773" s="16"/>
      <c r="B773" s="26"/>
    </row>
    <row r="774" spans="1:2" x14ac:dyDescent="0.25">
      <c r="A774" s="16"/>
      <c r="B774" s="26"/>
    </row>
    <row r="775" spans="1:2" x14ac:dyDescent="0.25">
      <c r="A775" s="16"/>
      <c r="B775" s="26"/>
    </row>
    <row r="776" spans="1:2" x14ac:dyDescent="0.25">
      <c r="A776" s="16"/>
      <c r="B776" s="26"/>
    </row>
    <row r="777" spans="1:2" x14ac:dyDescent="0.25">
      <c r="A777" s="16"/>
      <c r="B777" s="26"/>
    </row>
    <row r="778" spans="1:2" x14ac:dyDescent="0.25">
      <c r="A778" s="16"/>
      <c r="B778" s="26"/>
    </row>
    <row r="779" spans="1:2" x14ac:dyDescent="0.25">
      <c r="A779" s="16"/>
      <c r="B779" s="26"/>
    </row>
    <row r="780" spans="1:2" x14ac:dyDescent="0.25">
      <c r="A780" s="16"/>
      <c r="B780" s="26"/>
    </row>
    <row r="781" spans="1:2" x14ac:dyDescent="0.25">
      <c r="A781" s="16"/>
      <c r="B781" s="26"/>
    </row>
    <row r="782" spans="1:2" x14ac:dyDescent="0.25">
      <c r="A782" s="16"/>
      <c r="B782" s="26"/>
    </row>
    <row r="783" spans="1:2" x14ac:dyDescent="0.25">
      <c r="A783" s="16"/>
      <c r="B783" s="26"/>
    </row>
    <row r="784" spans="1:2" x14ac:dyDescent="0.25">
      <c r="A784" s="16"/>
      <c r="B784" s="26"/>
    </row>
    <row r="785" spans="1:2" x14ac:dyDescent="0.25">
      <c r="A785" s="16"/>
      <c r="B785" s="26"/>
    </row>
    <row r="786" spans="1:2" x14ac:dyDescent="0.25">
      <c r="A786" s="16"/>
      <c r="B786" s="26"/>
    </row>
    <row r="787" spans="1:2" x14ac:dyDescent="0.25">
      <c r="A787" s="16"/>
      <c r="B787" s="26"/>
    </row>
    <row r="788" spans="1:2" x14ac:dyDescent="0.25">
      <c r="A788" s="16"/>
      <c r="B788" s="26"/>
    </row>
    <row r="789" spans="1:2" x14ac:dyDescent="0.25">
      <c r="A789" s="16"/>
      <c r="B789" s="26"/>
    </row>
    <row r="790" spans="1:2" x14ac:dyDescent="0.25">
      <c r="A790" s="16"/>
      <c r="B790" s="26"/>
    </row>
    <row r="791" spans="1:2" x14ac:dyDescent="0.25">
      <c r="A791" s="16"/>
      <c r="B791" s="26"/>
    </row>
    <row r="792" spans="1:2" x14ac:dyDescent="0.25">
      <c r="A792" s="16"/>
      <c r="B792" s="26"/>
    </row>
    <row r="793" spans="1:2" x14ac:dyDescent="0.25">
      <c r="A793" s="16"/>
      <c r="B793" s="26"/>
    </row>
    <row r="794" spans="1:2" x14ac:dyDescent="0.25">
      <c r="A794" s="16"/>
      <c r="B794" s="26"/>
    </row>
    <row r="795" spans="1:2" x14ac:dyDescent="0.25">
      <c r="A795" s="16"/>
      <c r="B795" s="26"/>
    </row>
    <row r="796" spans="1:2" x14ac:dyDescent="0.25">
      <c r="A796" s="16"/>
      <c r="B796" s="26"/>
    </row>
    <row r="797" spans="1:2" x14ac:dyDescent="0.25">
      <c r="A797" s="16"/>
      <c r="B797" s="26"/>
    </row>
    <row r="798" spans="1:2" x14ac:dyDescent="0.25">
      <c r="A798" s="16"/>
      <c r="B798" s="26"/>
    </row>
    <row r="799" spans="1:2" x14ac:dyDescent="0.25">
      <c r="A799" s="16"/>
      <c r="B799" s="26"/>
    </row>
    <row r="800" spans="1:2" x14ac:dyDescent="0.25">
      <c r="A800" s="16"/>
      <c r="B800" s="26"/>
    </row>
    <row r="801" spans="1:2" x14ac:dyDescent="0.25">
      <c r="A801" s="16"/>
      <c r="B801" s="26"/>
    </row>
    <row r="802" spans="1:2" x14ac:dyDescent="0.25">
      <c r="A802" s="16"/>
      <c r="B802" s="26"/>
    </row>
    <row r="803" spans="1:2" x14ac:dyDescent="0.25">
      <c r="A803" s="16"/>
      <c r="B803" s="26"/>
    </row>
    <row r="804" spans="1:2" x14ac:dyDescent="0.25">
      <c r="A804" s="16"/>
      <c r="B804" s="26"/>
    </row>
    <row r="805" spans="1:2" x14ac:dyDescent="0.25">
      <c r="A805" s="16"/>
      <c r="B805" s="26"/>
    </row>
    <row r="806" spans="1:2" x14ac:dyDescent="0.25">
      <c r="A806" s="16"/>
      <c r="B806" s="26"/>
    </row>
    <row r="807" spans="1:2" x14ac:dyDescent="0.25">
      <c r="A807" s="16"/>
      <c r="B807" s="26"/>
    </row>
    <row r="808" spans="1:2" x14ac:dyDescent="0.25">
      <c r="A808" s="16"/>
      <c r="B808" s="26"/>
    </row>
    <row r="809" spans="1:2" x14ac:dyDescent="0.25">
      <c r="A809" s="16"/>
      <c r="B809" s="26"/>
    </row>
    <row r="810" spans="1:2" x14ac:dyDescent="0.25">
      <c r="A810" s="16"/>
      <c r="B810" s="26"/>
    </row>
    <row r="811" spans="1:2" x14ac:dyDescent="0.25">
      <c r="A811" s="16"/>
      <c r="B811" s="26"/>
    </row>
    <row r="812" spans="1:2" x14ac:dyDescent="0.25">
      <c r="A812" s="16"/>
      <c r="B812" s="26"/>
    </row>
    <row r="813" spans="1:2" x14ac:dyDescent="0.25">
      <c r="A813" s="16"/>
      <c r="B813" s="26"/>
    </row>
    <row r="814" spans="1:2" x14ac:dyDescent="0.25">
      <c r="A814" s="16"/>
      <c r="B814" s="26"/>
    </row>
    <row r="815" spans="1:2" x14ac:dyDescent="0.25">
      <c r="A815" s="16"/>
      <c r="B815" s="26"/>
    </row>
    <row r="816" spans="1:2" x14ac:dyDescent="0.25">
      <c r="A816" s="16"/>
      <c r="B816" s="26"/>
    </row>
    <row r="817" spans="1:2" x14ac:dyDescent="0.25">
      <c r="A817" s="16"/>
      <c r="B817" s="26"/>
    </row>
    <row r="818" spans="1:2" x14ac:dyDescent="0.25">
      <c r="A818" s="16"/>
      <c r="B818" s="26"/>
    </row>
    <row r="819" spans="1:2" x14ac:dyDescent="0.25">
      <c r="A819" s="16"/>
      <c r="B819" s="26"/>
    </row>
    <row r="820" spans="1:2" x14ac:dyDescent="0.25">
      <c r="A820" s="16"/>
      <c r="B820" s="26"/>
    </row>
    <row r="821" spans="1:2" x14ac:dyDescent="0.25">
      <c r="A821" s="16"/>
      <c r="B821" s="26"/>
    </row>
    <row r="822" spans="1:2" x14ac:dyDescent="0.25">
      <c r="A822" s="16"/>
      <c r="B822" s="26"/>
    </row>
    <row r="823" spans="1:2" x14ac:dyDescent="0.25">
      <c r="A823" s="16"/>
      <c r="B823" s="26"/>
    </row>
    <row r="824" spans="1:2" x14ac:dyDescent="0.25">
      <c r="A824" s="16"/>
      <c r="B824" s="26"/>
    </row>
    <row r="825" spans="1:2" x14ac:dyDescent="0.25">
      <c r="A825" s="16"/>
      <c r="B825" s="26"/>
    </row>
    <row r="826" spans="1:2" x14ac:dyDescent="0.25">
      <c r="A826" s="16"/>
      <c r="B826" s="26"/>
    </row>
    <row r="827" spans="1:2" x14ac:dyDescent="0.25">
      <c r="A827" s="16"/>
      <c r="B827" s="26"/>
    </row>
    <row r="828" spans="1:2" x14ac:dyDescent="0.25">
      <c r="A828" s="16"/>
      <c r="B828" s="26"/>
    </row>
    <row r="829" spans="1:2" x14ac:dyDescent="0.25">
      <c r="A829" s="16"/>
      <c r="B829" s="26"/>
    </row>
    <row r="830" spans="1:2" x14ac:dyDescent="0.25">
      <c r="A830" s="16"/>
      <c r="B830" s="26"/>
    </row>
    <row r="831" spans="1:2" x14ac:dyDescent="0.25">
      <c r="A831" s="16"/>
      <c r="B831" s="26"/>
    </row>
    <row r="832" spans="1:2" x14ac:dyDescent="0.25">
      <c r="A832" s="16"/>
      <c r="B832" s="26"/>
    </row>
    <row r="833" spans="1:2" x14ac:dyDescent="0.25">
      <c r="A833" s="16"/>
      <c r="B833" s="26"/>
    </row>
    <row r="834" spans="1:2" x14ac:dyDescent="0.25">
      <c r="A834" s="16"/>
      <c r="B834" s="26"/>
    </row>
    <row r="835" spans="1:2" x14ac:dyDescent="0.25">
      <c r="A835" s="16"/>
      <c r="B835" s="26"/>
    </row>
    <row r="836" spans="1:2" x14ac:dyDescent="0.25">
      <c r="A836" s="16"/>
      <c r="B836" s="26"/>
    </row>
    <row r="837" spans="1:2" x14ac:dyDescent="0.25">
      <c r="A837" s="16"/>
      <c r="B837" s="26"/>
    </row>
    <row r="838" spans="1:2" x14ac:dyDescent="0.25">
      <c r="A838" s="16"/>
      <c r="B838" s="26"/>
    </row>
    <row r="839" spans="1:2" x14ac:dyDescent="0.25">
      <c r="A839" s="16"/>
      <c r="B839" s="26"/>
    </row>
    <row r="840" spans="1:2" x14ac:dyDescent="0.25">
      <c r="A840" s="16"/>
      <c r="B840" s="26"/>
    </row>
    <row r="841" spans="1:2" x14ac:dyDescent="0.25">
      <c r="A841" s="16"/>
      <c r="B841" s="26"/>
    </row>
    <row r="842" spans="1:2" x14ac:dyDescent="0.25">
      <c r="A842" s="16"/>
      <c r="B842" s="26"/>
    </row>
    <row r="843" spans="1:2" x14ac:dyDescent="0.25">
      <c r="A843" s="16"/>
      <c r="B843" s="26"/>
    </row>
    <row r="844" spans="1:2" x14ac:dyDescent="0.25">
      <c r="A844" s="16"/>
      <c r="B844" s="26"/>
    </row>
    <row r="845" spans="1:2" x14ac:dyDescent="0.25">
      <c r="A845" s="16"/>
      <c r="B845" s="26"/>
    </row>
    <row r="846" spans="1:2" x14ac:dyDescent="0.25">
      <c r="A846" s="16"/>
      <c r="B846" s="26"/>
    </row>
    <row r="847" spans="1:2" x14ac:dyDescent="0.25">
      <c r="A847" s="16"/>
      <c r="B847" s="26"/>
    </row>
    <row r="848" spans="1:2" x14ac:dyDescent="0.25">
      <c r="A848" s="16"/>
      <c r="B848" s="26"/>
    </row>
    <row r="849" spans="1:2" x14ac:dyDescent="0.25">
      <c r="A849" s="16"/>
      <c r="B849" s="26"/>
    </row>
    <row r="850" spans="1:2" x14ac:dyDescent="0.25">
      <c r="A850" s="16"/>
      <c r="B850" s="26"/>
    </row>
    <row r="851" spans="1:2" x14ac:dyDescent="0.25">
      <c r="A851" s="16"/>
      <c r="B851" s="26"/>
    </row>
    <row r="852" spans="1:2" x14ac:dyDescent="0.25">
      <c r="A852" s="16"/>
      <c r="B852" s="26"/>
    </row>
    <row r="853" spans="1:2" x14ac:dyDescent="0.25">
      <c r="A853" s="16"/>
      <c r="B853" s="26"/>
    </row>
    <row r="854" spans="1:2" x14ac:dyDescent="0.25">
      <c r="A854" s="16"/>
      <c r="B854" s="26"/>
    </row>
    <row r="855" spans="1:2" x14ac:dyDescent="0.25">
      <c r="A855" s="16"/>
      <c r="B855" s="26"/>
    </row>
    <row r="856" spans="1:2" x14ac:dyDescent="0.25">
      <c r="A856" s="16"/>
      <c r="B856" s="26"/>
    </row>
    <row r="857" spans="1:2" x14ac:dyDescent="0.25">
      <c r="A857" s="16"/>
      <c r="B857" s="26"/>
    </row>
    <row r="858" spans="1:2" x14ac:dyDescent="0.25">
      <c r="A858" s="16"/>
      <c r="B858" s="26"/>
    </row>
    <row r="859" spans="1:2" x14ac:dyDescent="0.25">
      <c r="A859" s="16"/>
      <c r="B859" s="26"/>
    </row>
    <row r="860" spans="1:2" x14ac:dyDescent="0.25">
      <c r="A860" s="16"/>
      <c r="B860" s="26"/>
    </row>
    <row r="861" spans="1:2" x14ac:dyDescent="0.25">
      <c r="A861" s="16"/>
      <c r="B861" s="26"/>
    </row>
    <row r="862" spans="1:2" x14ac:dyDescent="0.25">
      <c r="A862" s="16"/>
      <c r="B862" s="26"/>
    </row>
    <row r="863" spans="1:2" x14ac:dyDescent="0.25">
      <c r="A863" s="16"/>
      <c r="B863" s="26"/>
    </row>
    <row r="864" spans="1:2" x14ac:dyDescent="0.25">
      <c r="A864" s="16"/>
      <c r="B864" s="26"/>
    </row>
    <row r="865" spans="1:2" x14ac:dyDescent="0.25">
      <c r="A865" s="16"/>
      <c r="B865" s="26"/>
    </row>
    <row r="866" spans="1:2" x14ac:dyDescent="0.25">
      <c r="A866" s="16"/>
      <c r="B866" s="26"/>
    </row>
    <row r="867" spans="1:2" x14ac:dyDescent="0.25">
      <c r="A867" s="16"/>
      <c r="B867" s="26"/>
    </row>
    <row r="868" spans="1:2" x14ac:dyDescent="0.25">
      <c r="A868" s="16"/>
      <c r="B868" s="26"/>
    </row>
    <row r="869" spans="1:2" x14ac:dyDescent="0.25">
      <c r="A869" s="16"/>
      <c r="B869" s="26"/>
    </row>
    <row r="870" spans="1:2" x14ac:dyDescent="0.25">
      <c r="A870" s="16"/>
      <c r="B870" s="26"/>
    </row>
    <row r="871" spans="1:2" x14ac:dyDescent="0.25">
      <c r="A871" s="16"/>
      <c r="B871" s="26"/>
    </row>
    <row r="872" spans="1:2" x14ac:dyDescent="0.25">
      <c r="A872" s="16"/>
      <c r="B872" s="26"/>
    </row>
    <row r="873" spans="1:2" x14ac:dyDescent="0.25">
      <c r="A873" s="16"/>
      <c r="B873" s="26"/>
    </row>
    <row r="874" spans="1:2" x14ac:dyDescent="0.25">
      <c r="A874" s="16"/>
      <c r="B874" s="26"/>
    </row>
    <row r="875" spans="1:2" x14ac:dyDescent="0.25">
      <c r="A875" s="16"/>
      <c r="B875" s="26"/>
    </row>
    <row r="876" spans="1:2" x14ac:dyDescent="0.25">
      <c r="A876" s="16"/>
      <c r="B876" s="26"/>
    </row>
    <row r="877" spans="1:2" x14ac:dyDescent="0.25">
      <c r="A877" s="16"/>
      <c r="B877" s="26"/>
    </row>
    <row r="878" spans="1:2" x14ac:dyDescent="0.25">
      <c r="A878" s="16"/>
      <c r="B878" s="26"/>
    </row>
    <row r="879" spans="1:2" x14ac:dyDescent="0.25">
      <c r="A879" s="16"/>
      <c r="B879" s="26"/>
    </row>
    <row r="880" spans="1:2" x14ac:dyDescent="0.25">
      <c r="A880" s="16"/>
      <c r="B880" s="26"/>
    </row>
    <row r="881" spans="1:2" x14ac:dyDescent="0.25">
      <c r="A881" s="16"/>
      <c r="B881" s="26"/>
    </row>
    <row r="882" spans="1:2" x14ac:dyDescent="0.25">
      <c r="A882" s="16"/>
      <c r="B882" s="26"/>
    </row>
    <row r="883" spans="1:2" x14ac:dyDescent="0.25">
      <c r="A883" s="16"/>
      <c r="B883" s="26"/>
    </row>
    <row r="884" spans="1:2" x14ac:dyDescent="0.25">
      <c r="A884" s="16"/>
      <c r="B884" s="26"/>
    </row>
    <row r="885" spans="1:2" x14ac:dyDescent="0.25">
      <c r="A885" s="16"/>
      <c r="B885" s="26"/>
    </row>
    <row r="886" spans="1:2" x14ac:dyDescent="0.25">
      <c r="A886" s="16"/>
      <c r="B886" s="26"/>
    </row>
    <row r="887" spans="1:2" x14ac:dyDescent="0.25">
      <c r="A887" s="16"/>
      <c r="B887" s="26"/>
    </row>
    <row r="888" spans="1:2" x14ac:dyDescent="0.25">
      <c r="A888" s="16"/>
      <c r="B888" s="26"/>
    </row>
    <row r="889" spans="1:2" x14ac:dyDescent="0.25">
      <c r="A889" s="16"/>
      <c r="B889" s="26"/>
    </row>
    <row r="890" spans="1:2" x14ac:dyDescent="0.25">
      <c r="A890" s="16"/>
      <c r="B890" s="26"/>
    </row>
    <row r="891" spans="1:2" x14ac:dyDescent="0.25">
      <c r="A891" s="16"/>
      <c r="B891" s="26"/>
    </row>
    <row r="892" spans="1:2" x14ac:dyDescent="0.25">
      <c r="A892" s="16"/>
      <c r="B892" s="26"/>
    </row>
    <row r="893" spans="1:2" x14ac:dyDescent="0.25">
      <c r="A893" s="16"/>
      <c r="B893" s="26"/>
    </row>
    <row r="894" spans="1:2" x14ac:dyDescent="0.25">
      <c r="A894" s="16"/>
      <c r="B894" s="26"/>
    </row>
    <row r="895" spans="1:2" x14ac:dyDescent="0.25">
      <c r="A895" s="16"/>
      <c r="B895" s="26"/>
    </row>
    <row r="896" spans="1:2" x14ac:dyDescent="0.25">
      <c r="A896" s="16"/>
      <c r="B896" s="26"/>
    </row>
    <row r="897" spans="1:2" x14ac:dyDescent="0.25">
      <c r="A897" s="16"/>
      <c r="B897" s="26"/>
    </row>
    <row r="898" spans="1:2" x14ac:dyDescent="0.25">
      <c r="A898" s="16"/>
      <c r="B898" s="26"/>
    </row>
    <row r="899" spans="1:2" x14ac:dyDescent="0.25">
      <c r="A899" s="16"/>
      <c r="B899" s="26"/>
    </row>
    <row r="900" spans="1:2" x14ac:dyDescent="0.25">
      <c r="A900" s="16"/>
      <c r="B900" s="26"/>
    </row>
    <row r="901" spans="1:2" x14ac:dyDescent="0.25">
      <c r="A901" s="16"/>
      <c r="B901" s="26"/>
    </row>
    <row r="902" spans="1:2" x14ac:dyDescent="0.25">
      <c r="A902" s="16"/>
      <c r="B902" s="26"/>
    </row>
    <row r="903" spans="1:2" x14ac:dyDescent="0.25">
      <c r="A903" s="16"/>
      <c r="B903" s="26"/>
    </row>
    <row r="904" spans="1:2" x14ac:dyDescent="0.25">
      <c r="A904" s="16"/>
      <c r="B904" s="26"/>
    </row>
    <row r="905" spans="1:2" x14ac:dyDescent="0.25">
      <c r="A905" s="16"/>
      <c r="B905" s="26"/>
    </row>
    <row r="906" spans="1:2" x14ac:dyDescent="0.25">
      <c r="A906" s="16"/>
      <c r="B906" s="26"/>
    </row>
    <row r="907" spans="1:2" x14ac:dyDescent="0.25">
      <c r="A907" s="16"/>
      <c r="B907" s="26"/>
    </row>
    <row r="908" spans="1:2" x14ac:dyDescent="0.25">
      <c r="A908" s="16"/>
      <c r="B908" s="26"/>
    </row>
    <row r="909" spans="1:2" x14ac:dyDescent="0.25">
      <c r="A909" s="16"/>
      <c r="B909" s="26"/>
    </row>
    <row r="910" spans="1:2" x14ac:dyDescent="0.25">
      <c r="A910" s="16"/>
      <c r="B910" s="26"/>
    </row>
    <row r="911" spans="1:2" x14ac:dyDescent="0.25">
      <c r="A911" s="16"/>
      <c r="B911" s="26"/>
    </row>
    <row r="912" spans="1:2" x14ac:dyDescent="0.25">
      <c r="A912" s="16"/>
      <c r="B912" s="26"/>
    </row>
    <row r="913" spans="1:2" x14ac:dyDescent="0.25">
      <c r="A913" s="16"/>
      <c r="B913" s="26"/>
    </row>
    <row r="914" spans="1:2" x14ac:dyDescent="0.25">
      <c r="A914" s="16"/>
      <c r="B914" s="26"/>
    </row>
    <row r="915" spans="1:2" x14ac:dyDescent="0.25">
      <c r="A915" s="16"/>
      <c r="B915" s="26"/>
    </row>
    <row r="916" spans="1:2" x14ac:dyDescent="0.25">
      <c r="A916" s="16"/>
      <c r="B916" s="26"/>
    </row>
    <row r="917" spans="1:2" x14ac:dyDescent="0.25">
      <c r="A917" s="16"/>
      <c r="B917" s="26"/>
    </row>
    <row r="918" spans="1:2" x14ac:dyDescent="0.25">
      <c r="A918" s="16"/>
      <c r="B918" s="26"/>
    </row>
    <row r="919" spans="1:2" x14ac:dyDescent="0.25">
      <c r="A919" s="16"/>
      <c r="B919" s="26"/>
    </row>
    <row r="920" spans="1:2" x14ac:dyDescent="0.25">
      <c r="A920" s="16"/>
      <c r="B920" s="26"/>
    </row>
    <row r="921" spans="1:2" x14ac:dyDescent="0.25">
      <c r="A921" s="16"/>
      <c r="B921" s="26"/>
    </row>
    <row r="922" spans="1:2" x14ac:dyDescent="0.25">
      <c r="A922" s="16"/>
      <c r="B922" s="26"/>
    </row>
    <row r="923" spans="1:2" x14ac:dyDescent="0.25">
      <c r="A923" s="16"/>
      <c r="B923" s="26"/>
    </row>
    <row r="924" spans="1:2" x14ac:dyDescent="0.25">
      <c r="A924" s="16"/>
      <c r="B924" s="26"/>
    </row>
    <row r="925" spans="1:2" x14ac:dyDescent="0.25">
      <c r="A925" s="16"/>
      <c r="B925" s="26"/>
    </row>
    <row r="926" spans="1:2" x14ac:dyDescent="0.25">
      <c r="A926" s="16"/>
      <c r="B926" s="26"/>
    </row>
    <row r="927" spans="1:2" x14ac:dyDescent="0.25">
      <c r="A927" s="16"/>
      <c r="B927" s="26"/>
    </row>
    <row r="928" spans="1:2" x14ac:dyDescent="0.25">
      <c r="A928" s="16"/>
      <c r="B928" s="26"/>
    </row>
    <row r="929" spans="1:2" x14ac:dyDescent="0.25">
      <c r="A929" s="16"/>
      <c r="B929" s="26"/>
    </row>
    <row r="930" spans="1:2" x14ac:dyDescent="0.25">
      <c r="A930" s="16"/>
      <c r="B930" s="26"/>
    </row>
    <row r="931" spans="1:2" x14ac:dyDescent="0.25">
      <c r="A931" s="16"/>
      <c r="B931" s="41"/>
    </row>
    <row r="932" spans="1:2" x14ac:dyDescent="0.25">
      <c r="A932" s="16"/>
      <c r="B932" s="26"/>
    </row>
    <row r="933" spans="1:2" x14ac:dyDescent="0.25">
      <c r="A933" s="16"/>
      <c r="B933" s="26"/>
    </row>
    <row r="934" spans="1:2" x14ac:dyDescent="0.25">
      <c r="A934" s="16"/>
      <c r="B934" s="26"/>
    </row>
    <row r="935" spans="1:2" x14ac:dyDescent="0.25">
      <c r="A935" s="16"/>
      <c r="B935" s="26"/>
    </row>
    <row r="936" spans="1:2" x14ac:dyDescent="0.25">
      <c r="A936" s="16"/>
      <c r="B936" s="26"/>
    </row>
    <row r="937" spans="1:2" x14ac:dyDescent="0.25">
      <c r="A937" s="16"/>
      <c r="B937" s="26"/>
    </row>
    <row r="938" spans="1:2" x14ac:dyDescent="0.25">
      <c r="A938" s="16"/>
      <c r="B938" s="26"/>
    </row>
    <row r="939" spans="1:2" x14ac:dyDescent="0.25">
      <c r="A939" s="16"/>
      <c r="B939" s="26"/>
    </row>
    <row r="940" spans="1:2" x14ac:dyDescent="0.25">
      <c r="A940" s="16"/>
      <c r="B940" s="26"/>
    </row>
    <row r="941" spans="1:2" x14ac:dyDescent="0.25">
      <c r="A941" s="16"/>
      <c r="B941" s="26"/>
    </row>
    <row r="942" spans="1:2" x14ac:dyDescent="0.25">
      <c r="A942" s="16"/>
      <c r="B942" s="26"/>
    </row>
    <row r="943" spans="1:2" x14ac:dyDescent="0.25">
      <c r="A943" s="16"/>
      <c r="B943" s="26"/>
    </row>
    <row r="944" spans="1:2" x14ac:dyDescent="0.25">
      <c r="A944" s="16"/>
      <c r="B944" s="26"/>
    </row>
    <row r="945" spans="1:2" x14ac:dyDescent="0.25">
      <c r="A945" s="16"/>
      <c r="B945" s="26"/>
    </row>
    <row r="946" spans="1:2" x14ac:dyDescent="0.25">
      <c r="A946" s="16"/>
      <c r="B946" s="26"/>
    </row>
    <row r="947" spans="1:2" x14ac:dyDescent="0.25">
      <c r="A947" s="16"/>
      <c r="B947" s="26"/>
    </row>
    <row r="948" spans="1:2" x14ac:dyDescent="0.25">
      <c r="A948" s="16"/>
      <c r="B948" s="26"/>
    </row>
    <row r="949" spans="1:2" x14ac:dyDescent="0.25">
      <c r="A949" s="16"/>
      <c r="B949" s="26"/>
    </row>
    <row r="950" spans="1:2" x14ac:dyDescent="0.25">
      <c r="A950" s="16"/>
      <c r="B950" s="26"/>
    </row>
    <row r="951" spans="1:2" x14ac:dyDescent="0.25">
      <c r="A951" s="16"/>
      <c r="B951" s="26"/>
    </row>
    <row r="952" spans="1:2" x14ac:dyDescent="0.25">
      <c r="A952" s="16"/>
      <c r="B952" s="26"/>
    </row>
    <row r="953" spans="1:2" x14ac:dyDescent="0.25">
      <c r="A953" s="16"/>
      <c r="B953" s="26"/>
    </row>
    <row r="954" spans="1:2" x14ac:dyDescent="0.25">
      <c r="A954" s="16"/>
      <c r="B954" s="26"/>
    </row>
    <row r="955" spans="1:2" x14ac:dyDescent="0.25">
      <c r="A955" s="16"/>
      <c r="B955" s="26"/>
    </row>
    <row r="956" spans="1:2" x14ac:dyDescent="0.25">
      <c r="A956" s="16"/>
      <c r="B956" s="26"/>
    </row>
    <row r="957" spans="1:2" x14ac:dyDescent="0.25">
      <c r="A957" s="16"/>
      <c r="B957" s="26"/>
    </row>
    <row r="958" spans="1:2" x14ac:dyDescent="0.25">
      <c r="A958" s="16"/>
      <c r="B958" s="26"/>
    </row>
    <row r="959" spans="1:2" x14ac:dyDescent="0.25">
      <c r="A959" s="16"/>
      <c r="B959" s="26"/>
    </row>
    <row r="960" spans="1:2" x14ac:dyDescent="0.25">
      <c r="A960" s="16"/>
      <c r="B960" s="26"/>
    </row>
    <row r="961" spans="1:2" x14ac:dyDescent="0.25">
      <c r="A961" s="16"/>
      <c r="B961" s="26"/>
    </row>
    <row r="962" spans="1:2" x14ac:dyDescent="0.25">
      <c r="A962" s="16"/>
      <c r="B962" s="26"/>
    </row>
    <row r="963" spans="1:2" x14ac:dyDescent="0.25">
      <c r="A963" s="16"/>
      <c r="B963" s="26"/>
    </row>
    <row r="964" spans="1:2" x14ac:dyDescent="0.25">
      <c r="A964" s="16"/>
      <c r="B964" s="26"/>
    </row>
    <row r="965" spans="1:2" x14ac:dyDescent="0.25">
      <c r="A965" s="16"/>
      <c r="B965" s="26"/>
    </row>
    <row r="966" spans="1:2" x14ac:dyDescent="0.25">
      <c r="A966" s="16"/>
      <c r="B966" s="26"/>
    </row>
    <row r="967" spans="1:2" x14ac:dyDescent="0.25">
      <c r="A967" s="16"/>
      <c r="B967" s="26"/>
    </row>
    <row r="968" spans="1:2" x14ac:dyDescent="0.25">
      <c r="A968" s="16"/>
      <c r="B968" s="26"/>
    </row>
    <row r="969" spans="1:2" x14ac:dyDescent="0.25">
      <c r="A969" s="16"/>
      <c r="B969" s="26"/>
    </row>
    <row r="970" spans="1:2" x14ac:dyDescent="0.25">
      <c r="A970" s="16"/>
      <c r="B970" s="26"/>
    </row>
    <row r="971" spans="1:2" x14ac:dyDescent="0.25">
      <c r="A971" s="16"/>
      <c r="B971" s="26"/>
    </row>
    <row r="972" spans="1:2" x14ac:dyDescent="0.25">
      <c r="A972" s="16"/>
      <c r="B972" s="26"/>
    </row>
    <row r="973" spans="1:2" x14ac:dyDescent="0.25">
      <c r="A973" s="16"/>
      <c r="B973" s="26"/>
    </row>
    <row r="974" spans="1:2" x14ac:dyDescent="0.25">
      <c r="A974" s="16"/>
      <c r="B974" s="26"/>
    </row>
    <row r="975" spans="1:2" x14ac:dyDescent="0.25">
      <c r="A975" s="16"/>
      <c r="B975" s="26"/>
    </row>
    <row r="976" spans="1:2" x14ac:dyDescent="0.25">
      <c r="A976" s="16"/>
      <c r="B976" s="26"/>
    </row>
    <row r="977" spans="1:2" x14ac:dyDescent="0.25">
      <c r="A977" s="16"/>
      <c r="B977" s="26"/>
    </row>
    <row r="978" spans="1:2" x14ac:dyDescent="0.25">
      <c r="A978" s="16"/>
      <c r="B978" s="26"/>
    </row>
    <row r="979" spans="1:2" x14ac:dyDescent="0.25">
      <c r="A979" s="16"/>
      <c r="B979" s="26"/>
    </row>
    <row r="980" spans="1:2" x14ac:dyDescent="0.25">
      <c r="A980" s="16"/>
      <c r="B980" s="26"/>
    </row>
    <row r="981" spans="1:2" x14ac:dyDescent="0.25">
      <c r="A981" s="16"/>
      <c r="B981" s="26"/>
    </row>
    <row r="982" spans="1:2" x14ac:dyDescent="0.25">
      <c r="A982" s="16"/>
      <c r="B982" s="26"/>
    </row>
    <row r="983" spans="1:2" x14ac:dyDescent="0.25">
      <c r="A983" s="16"/>
      <c r="B983" s="26"/>
    </row>
    <row r="984" spans="1:2" x14ac:dyDescent="0.25">
      <c r="A984" s="16"/>
      <c r="B984" s="26"/>
    </row>
    <row r="985" spans="1:2" x14ac:dyDescent="0.25">
      <c r="A985" s="16"/>
      <c r="B985" s="26"/>
    </row>
    <row r="986" spans="1:2" x14ac:dyDescent="0.25">
      <c r="A986" s="16"/>
      <c r="B986" s="26"/>
    </row>
    <row r="987" spans="1:2" x14ac:dyDescent="0.25">
      <c r="A987" s="16"/>
      <c r="B987" s="26"/>
    </row>
    <row r="988" spans="1:2" x14ac:dyDescent="0.25">
      <c r="A988" s="16"/>
      <c r="B988" s="26"/>
    </row>
    <row r="989" spans="1:2" x14ac:dyDescent="0.25">
      <c r="A989" s="16"/>
      <c r="B989" s="26"/>
    </row>
    <row r="990" spans="1:2" x14ac:dyDescent="0.25">
      <c r="A990" s="16"/>
      <c r="B990" s="26"/>
    </row>
    <row r="991" spans="1:2" x14ac:dyDescent="0.25">
      <c r="A991" s="16"/>
      <c r="B991" s="26"/>
    </row>
    <row r="992" spans="1:2" x14ac:dyDescent="0.25">
      <c r="A992" s="16"/>
      <c r="B992" s="26"/>
    </row>
    <row r="993" spans="1:2" x14ac:dyDescent="0.25">
      <c r="A993" s="16"/>
      <c r="B993" s="26"/>
    </row>
    <row r="994" spans="1:2" x14ac:dyDescent="0.25">
      <c r="A994" s="16"/>
      <c r="B994" s="26"/>
    </row>
    <row r="995" spans="1:2" x14ac:dyDescent="0.25">
      <c r="A995" s="16"/>
      <c r="B995" s="26"/>
    </row>
    <row r="996" spans="1:2" x14ac:dyDescent="0.25">
      <c r="A996" s="16"/>
      <c r="B996" s="26"/>
    </row>
    <row r="997" spans="1:2" x14ac:dyDescent="0.25">
      <c r="A997" s="16"/>
      <c r="B997" s="26"/>
    </row>
    <row r="998" spans="1:2" x14ac:dyDescent="0.25">
      <c r="A998" s="16"/>
      <c r="B998" s="26"/>
    </row>
    <row r="999" spans="1:2" x14ac:dyDescent="0.25">
      <c r="A999" s="16"/>
      <c r="B999" s="26"/>
    </row>
    <row r="1000" spans="1:2" x14ac:dyDescent="0.25">
      <c r="A1000" s="16"/>
      <c r="B1000" s="26"/>
    </row>
    <row r="1001" spans="1:2" x14ac:dyDescent="0.25">
      <c r="A1001" s="16"/>
      <c r="B1001" s="26"/>
    </row>
    <row r="1002" spans="1:2" x14ac:dyDescent="0.25">
      <c r="A1002" s="16"/>
      <c r="B1002" s="26"/>
    </row>
    <row r="1003" spans="1:2" x14ac:dyDescent="0.25">
      <c r="A1003" s="16"/>
      <c r="B1003" s="26"/>
    </row>
    <row r="1004" spans="1:2" x14ac:dyDescent="0.25">
      <c r="A1004" s="16"/>
      <c r="B1004" s="26"/>
    </row>
    <row r="1005" spans="1:2" x14ac:dyDescent="0.25">
      <c r="A1005" s="16"/>
      <c r="B1005" s="26"/>
    </row>
    <row r="1006" spans="1:2" x14ac:dyDescent="0.25">
      <c r="A1006" s="16"/>
      <c r="B1006" s="26"/>
    </row>
    <row r="1007" spans="1:2" x14ac:dyDescent="0.25">
      <c r="A1007" s="16"/>
      <c r="B1007" s="26"/>
    </row>
    <row r="1008" spans="1:2" x14ac:dyDescent="0.25">
      <c r="A1008" s="16"/>
      <c r="B1008" s="26"/>
    </row>
    <row r="1009" spans="1:2" x14ac:dyDescent="0.25">
      <c r="A1009" s="16"/>
      <c r="B1009" s="26"/>
    </row>
    <row r="1010" spans="1:2" x14ac:dyDescent="0.25">
      <c r="A1010" s="16"/>
      <c r="B1010" s="26"/>
    </row>
    <row r="1011" spans="1:2" x14ac:dyDescent="0.25">
      <c r="A1011" s="16"/>
      <c r="B1011" s="26"/>
    </row>
    <row r="1012" spans="1:2" x14ac:dyDescent="0.25">
      <c r="A1012" s="16"/>
      <c r="B1012" s="26"/>
    </row>
    <row r="1013" spans="1:2" x14ac:dyDescent="0.25">
      <c r="A1013" s="16"/>
      <c r="B1013" s="26"/>
    </row>
    <row r="1014" spans="1:2" x14ac:dyDescent="0.25">
      <c r="A1014" s="16"/>
      <c r="B1014" s="26"/>
    </row>
    <row r="1015" spans="1:2" x14ac:dyDescent="0.25">
      <c r="A1015" s="16"/>
      <c r="B1015" s="26"/>
    </row>
    <row r="1016" spans="1:2" x14ac:dyDescent="0.25">
      <c r="A1016" s="16"/>
      <c r="B1016" s="26"/>
    </row>
    <row r="1017" spans="1:2" x14ac:dyDescent="0.25">
      <c r="A1017" s="16"/>
      <c r="B1017" s="26"/>
    </row>
    <row r="1018" spans="1:2" x14ac:dyDescent="0.25">
      <c r="A1018" s="16"/>
      <c r="B1018" s="26"/>
    </row>
    <row r="1019" spans="1:2" x14ac:dyDescent="0.25">
      <c r="A1019" s="16"/>
      <c r="B1019" s="26"/>
    </row>
    <row r="1020" spans="1:2" x14ac:dyDescent="0.25">
      <c r="A1020" s="16"/>
      <c r="B1020" s="26"/>
    </row>
    <row r="1021" spans="1:2" x14ac:dyDescent="0.25">
      <c r="A1021" s="16"/>
      <c r="B1021" s="26"/>
    </row>
    <row r="1022" spans="1:2" x14ac:dyDescent="0.25">
      <c r="A1022" s="16"/>
      <c r="B1022" s="26"/>
    </row>
    <row r="1023" spans="1:2" x14ac:dyDescent="0.25">
      <c r="A1023" s="16"/>
      <c r="B1023" s="26"/>
    </row>
    <row r="1024" spans="1:2" x14ac:dyDescent="0.25">
      <c r="A1024" s="16"/>
      <c r="B1024" s="26"/>
    </row>
    <row r="1025" spans="1:2" x14ac:dyDescent="0.25">
      <c r="A1025" s="16"/>
      <c r="B1025" s="26"/>
    </row>
    <row r="1026" spans="1:2" x14ac:dyDescent="0.25">
      <c r="A1026" s="16"/>
      <c r="B1026" s="26"/>
    </row>
    <row r="1027" spans="1:2" x14ac:dyDescent="0.25">
      <c r="A1027" s="16"/>
      <c r="B1027" s="26"/>
    </row>
    <row r="1028" spans="1:2" x14ac:dyDescent="0.25">
      <c r="A1028" s="16"/>
      <c r="B1028" s="26"/>
    </row>
    <row r="1029" spans="1:2" x14ac:dyDescent="0.25">
      <c r="A1029" s="16"/>
      <c r="B1029" s="26"/>
    </row>
    <row r="1030" spans="1:2" x14ac:dyDescent="0.25">
      <c r="A1030" s="16"/>
      <c r="B1030" s="26"/>
    </row>
    <row r="1031" spans="1:2" x14ac:dyDescent="0.25">
      <c r="A1031" s="16"/>
      <c r="B1031" s="26"/>
    </row>
    <row r="1032" spans="1:2" x14ac:dyDescent="0.25">
      <c r="A1032" s="16"/>
      <c r="B1032" s="26"/>
    </row>
    <row r="1033" spans="1:2" x14ac:dyDescent="0.25">
      <c r="A1033" s="16"/>
      <c r="B1033" s="26"/>
    </row>
    <row r="1034" spans="1:2" x14ac:dyDescent="0.25">
      <c r="A1034" s="16"/>
      <c r="B1034" s="26"/>
    </row>
    <row r="1035" spans="1:2" x14ac:dyDescent="0.25">
      <c r="A1035" s="16"/>
      <c r="B1035" s="26"/>
    </row>
    <row r="1036" spans="1:2" x14ac:dyDescent="0.25">
      <c r="A1036" s="16"/>
      <c r="B1036" s="26"/>
    </row>
    <row r="1037" spans="1:2" x14ac:dyDescent="0.25">
      <c r="A1037" s="16"/>
      <c r="B1037" s="26"/>
    </row>
    <row r="1038" spans="1:2" x14ac:dyDescent="0.25">
      <c r="A1038" s="16"/>
      <c r="B1038" s="26"/>
    </row>
    <row r="1039" spans="1:2" x14ac:dyDescent="0.25">
      <c r="A1039" s="16"/>
      <c r="B1039" s="26"/>
    </row>
    <row r="1040" spans="1:2" x14ac:dyDescent="0.25">
      <c r="A1040" s="16"/>
      <c r="B1040" s="26"/>
    </row>
    <row r="1041" spans="1:2" x14ac:dyDescent="0.25">
      <c r="A1041" s="16"/>
      <c r="B1041" s="26"/>
    </row>
    <row r="1042" spans="1:2" x14ac:dyDescent="0.25">
      <c r="A1042" s="16"/>
      <c r="B1042" s="26"/>
    </row>
    <row r="1043" spans="1:2" x14ac:dyDescent="0.25">
      <c r="A1043" s="16"/>
      <c r="B1043" s="26"/>
    </row>
    <row r="1044" spans="1:2" x14ac:dyDescent="0.25">
      <c r="A1044" s="16"/>
      <c r="B1044" s="26"/>
    </row>
    <row r="1045" spans="1:2" x14ac:dyDescent="0.25">
      <c r="A1045" s="16"/>
      <c r="B1045" s="26"/>
    </row>
    <row r="1046" spans="1:2" x14ac:dyDescent="0.25">
      <c r="A1046" s="16"/>
      <c r="B1046" s="26"/>
    </row>
    <row r="1047" spans="1:2" x14ac:dyDescent="0.25">
      <c r="A1047" s="16"/>
      <c r="B1047" s="26"/>
    </row>
  </sheetData>
  <conditionalFormatting sqref="AD23:AG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4:AG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5:AG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6:AG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7:AG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K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0:AK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AB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AB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AB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8:AK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8:A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rgb="FF33CC33"/>
  </sheetPr>
  <dimension ref="A1:BB1047"/>
  <sheetViews>
    <sheetView tabSelected="1" zoomScale="85" zoomScaleNormal="85" workbookViewId="0">
      <selection activeCell="A23" sqref="A23"/>
    </sheetView>
  </sheetViews>
  <sheetFormatPr baseColWidth="10" defaultColWidth="9.140625" defaultRowHeight="15" x14ac:dyDescent="0.25"/>
  <cols>
    <col min="1" max="1" width="52.5703125" style="15" customWidth="1"/>
    <col min="2" max="2" width="8" style="16" customWidth="1"/>
    <col min="3" max="3" width="2.85546875" style="28" customWidth="1"/>
    <col min="4" max="6" width="3" style="28" bestFit="1" customWidth="1"/>
    <col min="7" max="11" width="2.85546875" style="28" bestFit="1" customWidth="1"/>
    <col min="12" max="13" width="3" style="28" bestFit="1" customWidth="1"/>
    <col min="14" max="18" width="2.85546875" style="28" bestFit="1" customWidth="1"/>
    <col min="19" max="19" width="2.85546875" style="28" customWidth="1"/>
    <col min="20" max="20" width="3.85546875" style="16" customWidth="1"/>
    <col min="21" max="22" width="9.140625" style="16" customWidth="1"/>
    <col min="23" max="23" width="9.140625" style="16"/>
    <col min="24" max="24" width="15.28515625" style="16" customWidth="1"/>
    <col min="25" max="25" width="9.140625" style="16" customWidth="1"/>
    <col min="26" max="27" width="9.140625" style="16"/>
    <col min="28" max="28" width="9.140625" style="16" customWidth="1"/>
    <col min="29" max="31" width="9.140625" style="16"/>
    <col min="32" max="38" width="9.140625" style="16" customWidth="1"/>
    <col min="39" max="54" width="5.7109375" style="16" customWidth="1"/>
    <col min="55" max="16384" width="9.140625" style="16"/>
  </cols>
  <sheetData>
    <row r="1" spans="1:36" x14ac:dyDescent="0.25"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U1" s="18"/>
      <c r="Y1" s="18" t="s">
        <v>90</v>
      </c>
      <c r="Z1" s="18" t="s">
        <v>91</v>
      </c>
      <c r="AA1" s="18" t="s">
        <v>92</v>
      </c>
      <c r="AB1" s="18" t="s">
        <v>93</v>
      </c>
      <c r="AC1" s="18" t="s">
        <v>99</v>
      </c>
    </row>
    <row r="2" spans="1:36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U2" s="18"/>
      <c r="W2" s="16" t="s">
        <v>100</v>
      </c>
      <c r="X2" s="16" t="s">
        <v>101</v>
      </c>
      <c r="Y2">
        <f>IF(HEX2DEC(F24)&gt;127,-1,1)</f>
        <v>1</v>
      </c>
      <c r="Z2">
        <f>INT(MOD(HEX2DEC(CONCATENATE(F24,E24)),32768)/128)-127</f>
        <v>-125</v>
      </c>
      <c r="AA2">
        <f>(MOD(HEX2DEC(CONCATENATE(E24,D24,C24)),16777216/2))</f>
        <v>6451</v>
      </c>
      <c r="AB2" s="53">
        <f>Y2*(2^Z2)*((AA2+2^23)/(2^23))</f>
        <v>2.3527966569232469E-38</v>
      </c>
    </row>
    <row r="3" spans="1:36" x14ac:dyDescent="0.25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U3" s="18"/>
      <c r="W3" s="16" t="s">
        <v>100</v>
      </c>
      <c r="X3" s="16" t="s">
        <v>102</v>
      </c>
      <c r="Y3">
        <f>IF(HEX2DEC(J24)&gt;127,-1,1)</f>
        <v>1</v>
      </c>
      <c r="Z3">
        <f>INT(MOD(HEX2DEC(CONCATENATE(J24,I24)),32768)/128)-127</f>
        <v>26</v>
      </c>
      <c r="AA3">
        <f>(MOD(HEX2DEC(CONCATENATE(I24,H24,G24)),16777216/2))</f>
        <v>8387465</v>
      </c>
      <c r="AB3" s="53">
        <f>Y3*(2^Z3)*((AA3+2^23)/(2^23))</f>
        <v>134208584</v>
      </c>
    </row>
    <row r="4" spans="1:36" x14ac:dyDescent="0.25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U4" s="18"/>
      <c r="W4" s="16" t="s">
        <v>103</v>
      </c>
      <c r="X4" s="16" t="s">
        <v>59</v>
      </c>
      <c r="AB4" s="19">
        <f>HEX2DEC(C25)</f>
        <v>18</v>
      </c>
    </row>
    <row r="5" spans="1:36" x14ac:dyDescent="0.2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U5" s="18"/>
      <c r="W5" s="16" t="s">
        <v>103</v>
      </c>
      <c r="X5" s="16" t="s">
        <v>104</v>
      </c>
      <c r="AB5" s="19">
        <f>HEX2DEC(CONCATENATE(L25,K25))</f>
        <v>96</v>
      </c>
    </row>
    <row r="6" spans="1:36" x14ac:dyDescent="0.25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U6" s="18"/>
      <c r="W6" s="16" t="s">
        <v>103</v>
      </c>
      <c r="X6" s="16" t="s">
        <v>50</v>
      </c>
      <c r="AB6" s="19">
        <f>HEX2DEC(CONCATENATE(N25,M25))</f>
        <v>100</v>
      </c>
    </row>
    <row r="7" spans="1:36" x14ac:dyDescent="0.25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U7" s="18"/>
      <c r="W7" s="16" t="s">
        <v>103</v>
      </c>
      <c r="X7" s="16" t="s">
        <v>105</v>
      </c>
      <c r="AB7" s="19">
        <f>HEX2DEC(Q25)</f>
        <v>15</v>
      </c>
      <c r="AC7" s="16" t="str">
        <f>DEC2BIN(AB7,4)</f>
        <v>1111</v>
      </c>
      <c r="AD7" s="20"/>
      <c r="AH7" s="16" t="s">
        <v>106</v>
      </c>
    </row>
    <row r="8" spans="1:36" x14ac:dyDescent="0.25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U8" s="18"/>
      <c r="W8" s="16" t="s">
        <v>107</v>
      </c>
      <c r="X8" s="16" t="s">
        <v>108</v>
      </c>
      <c r="AA8" s="16">
        <v>2946</v>
      </c>
      <c r="AB8" s="19">
        <f>HEX2DEC(CONCATENATE(P29,O29))</f>
        <v>2949</v>
      </c>
      <c r="AC8" s="16" t="s">
        <v>85</v>
      </c>
      <c r="AD8" s="21">
        <f>AB8/10-273.2</f>
        <v>21.699999999999989</v>
      </c>
      <c r="AH8" s="22">
        <f>AB10*AH12+AH13</f>
        <v>2949.0357259380098</v>
      </c>
    </row>
    <row r="9" spans="1:36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U9" s="18"/>
      <c r="W9" s="16" t="s">
        <v>107</v>
      </c>
      <c r="X9" s="16" t="s">
        <v>109</v>
      </c>
      <c r="AA9" s="16">
        <v>3179</v>
      </c>
      <c r="AB9" s="19">
        <f>HEX2DEC(CONCATENATE(R29,Q29))</f>
        <v>3169</v>
      </c>
      <c r="AC9" s="16" t="s">
        <v>85</v>
      </c>
      <c r="AD9" s="21">
        <f>AB9/10-273.2</f>
        <v>43.699999999999989</v>
      </c>
      <c r="AH9" s="22">
        <f>AB11*AH12+AH13</f>
        <v>3169.000326264274</v>
      </c>
    </row>
    <row r="10" spans="1:36" x14ac:dyDescent="0.25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U10" s="18"/>
      <c r="W10" s="16" t="s">
        <v>107</v>
      </c>
      <c r="X10" s="16" t="s">
        <v>110</v>
      </c>
      <c r="AB10" s="19">
        <f>HEX2DEC(CONCATENATE(L29,K29))</f>
        <v>33842</v>
      </c>
      <c r="AC10" s="16" t="s">
        <v>111</v>
      </c>
      <c r="AD10" s="20"/>
    </row>
    <row r="11" spans="1:36" x14ac:dyDescent="0.25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U11" s="18"/>
      <c r="W11" s="16" t="s">
        <v>107</v>
      </c>
      <c r="X11" s="16" t="s">
        <v>112</v>
      </c>
      <c r="AB11" s="19">
        <f>HEX2DEC(CONCATENATE(N29,M29))</f>
        <v>39999</v>
      </c>
      <c r="AC11" s="16" t="s">
        <v>111</v>
      </c>
      <c r="AD11" s="20"/>
    </row>
    <row r="12" spans="1:36" x14ac:dyDescent="0.25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U12" s="18"/>
      <c r="W12" s="16" t="s">
        <v>100</v>
      </c>
      <c r="X12" s="16" t="s">
        <v>113</v>
      </c>
      <c r="Y12">
        <f>IF(HEX2DEC(N30)&gt;127,-1,1)</f>
        <v>1</v>
      </c>
      <c r="Z12">
        <f>INT(MOD(HEX2DEC(CONCATENATE(N30,M30)),32768)/128)-127</f>
        <v>-5</v>
      </c>
      <c r="AA12">
        <f>(MOD(HEX2DEC(CONCATENATE(M30,L30,K30)),16777216/2))</f>
        <v>1201500</v>
      </c>
      <c r="AB12" s="23">
        <f>Y12*(2^Z12)*((AA12+2^23)/(2^23))</f>
        <v>3.572593629360199E-2</v>
      </c>
      <c r="AC12" s="16" t="s">
        <v>114</v>
      </c>
      <c r="AH12" s="24">
        <f>(AB15-AB14)/(AB19-AB18)</f>
        <v>3.5725938009787926E-2</v>
      </c>
      <c r="AJ12" s="16" t="s">
        <v>113</v>
      </c>
    </row>
    <row r="13" spans="1:36" x14ac:dyDescent="0.25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U13" s="18"/>
      <c r="W13" s="16" t="s">
        <v>100</v>
      </c>
      <c r="X13" s="16" t="s">
        <v>115</v>
      </c>
      <c r="Y13">
        <f>IF(HEX2DEC(R30)&gt;127,-1,1)</f>
        <v>1</v>
      </c>
      <c r="Z13">
        <f>INT(MOD(HEX2DEC(CONCATENATE(R30,Q30)),32768)/128)-127</f>
        <v>10</v>
      </c>
      <c r="AA13">
        <f>(MOD(HEX2DEC(CONCATENATE(Q30,P30,O30)),16777216/2))</f>
        <v>5865460</v>
      </c>
      <c r="AB13" s="25">
        <f>Y13*(2^Z13)*((AA13+2^23)/(2^23))</f>
        <v>1739.99853515625</v>
      </c>
      <c r="AC13" s="16" t="s">
        <v>111</v>
      </c>
      <c r="AH13" s="22">
        <f>(AB14-AB18*AH12)</f>
        <v>1739.9985318107667</v>
      </c>
      <c r="AJ13" s="16" t="s">
        <v>115</v>
      </c>
    </row>
    <row r="14" spans="1:36" x14ac:dyDescent="0.25">
      <c r="A14">
        <v>15</v>
      </c>
      <c r="B14">
        <f>HEX2DEC(A14)</f>
        <v>21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U14" s="18"/>
      <c r="W14" s="16" t="s">
        <v>107</v>
      </c>
      <c r="X14" s="16" t="s">
        <v>116</v>
      </c>
      <c r="AB14" s="16">
        <f>HEX2DEC(CONCATENATE(D30,C30))</f>
        <v>2949</v>
      </c>
      <c r="AC14" s="16" t="s">
        <v>85</v>
      </c>
      <c r="AD14" s="16">
        <f>AB14/10-273.2</f>
        <v>21.699999999999989</v>
      </c>
      <c r="AE14" s="16" t="s">
        <v>86</v>
      </c>
      <c r="AG14" s="16" t="s">
        <v>94</v>
      </c>
      <c r="AH14" s="16">
        <v>0.8</v>
      </c>
      <c r="AI14" s="16" t="s">
        <v>84</v>
      </c>
    </row>
    <row r="15" spans="1:36" x14ac:dyDescent="0.25">
      <c r="A15" t="str">
        <f>DEC2HEX(B15)</f>
        <v>2A</v>
      </c>
      <c r="B15">
        <f>B14*2</f>
        <v>42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U15" s="18"/>
      <c r="W15" s="16" t="s">
        <v>107</v>
      </c>
      <c r="X15" s="16" t="s">
        <v>117</v>
      </c>
      <c r="AB15" s="16">
        <f>HEX2DEC(CONCATENATE(F30,E30))</f>
        <v>3168</v>
      </c>
      <c r="AC15" s="16" t="s">
        <v>85</v>
      </c>
      <c r="AD15" s="16">
        <f>AB15/10-273.2</f>
        <v>43.600000000000023</v>
      </c>
      <c r="AE15" s="16" t="s">
        <v>86</v>
      </c>
      <c r="AH15" s="47">
        <f>AH14/(0.7*2/65535)</f>
        <v>37448.571428571435</v>
      </c>
      <c r="AI15" s="16" t="s">
        <v>118</v>
      </c>
    </row>
    <row r="16" spans="1:36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U16" s="18"/>
      <c r="W16" s="16" t="s">
        <v>107</v>
      </c>
      <c r="X16" s="16" t="s">
        <v>119</v>
      </c>
      <c r="AB16" s="16">
        <f>HEX2DEC(CONCATENATE(H29,G29))</f>
        <v>65535</v>
      </c>
      <c r="AC16" s="16" t="s">
        <v>85</v>
      </c>
      <c r="AD16" s="16">
        <f>AB16/10-273.2</f>
        <v>6280.3</v>
      </c>
      <c r="AE16" s="16" t="s">
        <v>86</v>
      </c>
    </row>
    <row r="17" spans="1:54" x14ac:dyDescent="0.25">
      <c r="A17" s="15" t="s">
        <v>122</v>
      </c>
      <c r="B17" s="16">
        <f>HEX2DEC(A17)</f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U17" s="18"/>
      <c r="W17" s="16" t="s">
        <v>107</v>
      </c>
      <c r="X17" s="16" t="s">
        <v>120</v>
      </c>
      <c r="AB17" s="16">
        <f>HEX2DEC(CONCATENATE(D29,C29))</f>
        <v>65535</v>
      </c>
      <c r="AC17" s="16" t="s">
        <v>111</v>
      </c>
      <c r="AD17" s="16">
        <f>AB17/10-273.2</f>
        <v>6280.3</v>
      </c>
      <c r="AE17" s="16" t="s">
        <v>86</v>
      </c>
      <c r="AG17" s="16" t="s">
        <v>95</v>
      </c>
      <c r="AH17" s="47">
        <f>AH15*AB12+AB13</f>
        <v>3077.8838122997968</v>
      </c>
      <c r="AI17" s="16" t="s">
        <v>85</v>
      </c>
    </row>
    <row r="18" spans="1:54" x14ac:dyDescent="0.25">
      <c r="A18" s="15" t="str">
        <f>DEC2HEX(B18)</f>
        <v>5</v>
      </c>
      <c r="B18" s="16">
        <f>B17/2</f>
        <v>5.5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U18" s="18"/>
      <c r="W18" s="16" t="s">
        <v>107</v>
      </c>
      <c r="X18" s="16" t="s">
        <v>88</v>
      </c>
      <c r="AB18" s="16">
        <f>HEX2DEC(CONCATENATE(H30,G30))</f>
        <v>33841</v>
      </c>
      <c r="AC18" s="16" t="s">
        <v>111</v>
      </c>
      <c r="AH18" s="22">
        <f>AH17/10-273.2</f>
        <v>34.588381229979689</v>
      </c>
      <c r="AI18" s="16" t="s">
        <v>86</v>
      </c>
    </row>
    <row r="19" spans="1:54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U19" s="18"/>
      <c r="W19" s="16" t="s">
        <v>107</v>
      </c>
      <c r="X19" s="16" t="s">
        <v>89</v>
      </c>
      <c r="AB19" s="16">
        <f>HEX2DEC(CONCATENATE(J30,I30))</f>
        <v>39971</v>
      </c>
      <c r="AC19" s="16" t="s">
        <v>111</v>
      </c>
    </row>
    <row r="20" spans="1:54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U20" s="18"/>
      <c r="W20" s="16" t="s">
        <v>107</v>
      </c>
      <c r="X20" s="16" t="s">
        <v>97</v>
      </c>
      <c r="AB20" s="16">
        <f>HEX2DEC(CONCATENATE(J31,I31,H31,G31))</f>
        <v>747896</v>
      </c>
    </row>
    <row r="21" spans="1:54" x14ac:dyDescent="0.25">
      <c r="A21" s="64" t="s">
        <v>270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U21" s="18"/>
      <c r="W21" s="16" t="s">
        <v>107</v>
      </c>
      <c r="X21" s="16" t="s">
        <v>134</v>
      </c>
      <c r="AB21" s="16">
        <f>HEX2DEC(CONCATENATE(F25,E25))</f>
        <v>10000</v>
      </c>
    </row>
    <row r="22" spans="1:54" x14ac:dyDescent="0.25">
      <c r="A22" s="64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U22" s="18"/>
      <c r="Z22" s="16" t="s">
        <v>37</v>
      </c>
      <c r="AA22" s="16" t="s">
        <v>38</v>
      </c>
      <c r="AB22" s="16" t="s">
        <v>32</v>
      </c>
      <c r="AC22" s="16" t="s">
        <v>163</v>
      </c>
      <c r="AD22" s="16" t="s">
        <v>37</v>
      </c>
      <c r="AE22" s="16" t="s">
        <v>38</v>
      </c>
      <c r="AF22" s="16" t="s">
        <v>32</v>
      </c>
      <c r="AG22" s="16" t="s">
        <v>163</v>
      </c>
    </row>
    <row r="23" spans="1:54" x14ac:dyDescent="0.25">
      <c r="C23" s="26">
        <v>0</v>
      </c>
      <c r="D23" s="26">
        <v>1</v>
      </c>
      <c r="E23" s="26">
        <v>2</v>
      </c>
      <c r="F23" s="26">
        <v>3</v>
      </c>
      <c r="G23" s="26">
        <v>4</v>
      </c>
      <c r="H23" s="26">
        <v>5</v>
      </c>
      <c r="I23" s="26">
        <v>6</v>
      </c>
      <c r="J23" s="26">
        <v>7</v>
      </c>
      <c r="K23" s="26">
        <v>8</v>
      </c>
      <c r="L23" s="26">
        <v>9</v>
      </c>
      <c r="M23" s="26" t="s">
        <v>121</v>
      </c>
      <c r="N23" s="26" t="s">
        <v>122</v>
      </c>
      <c r="O23" s="26" t="s">
        <v>123</v>
      </c>
      <c r="P23" s="26" t="s">
        <v>124</v>
      </c>
      <c r="Q23" s="26" t="s">
        <v>125</v>
      </c>
      <c r="R23" s="26" t="s">
        <v>126</v>
      </c>
      <c r="S23" s="26"/>
      <c r="V23" s="29" t="s">
        <v>32</v>
      </c>
      <c r="W23" s="16" t="s">
        <v>107</v>
      </c>
      <c r="X23" s="16" t="s">
        <v>158</v>
      </c>
      <c r="Z23" s="16" t="str">
        <f>M26</f>
        <v>0C</v>
      </c>
      <c r="AA23" s="16" t="str">
        <f>M26</f>
        <v>0C</v>
      </c>
      <c r="AB23" s="16" t="str">
        <f>G27</f>
        <v>0C</v>
      </c>
      <c r="AC23" s="16" t="str">
        <f>C28</f>
        <v>0C</v>
      </c>
      <c r="AD23" s="16">
        <f>HEX2DEC(Z23)</f>
        <v>12</v>
      </c>
      <c r="AE23" s="16">
        <f t="shared" ref="AE23:AG27" si="0">HEX2DEC(AA23)</f>
        <v>12</v>
      </c>
      <c r="AF23" s="16">
        <f t="shared" si="0"/>
        <v>12</v>
      </c>
      <c r="AG23" s="16">
        <f t="shared" si="0"/>
        <v>12</v>
      </c>
      <c r="AM23" s="16" t="s">
        <v>318</v>
      </c>
    </row>
    <row r="24" spans="1:54" x14ac:dyDescent="0.25">
      <c r="A24" s="27" t="str">
        <f>IF($A$22=1,CONCATENATE("00000000h: "&amp;MID(AM24,3,2)&amp;" "&amp;MID(AN24,3,2)&amp;" "&amp;MID(AO24,3,2)&amp;" "&amp;MID(AP24,3,2)&amp;" "&amp;MID(AQ24,3,2)&amp;" "&amp;MID(AR24,3,2)&amp;" "&amp;MID(AS24,3,2)&amp;" "&amp;MID(AT24,3,2)&amp;" "&amp;MID(AU24,3,2)&amp;" "&amp;MID(AV24,3,2)&amp;" "&amp;MID(AW24,3,2)&amp;" "&amp;MID(AX24,3,2)&amp;" "&amp;MID(AY24,3,2)&amp;" "&amp;MID(AZ24,3,2)&amp;" "&amp;MID(BA24,3,2)&amp;" "&amp;MID(BB24,3,2)),S24)</f>
        <v>00000000h: 33 19 00 01 89 FB FF 4C 00 00 BE 8E B8 00 FF FF ; 3...‰ûÿL..¾Ž¸.ÿÿ</v>
      </c>
      <c r="B24" s="26" t="s">
        <v>127</v>
      </c>
      <c r="C24" s="43" t="str">
        <f>MID($A24,COLUMN()*3+3,2)</f>
        <v>33</v>
      </c>
      <c r="D24" s="43" t="str">
        <f t="shared" ref="D24:R25" si="1">MID($A24,COLUMN()*3+3,2)</f>
        <v>19</v>
      </c>
      <c r="E24" s="43" t="str">
        <f t="shared" si="1"/>
        <v>00</v>
      </c>
      <c r="F24" s="43" t="str">
        <f t="shared" si="1"/>
        <v>01</v>
      </c>
      <c r="G24" s="43" t="str">
        <f t="shared" si="1"/>
        <v>89</v>
      </c>
      <c r="H24" s="43" t="str">
        <f t="shared" si="1"/>
        <v>FB</v>
      </c>
      <c r="I24" s="43" t="str">
        <f t="shared" si="1"/>
        <v>FF</v>
      </c>
      <c r="J24" s="43" t="str">
        <f t="shared" si="1"/>
        <v>4C</v>
      </c>
      <c r="K24" s="42" t="str">
        <f t="shared" si="1"/>
        <v>00</v>
      </c>
      <c r="L24" s="42" t="str">
        <f t="shared" si="1"/>
        <v>00</v>
      </c>
      <c r="M24" s="42" t="str">
        <f t="shared" si="1"/>
        <v>BE</v>
      </c>
      <c r="N24" s="42" t="str">
        <f t="shared" si="1"/>
        <v>8E</v>
      </c>
      <c r="O24" s="42" t="str">
        <f t="shared" si="1"/>
        <v>B8</v>
      </c>
      <c r="P24" s="42" t="str">
        <f t="shared" si="1"/>
        <v>00</v>
      </c>
      <c r="Q24" s="42" t="str">
        <f t="shared" si="1"/>
        <v>FF</v>
      </c>
      <c r="R24" s="42" t="str">
        <f t="shared" si="1"/>
        <v>FF</v>
      </c>
      <c r="S24" s="27" t="s">
        <v>398</v>
      </c>
      <c r="V24" s="30" t="s">
        <v>128</v>
      </c>
      <c r="W24" s="16" t="s">
        <v>107</v>
      </c>
      <c r="X24" s="16" t="s">
        <v>159</v>
      </c>
      <c r="Z24" s="16" t="str">
        <f>O26</f>
        <v>05</v>
      </c>
      <c r="AA24" s="16" t="str">
        <f>O26</f>
        <v>05</v>
      </c>
      <c r="AB24" s="16" t="str">
        <f>I27</f>
        <v>05</v>
      </c>
      <c r="AC24" s="16" t="str">
        <f>E28</f>
        <v>05</v>
      </c>
      <c r="AD24" s="16">
        <f t="shared" ref="AD24:AD27" si="2">HEX2DEC(Z24)</f>
        <v>5</v>
      </c>
      <c r="AE24" s="16">
        <f t="shared" si="0"/>
        <v>5</v>
      </c>
      <c r="AF24" s="16">
        <f t="shared" si="0"/>
        <v>5</v>
      </c>
      <c r="AG24" s="16">
        <f t="shared" si="0"/>
        <v>5</v>
      </c>
      <c r="AM24" s="16" t="s">
        <v>251</v>
      </c>
      <c r="AN24" s="16" t="s">
        <v>282</v>
      </c>
      <c r="AO24" s="16" t="s">
        <v>251</v>
      </c>
      <c r="AP24" s="16" t="s">
        <v>176</v>
      </c>
      <c r="AQ24" s="16" t="s">
        <v>246</v>
      </c>
      <c r="AR24" s="16" t="s">
        <v>267</v>
      </c>
      <c r="AS24" s="16" t="s">
        <v>17</v>
      </c>
      <c r="AT24" s="16" t="s">
        <v>178</v>
      </c>
      <c r="AU24" s="16" t="s">
        <v>0</v>
      </c>
      <c r="AV24" s="16" t="s">
        <v>0</v>
      </c>
      <c r="AW24" s="16" t="s">
        <v>231</v>
      </c>
      <c r="AX24" s="16" t="s">
        <v>240</v>
      </c>
      <c r="AY24" s="16" t="s">
        <v>293</v>
      </c>
      <c r="AZ24" s="16" t="s">
        <v>0</v>
      </c>
      <c r="BA24" s="16" t="s">
        <v>181</v>
      </c>
      <c r="BB24" s="16" t="s">
        <v>181</v>
      </c>
    </row>
    <row r="25" spans="1:54" x14ac:dyDescent="0.25">
      <c r="A25" s="27" t="str">
        <f t="shared" ref="A25:A55" si="3">IF($A$22=1,CONCATENATE("00000000h: "&amp;MID(AM25,3,2)&amp;" "&amp;MID(AN25,3,2)&amp;" "&amp;MID(AO25,3,2)&amp;" "&amp;MID(AP25,3,2)&amp;" "&amp;MID(AQ25,3,2)&amp;" "&amp;MID(AR25,3,2)&amp;" "&amp;MID(AS25,3,2)&amp;" "&amp;MID(AT25,3,2)&amp;" "&amp;MID(AU25,3,2)&amp;" "&amp;MID(AV25,3,2)&amp;" "&amp;MID(AW25,3,2)&amp;" "&amp;MID(AX25,3,2)&amp;" "&amp;MID(AY25,3,2)&amp;" "&amp;MID(AZ25,3,2)&amp;" "&amp;MID(BA25,3,2)&amp;" "&amp;MID(BB25,3,2)),S25)</f>
        <v>00000010h: 12 00 10 27 C5 03 46 03 60 00 64 00 FF FF 0F 00 ; ...'Å.F.`.d.ÿÿ..</v>
      </c>
      <c r="B25" s="26" t="str">
        <f>CONCATENATE("0x",DEC2HEX(HEX2DEC(RIGHT(B24,4))+16,4))</f>
        <v>0x0010</v>
      </c>
      <c r="C25" s="44" t="str">
        <f t="shared" ref="C25:R41" si="4">MID($A25,COLUMN()*3+3,2)</f>
        <v>12</v>
      </c>
      <c r="D25" s="44" t="str">
        <f t="shared" si="1"/>
        <v>00</v>
      </c>
      <c r="E25" s="43" t="str">
        <f t="shared" si="1"/>
        <v>10</v>
      </c>
      <c r="F25" s="43" t="str">
        <f t="shared" si="1"/>
        <v>27</v>
      </c>
      <c r="G25" s="44" t="str">
        <f t="shared" si="1"/>
        <v>C5</v>
      </c>
      <c r="H25" s="44" t="str">
        <f t="shared" si="1"/>
        <v>03</v>
      </c>
      <c r="I25" s="44" t="str">
        <f t="shared" si="1"/>
        <v>46</v>
      </c>
      <c r="J25" s="44" t="str">
        <f t="shared" si="1"/>
        <v>03</v>
      </c>
      <c r="K25" s="43" t="str">
        <f t="shared" si="1"/>
        <v>60</v>
      </c>
      <c r="L25" s="43" t="str">
        <f t="shared" si="1"/>
        <v>00</v>
      </c>
      <c r="M25" s="42" t="str">
        <f t="shared" si="1"/>
        <v>64</v>
      </c>
      <c r="N25" s="42" t="str">
        <f t="shared" si="1"/>
        <v>00</v>
      </c>
      <c r="O25" s="42" t="str">
        <f t="shared" si="1"/>
        <v>FF</v>
      </c>
      <c r="P25" s="42" t="str">
        <f t="shared" si="1"/>
        <v>FF</v>
      </c>
      <c r="Q25" s="42" t="str">
        <f t="shared" si="1"/>
        <v>0F</v>
      </c>
      <c r="R25" s="44" t="str">
        <f t="shared" si="1"/>
        <v>00</v>
      </c>
      <c r="S25" s="16" t="s">
        <v>399</v>
      </c>
      <c r="V25" s="31" t="s">
        <v>129</v>
      </c>
      <c r="W25" s="16" t="s">
        <v>107</v>
      </c>
      <c r="X25" s="16" t="s">
        <v>160</v>
      </c>
      <c r="Z25" s="16" t="str">
        <f>Q26</f>
        <v>15</v>
      </c>
      <c r="AA25" s="16" t="str">
        <f>Q26</f>
        <v>15</v>
      </c>
      <c r="AB25" s="16" t="str">
        <f>K27</f>
        <v>15</v>
      </c>
      <c r="AC25" s="16" t="str">
        <f>G28</f>
        <v>15</v>
      </c>
      <c r="AD25" s="16">
        <f t="shared" si="2"/>
        <v>21</v>
      </c>
      <c r="AE25" s="16">
        <f t="shared" si="0"/>
        <v>21</v>
      </c>
      <c r="AF25" s="16">
        <f t="shared" si="0"/>
        <v>21</v>
      </c>
      <c r="AG25" s="16">
        <f t="shared" si="0"/>
        <v>21</v>
      </c>
      <c r="AM25" s="16" t="s">
        <v>182</v>
      </c>
      <c r="AN25" s="16" t="s">
        <v>0</v>
      </c>
      <c r="AO25" s="16" t="s">
        <v>282</v>
      </c>
      <c r="AP25" s="16" t="s">
        <v>210</v>
      </c>
      <c r="AQ25" s="16" t="s">
        <v>191</v>
      </c>
      <c r="AR25" s="16" t="s">
        <v>16</v>
      </c>
      <c r="AS25" s="16" t="s">
        <v>176</v>
      </c>
      <c r="AT25" s="16" t="s">
        <v>16</v>
      </c>
      <c r="AU25" s="16" t="s">
        <v>6</v>
      </c>
      <c r="AV25" s="16" t="s">
        <v>0</v>
      </c>
      <c r="AW25" s="16" t="s">
        <v>186</v>
      </c>
      <c r="AX25" s="16" t="s">
        <v>0</v>
      </c>
      <c r="AY25" s="16" t="s">
        <v>181</v>
      </c>
      <c r="AZ25" s="16" t="s">
        <v>181</v>
      </c>
      <c r="BA25" s="16" t="s">
        <v>179</v>
      </c>
      <c r="BB25" s="16" t="s">
        <v>0</v>
      </c>
    </row>
    <row r="26" spans="1:54" x14ac:dyDescent="0.25">
      <c r="A26" s="27" t="str">
        <f t="shared" si="3"/>
        <v>00000020h: 0C 00 05 00 15 00 0C 00 88 00 0C 00 05 00 15 00 ; ........ˆ.......</v>
      </c>
      <c r="B26" s="26" t="str">
        <f t="shared" ref="B26:B55" si="5">CONCATENATE("0x",DEC2HEX(HEX2DEC(RIGHT(B25,4))+16,4))</f>
        <v>0x0020</v>
      </c>
      <c r="C26" s="44" t="str">
        <f t="shared" si="4"/>
        <v>0C</v>
      </c>
      <c r="D26" s="42" t="str">
        <f t="shared" si="4"/>
        <v>00</v>
      </c>
      <c r="E26" s="42" t="str">
        <f t="shared" si="4"/>
        <v>05</v>
      </c>
      <c r="F26" s="42" t="str">
        <f t="shared" si="4"/>
        <v>00</v>
      </c>
      <c r="G26" s="42" t="str">
        <f t="shared" si="4"/>
        <v>15</v>
      </c>
      <c r="H26" s="42" t="str">
        <f t="shared" si="4"/>
        <v>00</v>
      </c>
      <c r="I26" s="42" t="str">
        <f t="shared" si="4"/>
        <v>0C</v>
      </c>
      <c r="J26" s="42" t="str">
        <f t="shared" si="4"/>
        <v>00</v>
      </c>
      <c r="K26" s="42" t="str">
        <f t="shared" si="4"/>
        <v>88</v>
      </c>
      <c r="L26" s="42" t="str">
        <f t="shared" si="4"/>
        <v>00</v>
      </c>
      <c r="M26" s="42" t="str">
        <f t="shared" si="4"/>
        <v>0C</v>
      </c>
      <c r="N26" s="42" t="str">
        <f t="shared" si="4"/>
        <v>00</v>
      </c>
      <c r="O26" s="42" t="str">
        <f t="shared" si="4"/>
        <v>05</v>
      </c>
      <c r="P26" s="42" t="str">
        <f t="shared" si="4"/>
        <v>00</v>
      </c>
      <c r="Q26" s="42" t="str">
        <f t="shared" si="4"/>
        <v>15</v>
      </c>
      <c r="R26" s="42" t="str">
        <f t="shared" si="4"/>
        <v>00</v>
      </c>
      <c r="S26" s="16" t="s">
        <v>400</v>
      </c>
      <c r="V26" s="32" t="s">
        <v>130</v>
      </c>
      <c r="W26" s="16" t="s">
        <v>107</v>
      </c>
      <c r="X26" s="16" t="s">
        <v>161</v>
      </c>
      <c r="Z26" s="16" t="str">
        <f>C27</f>
        <v>0C</v>
      </c>
      <c r="AA26" s="16" t="str">
        <f>C27</f>
        <v>0C</v>
      </c>
      <c r="AB26" s="16" t="str">
        <f>M27</f>
        <v>0C</v>
      </c>
      <c r="AC26" s="16" t="str">
        <f>I28</f>
        <v>0C</v>
      </c>
      <c r="AD26" s="16">
        <f t="shared" si="2"/>
        <v>12</v>
      </c>
      <c r="AE26" s="16">
        <f t="shared" si="0"/>
        <v>12</v>
      </c>
      <c r="AF26" s="16">
        <f t="shared" si="0"/>
        <v>12</v>
      </c>
      <c r="AG26" s="16">
        <f t="shared" si="0"/>
        <v>12</v>
      </c>
      <c r="AM26" s="16" t="s">
        <v>187</v>
      </c>
      <c r="AN26" s="16" t="s">
        <v>0</v>
      </c>
      <c r="AO26" s="16" t="s">
        <v>20</v>
      </c>
      <c r="AP26" s="16" t="s">
        <v>0</v>
      </c>
      <c r="AQ26" s="16" t="s">
        <v>188</v>
      </c>
      <c r="AR26" s="16" t="s">
        <v>0</v>
      </c>
      <c r="AS26" s="16" t="s">
        <v>187</v>
      </c>
      <c r="AT26" s="16" t="s">
        <v>0</v>
      </c>
      <c r="AU26" s="16" t="s">
        <v>180</v>
      </c>
      <c r="AV26" s="16" t="s">
        <v>0</v>
      </c>
      <c r="AW26" s="16" t="s">
        <v>187</v>
      </c>
      <c r="AX26" s="16" t="s">
        <v>0</v>
      </c>
      <c r="AY26" s="16" t="s">
        <v>20</v>
      </c>
      <c r="AZ26" s="16" t="s">
        <v>0</v>
      </c>
      <c r="BA26" s="16" t="s">
        <v>188</v>
      </c>
      <c r="BB26" s="16" t="s">
        <v>0</v>
      </c>
    </row>
    <row r="27" spans="1:54" x14ac:dyDescent="0.25">
      <c r="A27" s="27" t="str">
        <f t="shared" si="3"/>
        <v>00000030h: 0C 00 88 00 0C 00 05 00 15 00 0C 00 88 00 FF FF ; ..ˆ.........ˆ.ÿÿ</v>
      </c>
      <c r="B27" s="26" t="str">
        <f t="shared" si="5"/>
        <v>0x0030</v>
      </c>
      <c r="C27" s="42" t="str">
        <f t="shared" si="4"/>
        <v>0C</v>
      </c>
      <c r="D27" s="42" t="str">
        <f t="shared" si="4"/>
        <v>00</v>
      </c>
      <c r="E27" s="42" t="str">
        <f t="shared" si="4"/>
        <v>88</v>
      </c>
      <c r="F27" s="42" t="str">
        <f t="shared" si="4"/>
        <v>00</v>
      </c>
      <c r="G27" s="45" t="str">
        <f t="shared" si="4"/>
        <v>0C</v>
      </c>
      <c r="H27" s="45" t="str">
        <f t="shared" si="4"/>
        <v>00</v>
      </c>
      <c r="I27" s="45" t="str">
        <f t="shared" si="4"/>
        <v>05</v>
      </c>
      <c r="J27" s="45" t="str">
        <f t="shared" si="4"/>
        <v>00</v>
      </c>
      <c r="K27" s="45" t="str">
        <f t="shared" si="4"/>
        <v>15</v>
      </c>
      <c r="L27" s="45" t="str">
        <f t="shared" si="4"/>
        <v>00</v>
      </c>
      <c r="M27" s="45" t="str">
        <f t="shared" si="4"/>
        <v>0C</v>
      </c>
      <c r="N27" s="45" t="str">
        <f t="shared" si="4"/>
        <v>00</v>
      </c>
      <c r="O27" s="45" t="str">
        <f t="shared" si="4"/>
        <v>88</v>
      </c>
      <c r="P27" s="45" t="str">
        <f t="shared" si="4"/>
        <v>00</v>
      </c>
      <c r="Q27" s="44" t="str">
        <f t="shared" si="4"/>
        <v>FF</v>
      </c>
      <c r="R27" s="44" t="str">
        <f t="shared" si="4"/>
        <v>FF</v>
      </c>
      <c r="S27" s="16" t="s">
        <v>401</v>
      </c>
      <c r="V27" s="33" t="s">
        <v>131</v>
      </c>
      <c r="W27" s="16" t="s">
        <v>107</v>
      </c>
      <c r="X27" s="16" t="s">
        <v>162</v>
      </c>
      <c r="Z27" s="16" t="str">
        <f>E27</f>
        <v>88</v>
      </c>
      <c r="AA27" s="16" t="str">
        <f>E27</f>
        <v>88</v>
      </c>
      <c r="AB27" s="16" t="str">
        <f>O27</f>
        <v>88</v>
      </c>
      <c r="AC27" s="16" t="str">
        <f>K28</f>
        <v>88</v>
      </c>
      <c r="AD27" s="16">
        <f t="shared" si="2"/>
        <v>136</v>
      </c>
      <c r="AE27" s="16">
        <f t="shared" si="0"/>
        <v>136</v>
      </c>
      <c r="AF27" s="16">
        <f t="shared" si="0"/>
        <v>136</v>
      </c>
      <c r="AG27" s="16">
        <f t="shared" si="0"/>
        <v>136</v>
      </c>
      <c r="AM27" s="16" t="s">
        <v>187</v>
      </c>
      <c r="AN27" s="16" t="s">
        <v>0</v>
      </c>
      <c r="AO27" s="16" t="s">
        <v>180</v>
      </c>
      <c r="AP27" s="16" t="s">
        <v>0</v>
      </c>
      <c r="AQ27" s="16" t="s">
        <v>187</v>
      </c>
      <c r="AR27" s="16" t="s">
        <v>0</v>
      </c>
      <c r="AS27" s="16" t="s">
        <v>20</v>
      </c>
      <c r="AT27" s="16" t="s">
        <v>0</v>
      </c>
      <c r="AU27" s="16" t="s">
        <v>188</v>
      </c>
      <c r="AV27" s="16" t="s">
        <v>0</v>
      </c>
      <c r="AW27" s="16" t="s">
        <v>187</v>
      </c>
      <c r="AX27" s="16" t="s">
        <v>0</v>
      </c>
      <c r="AY27" s="16" t="s">
        <v>180</v>
      </c>
      <c r="AZ27" s="16" t="s">
        <v>0</v>
      </c>
      <c r="BA27" s="16" t="s">
        <v>181</v>
      </c>
      <c r="BB27" s="16" t="s">
        <v>181</v>
      </c>
    </row>
    <row r="28" spans="1:54" x14ac:dyDescent="0.25">
      <c r="A28" s="27" t="str">
        <f t="shared" si="3"/>
        <v>00000040h: 0C 00 05 00 15 00 0C 00 88 00 FF FF FF FF FF FF ; ........ˆ.ÿÿÿÿÿÿ</v>
      </c>
      <c r="B28" s="26" t="str">
        <f t="shared" si="5"/>
        <v>0x0040</v>
      </c>
      <c r="C28" s="46" t="str">
        <f t="shared" si="4"/>
        <v>0C</v>
      </c>
      <c r="D28" s="46" t="str">
        <f t="shared" si="4"/>
        <v>00</v>
      </c>
      <c r="E28" s="46" t="str">
        <f t="shared" si="4"/>
        <v>05</v>
      </c>
      <c r="F28" s="46" t="str">
        <f t="shared" si="4"/>
        <v>00</v>
      </c>
      <c r="G28" s="46" t="str">
        <f t="shared" si="4"/>
        <v>15</v>
      </c>
      <c r="H28" s="46" t="str">
        <f t="shared" si="4"/>
        <v>00</v>
      </c>
      <c r="I28" s="46" t="str">
        <f t="shared" si="4"/>
        <v>0C</v>
      </c>
      <c r="J28" s="46" t="str">
        <f t="shared" si="4"/>
        <v>00</v>
      </c>
      <c r="K28" s="46" t="str">
        <f t="shared" si="4"/>
        <v>88</v>
      </c>
      <c r="L28" s="46" t="str">
        <f t="shared" si="4"/>
        <v>00</v>
      </c>
      <c r="M28" s="42" t="str">
        <f t="shared" si="4"/>
        <v>FF</v>
      </c>
      <c r="N28" s="42" t="str">
        <f t="shared" si="4"/>
        <v>FF</v>
      </c>
      <c r="O28" s="42" t="str">
        <f t="shared" si="4"/>
        <v>FF</v>
      </c>
      <c r="P28" s="42" t="str">
        <f t="shared" si="4"/>
        <v>FF</v>
      </c>
      <c r="Q28" s="44" t="str">
        <f t="shared" si="4"/>
        <v>FF</v>
      </c>
      <c r="R28" s="44" t="str">
        <f t="shared" si="4"/>
        <v>FF</v>
      </c>
      <c r="S28" s="16" t="s">
        <v>321</v>
      </c>
      <c r="V28" s="34" t="s">
        <v>132</v>
      </c>
      <c r="AM28" s="16" t="s">
        <v>187</v>
      </c>
      <c r="AN28" s="16" t="s">
        <v>0</v>
      </c>
      <c r="AO28" s="16" t="s">
        <v>20</v>
      </c>
      <c r="AP28" s="16" t="s">
        <v>0</v>
      </c>
      <c r="AQ28" s="16" t="s">
        <v>188</v>
      </c>
      <c r="AR28" s="16" t="s">
        <v>0</v>
      </c>
      <c r="AS28" s="16" t="s">
        <v>187</v>
      </c>
      <c r="AT28" s="16" t="s">
        <v>0</v>
      </c>
      <c r="AU28" s="16" t="s">
        <v>180</v>
      </c>
      <c r="AV28" s="16" t="s">
        <v>0</v>
      </c>
      <c r="AW28" s="16" t="s">
        <v>181</v>
      </c>
      <c r="AX28" s="16" t="s">
        <v>181</v>
      </c>
      <c r="AY28" s="16" t="s">
        <v>181</v>
      </c>
      <c r="AZ28" s="16" t="s">
        <v>181</v>
      </c>
      <c r="BA28" s="16" t="s">
        <v>387</v>
      </c>
      <c r="BB28" s="16" t="s">
        <v>429</v>
      </c>
    </row>
    <row r="29" spans="1:54" x14ac:dyDescent="0.25">
      <c r="A29" s="27" t="str">
        <f t="shared" si="3"/>
        <v>00000050h: FF FF 01 01 FF FF FF FF 32 84 3F 9C 85 0B 61 0C ; ÿÿ..ÿÿÿÿ2„?œ….a.</v>
      </c>
      <c r="B29" s="26" t="str">
        <f t="shared" si="5"/>
        <v>0x0050</v>
      </c>
      <c r="C29" s="44" t="str">
        <f t="shared" si="4"/>
        <v>FF</v>
      </c>
      <c r="D29" s="42" t="str">
        <f t="shared" si="4"/>
        <v>FF</v>
      </c>
      <c r="E29" s="42" t="str">
        <f t="shared" si="4"/>
        <v>01</v>
      </c>
      <c r="F29" s="42" t="str">
        <f t="shared" si="4"/>
        <v>01</v>
      </c>
      <c r="G29" s="42" t="str">
        <f t="shared" si="4"/>
        <v>FF</v>
      </c>
      <c r="H29" s="42" t="str">
        <f t="shared" si="4"/>
        <v>FF</v>
      </c>
      <c r="I29" s="42" t="str">
        <f t="shared" si="4"/>
        <v>FF</v>
      </c>
      <c r="J29" s="42" t="str">
        <f t="shared" si="4"/>
        <v>FF</v>
      </c>
      <c r="K29" s="42" t="str">
        <f t="shared" si="4"/>
        <v>32</v>
      </c>
      <c r="L29" s="42" t="str">
        <f t="shared" si="4"/>
        <v>84</v>
      </c>
      <c r="M29" s="42" t="str">
        <f t="shared" si="4"/>
        <v>3F</v>
      </c>
      <c r="N29" s="42" t="str">
        <f t="shared" si="4"/>
        <v>9C</v>
      </c>
      <c r="O29" s="31" t="str">
        <f t="shared" si="4"/>
        <v>85</v>
      </c>
      <c r="P29" s="31" t="str">
        <f t="shared" si="4"/>
        <v>0B</v>
      </c>
      <c r="Q29" s="32" t="str">
        <f t="shared" si="4"/>
        <v>61</v>
      </c>
      <c r="R29" s="32" t="str">
        <f t="shared" si="4"/>
        <v>0C</v>
      </c>
      <c r="S29" s="16" t="s">
        <v>402</v>
      </c>
      <c r="V29" s="35" t="s">
        <v>133</v>
      </c>
      <c r="AM29" s="16" t="s">
        <v>181</v>
      </c>
      <c r="AN29" s="16" t="s">
        <v>181</v>
      </c>
      <c r="AO29" s="16" t="s">
        <v>16</v>
      </c>
      <c r="AP29" s="16" t="s">
        <v>16</v>
      </c>
      <c r="AQ29" s="16" t="s">
        <v>181</v>
      </c>
      <c r="AR29" s="16" t="s">
        <v>181</v>
      </c>
      <c r="AS29" s="16" t="s">
        <v>181</v>
      </c>
      <c r="AT29" s="16" t="s">
        <v>181</v>
      </c>
      <c r="AU29" s="16" t="s">
        <v>209</v>
      </c>
      <c r="AV29" s="16" t="s">
        <v>8</v>
      </c>
      <c r="AW29" s="16" t="s">
        <v>288</v>
      </c>
      <c r="AX29" s="16" t="s">
        <v>193</v>
      </c>
      <c r="AY29" s="16" t="s">
        <v>254</v>
      </c>
      <c r="AZ29" s="16" t="s">
        <v>195</v>
      </c>
      <c r="BA29" s="16" t="s">
        <v>269</v>
      </c>
      <c r="BB29" s="16" t="s">
        <v>187</v>
      </c>
    </row>
    <row r="30" spans="1:54" x14ac:dyDescent="0.25">
      <c r="A30" s="27" t="str">
        <f t="shared" si="3"/>
        <v>00000060h: 85 0B 60 0C 31 84 23 9C 5C 55 12 3D F4 7F D9 44 ; ….`.1„#œ\U.=ôÙD</v>
      </c>
      <c r="B30" s="26" t="str">
        <f t="shared" si="5"/>
        <v>0x0060</v>
      </c>
      <c r="C30" s="42" t="str">
        <f t="shared" si="4"/>
        <v>85</v>
      </c>
      <c r="D30" s="42" t="str">
        <f t="shared" si="4"/>
        <v>0B</v>
      </c>
      <c r="E30" s="42" t="str">
        <f t="shared" si="4"/>
        <v>60</v>
      </c>
      <c r="F30" s="42" t="str">
        <f t="shared" si="4"/>
        <v>0C</v>
      </c>
      <c r="G30" s="42" t="str">
        <f t="shared" si="4"/>
        <v>31</v>
      </c>
      <c r="H30" s="42" t="str">
        <f t="shared" si="4"/>
        <v>84</v>
      </c>
      <c r="I30" s="42" t="str">
        <f t="shared" si="4"/>
        <v>23</v>
      </c>
      <c r="J30" s="42" t="str">
        <f t="shared" si="4"/>
        <v>9C</v>
      </c>
      <c r="K30" s="33" t="str">
        <f t="shared" si="4"/>
        <v>5C</v>
      </c>
      <c r="L30" s="33" t="str">
        <f t="shared" si="4"/>
        <v>55</v>
      </c>
      <c r="M30" s="33" t="str">
        <f t="shared" si="4"/>
        <v>12</v>
      </c>
      <c r="N30" s="33" t="str">
        <f t="shared" si="4"/>
        <v>3D</v>
      </c>
      <c r="O30" s="34" t="str">
        <f t="shared" si="4"/>
        <v>F4</v>
      </c>
      <c r="P30" s="34" t="str">
        <f t="shared" si="4"/>
        <v>7F</v>
      </c>
      <c r="Q30" s="34" t="str">
        <f t="shared" si="4"/>
        <v>D9</v>
      </c>
      <c r="R30" s="34" t="str">
        <f t="shared" si="4"/>
        <v>44</v>
      </c>
      <c r="S30" s="16" t="s">
        <v>403</v>
      </c>
      <c r="V30" s="36" t="s">
        <v>135</v>
      </c>
      <c r="AM30" s="16" t="s">
        <v>254</v>
      </c>
      <c r="AN30" s="16" t="s">
        <v>195</v>
      </c>
      <c r="AO30" s="16" t="s">
        <v>269</v>
      </c>
      <c r="AP30" s="16" t="s">
        <v>187</v>
      </c>
      <c r="AQ30" s="16" t="s">
        <v>229</v>
      </c>
      <c r="AR30" s="16" t="s">
        <v>8</v>
      </c>
      <c r="AS30" s="16" t="s">
        <v>273</v>
      </c>
      <c r="AT30" s="16" t="s">
        <v>193</v>
      </c>
      <c r="AU30" s="16" t="s">
        <v>375</v>
      </c>
      <c r="AV30" s="16" t="s">
        <v>386</v>
      </c>
      <c r="AW30" s="16" t="s">
        <v>188</v>
      </c>
      <c r="AX30" s="16" t="s">
        <v>199</v>
      </c>
      <c r="AY30" s="16" t="s">
        <v>246</v>
      </c>
      <c r="AZ30" s="16" t="s">
        <v>376</v>
      </c>
      <c r="BA30" s="16" t="s">
        <v>390</v>
      </c>
      <c r="BB30" s="16" t="s">
        <v>191</v>
      </c>
    </row>
    <row r="31" spans="1:54" x14ac:dyDescent="0.25">
      <c r="A31" s="27" t="str">
        <f t="shared" si="3"/>
        <v>00000070h: AC 0A C5 13 78 69 0B 00 F0 51 FF FF FF FF FF FF ; ¬.Å.xi..ðQÿÿÿÿÿÿ</v>
      </c>
      <c r="B31" s="26" t="str">
        <f t="shared" si="5"/>
        <v>0x0070</v>
      </c>
      <c r="C31" s="48" t="str">
        <f t="shared" si="4"/>
        <v>AC</v>
      </c>
      <c r="D31" s="49" t="str">
        <f t="shared" si="4"/>
        <v>0A</v>
      </c>
      <c r="E31" s="49" t="str">
        <f t="shared" si="4"/>
        <v>C5</v>
      </c>
      <c r="F31" s="49" t="str">
        <f t="shared" si="4"/>
        <v>13</v>
      </c>
      <c r="G31" s="49" t="str">
        <f t="shared" si="4"/>
        <v>78</v>
      </c>
      <c r="H31" s="49" t="str">
        <f t="shared" si="4"/>
        <v>69</v>
      </c>
      <c r="I31" s="49" t="str">
        <f t="shared" si="4"/>
        <v>0B</v>
      </c>
      <c r="J31" s="49" t="str">
        <f t="shared" si="4"/>
        <v>00</v>
      </c>
      <c r="K31" s="49" t="str">
        <f t="shared" si="4"/>
        <v>F0</v>
      </c>
      <c r="L31" s="49" t="str">
        <f t="shared" si="4"/>
        <v>51</v>
      </c>
      <c r="M31" s="49" t="str">
        <f t="shared" si="4"/>
        <v>FF</v>
      </c>
      <c r="N31" s="49" t="str">
        <f t="shared" si="4"/>
        <v>FF</v>
      </c>
      <c r="O31" s="49" t="str">
        <f t="shared" si="4"/>
        <v>FF</v>
      </c>
      <c r="P31" s="49" t="str">
        <f t="shared" si="4"/>
        <v>FF</v>
      </c>
      <c r="Q31" s="48" t="str">
        <f t="shared" si="4"/>
        <v>FF</v>
      </c>
      <c r="R31" s="48" t="str">
        <f t="shared" si="4"/>
        <v>FF</v>
      </c>
      <c r="S31" s="16" t="s">
        <v>404</v>
      </c>
      <c r="V31" s="38" t="s">
        <v>94</v>
      </c>
      <c r="AD31" s="16" t="s">
        <v>166</v>
      </c>
      <c r="AF31" s="18"/>
      <c r="AH31" s="37"/>
      <c r="AJ31" s="63"/>
      <c r="AK31" s="63"/>
      <c r="AL31" s="63"/>
      <c r="AM31" s="63" t="s">
        <v>430</v>
      </c>
      <c r="AN31" s="63" t="s">
        <v>195</v>
      </c>
      <c r="AO31" s="63" t="s">
        <v>194</v>
      </c>
      <c r="AP31" s="16" t="s">
        <v>198</v>
      </c>
      <c r="AQ31" s="37" t="s">
        <v>223</v>
      </c>
      <c r="AR31" s="16" t="s">
        <v>380</v>
      </c>
      <c r="AS31" s="63" t="s">
        <v>23</v>
      </c>
      <c r="AT31" s="63" t="s">
        <v>0</v>
      </c>
      <c r="AU31" s="63" t="s">
        <v>188</v>
      </c>
      <c r="AV31" s="63" t="s">
        <v>366</v>
      </c>
      <c r="AW31" s="63" t="s">
        <v>181</v>
      </c>
      <c r="AX31" s="63" t="s">
        <v>181</v>
      </c>
      <c r="AY31" s="16" t="s">
        <v>181</v>
      </c>
      <c r="AZ31" s="37" t="s">
        <v>181</v>
      </c>
      <c r="BA31" s="16" t="s">
        <v>181</v>
      </c>
      <c r="BB31" s="16" t="s">
        <v>181</v>
      </c>
    </row>
    <row r="32" spans="1:54" x14ac:dyDescent="0.25">
      <c r="A32" s="27" t="str">
        <f t="shared" si="3"/>
        <v>00000080h: 33 33 29 41 D1 45 DA 37 D1 45 29 41 DA 37 D1 45 ; 33)AÑEÚ7ÑE)AÚ7ÑE</v>
      </c>
      <c r="B32" s="26" t="str">
        <f t="shared" si="5"/>
        <v>0x0080</v>
      </c>
      <c r="C32" s="50" t="str">
        <f t="shared" si="4"/>
        <v>33</v>
      </c>
      <c r="D32" s="50" t="str">
        <f t="shared" si="4"/>
        <v>33</v>
      </c>
      <c r="E32" s="50" t="str">
        <f t="shared" si="4"/>
        <v>29</v>
      </c>
      <c r="F32" s="50" t="str">
        <f t="shared" si="4"/>
        <v>41</v>
      </c>
      <c r="G32" s="50" t="str">
        <f t="shared" si="4"/>
        <v>D1</v>
      </c>
      <c r="H32" s="50" t="str">
        <f t="shared" si="4"/>
        <v>45</v>
      </c>
      <c r="I32" s="50" t="str">
        <f t="shared" si="4"/>
        <v>DA</v>
      </c>
      <c r="J32" s="50" t="str">
        <f t="shared" si="4"/>
        <v>37</v>
      </c>
      <c r="K32" s="50" t="str">
        <f t="shared" si="4"/>
        <v>D1</v>
      </c>
      <c r="L32" s="50" t="str">
        <f t="shared" si="4"/>
        <v>45</v>
      </c>
      <c r="M32" s="50" t="str">
        <f t="shared" si="4"/>
        <v>29</v>
      </c>
      <c r="N32" s="50" t="str">
        <f t="shared" si="4"/>
        <v>41</v>
      </c>
      <c r="O32" s="50" t="str">
        <f t="shared" si="4"/>
        <v>DA</v>
      </c>
      <c r="P32" s="50" t="str">
        <f t="shared" si="4"/>
        <v>37</v>
      </c>
      <c r="Q32" s="50" t="str">
        <f t="shared" si="4"/>
        <v>D1</v>
      </c>
      <c r="R32" s="50" t="str">
        <f t="shared" si="4"/>
        <v>45</v>
      </c>
      <c r="S32" s="16" t="s">
        <v>405</v>
      </c>
      <c r="T32" s="72" t="s">
        <v>37</v>
      </c>
      <c r="U32" s="65">
        <f>HEX2DEC(CONCATENATE(D32,C32))</f>
        <v>13107</v>
      </c>
      <c r="V32" s="66">
        <f>HEX2DEC(CONCATENATE(F32,E32))</f>
        <v>16681</v>
      </c>
      <c r="W32" s="66">
        <f>HEX2DEC(CONCATENATE(H32,G32))</f>
        <v>17873</v>
      </c>
      <c r="X32" s="66">
        <f>HEX2DEC(CONCATENATE(J32,I32))</f>
        <v>14298</v>
      </c>
      <c r="Y32" s="66">
        <f>HEX2DEC(CONCATENATE(L32,K32))</f>
        <v>17873</v>
      </c>
      <c r="Z32" s="66">
        <f>HEX2DEC(CONCATENATE(N32,M32))</f>
        <v>16681</v>
      </c>
      <c r="AA32" s="66">
        <f>HEX2DEC(CONCATENATE(P32,O32))</f>
        <v>14298</v>
      </c>
      <c r="AB32" s="67">
        <f>HEX2DEC(CONCATENATE(R32,Q32))</f>
        <v>17873</v>
      </c>
      <c r="AD32" s="65">
        <f>IF(U32&gt;2^15,U32-2^16+1,U32)</f>
        <v>13107</v>
      </c>
      <c r="AE32" s="66">
        <f t="shared" ref="AE32:AK47" si="6">IF(V32&gt;2^15,V32-2^16+1,V32)</f>
        <v>16681</v>
      </c>
      <c r="AF32" s="66">
        <f t="shared" si="6"/>
        <v>17873</v>
      </c>
      <c r="AG32" s="66">
        <f t="shared" si="6"/>
        <v>14298</v>
      </c>
      <c r="AH32" s="66">
        <f t="shared" si="6"/>
        <v>17873</v>
      </c>
      <c r="AI32" s="66">
        <f t="shared" si="6"/>
        <v>16681</v>
      </c>
      <c r="AJ32" s="66">
        <f t="shared" si="6"/>
        <v>14298</v>
      </c>
      <c r="AK32" s="67">
        <f t="shared" si="6"/>
        <v>17873</v>
      </c>
      <c r="AM32" s="16" t="s">
        <v>373</v>
      </c>
      <c r="AN32" s="16" t="s">
        <v>363</v>
      </c>
      <c r="AO32" s="16" t="s">
        <v>431</v>
      </c>
      <c r="AP32" s="16" t="s">
        <v>201</v>
      </c>
      <c r="AQ32" s="16" t="s">
        <v>309</v>
      </c>
      <c r="AR32" s="16" t="s">
        <v>215</v>
      </c>
      <c r="AS32" s="16" t="s">
        <v>431</v>
      </c>
      <c r="AT32" s="16" t="s">
        <v>201</v>
      </c>
      <c r="AU32" s="16" t="s">
        <v>373</v>
      </c>
      <c r="AV32" s="16" t="s">
        <v>363</v>
      </c>
      <c r="AW32" s="16" t="s">
        <v>373</v>
      </c>
      <c r="AX32" s="16" t="s">
        <v>363</v>
      </c>
      <c r="AY32" s="16" t="s">
        <v>373</v>
      </c>
      <c r="AZ32" s="16" t="s">
        <v>363</v>
      </c>
      <c r="BA32" s="16" t="s">
        <v>203</v>
      </c>
      <c r="BB32" s="16" t="s">
        <v>212</v>
      </c>
    </row>
    <row r="33" spans="1:54" x14ac:dyDescent="0.25">
      <c r="A33" s="27" t="str">
        <f t="shared" si="3"/>
        <v>00000090h: D1 45 29 41 29 41 6F 58 29 41 33 33 D1 45 29 41 ; ÑE)A)AoX)A33ÑE)A</v>
      </c>
      <c r="B33" s="26" t="str">
        <f t="shared" si="5"/>
        <v>0x0090</v>
      </c>
      <c r="C33" s="42" t="str">
        <f t="shared" si="4"/>
        <v>D1</v>
      </c>
      <c r="D33" s="42" t="str">
        <f t="shared" si="4"/>
        <v>45</v>
      </c>
      <c r="E33" s="42" t="str">
        <f t="shared" si="4"/>
        <v>29</v>
      </c>
      <c r="F33" s="42" t="str">
        <f t="shared" si="4"/>
        <v>41</v>
      </c>
      <c r="G33" s="42" t="str">
        <f t="shared" si="4"/>
        <v>29</v>
      </c>
      <c r="H33" s="42" t="str">
        <f t="shared" si="4"/>
        <v>41</v>
      </c>
      <c r="I33" s="42" t="str">
        <f t="shared" si="4"/>
        <v>6F</v>
      </c>
      <c r="J33" s="42" t="str">
        <f t="shared" si="4"/>
        <v>58</v>
      </c>
      <c r="K33" s="42" t="str">
        <f t="shared" si="4"/>
        <v>29</v>
      </c>
      <c r="L33" s="42" t="str">
        <f t="shared" si="4"/>
        <v>41</v>
      </c>
      <c r="M33" s="42" t="str">
        <f t="shared" si="4"/>
        <v>33</v>
      </c>
      <c r="N33" s="42" t="str">
        <f t="shared" si="4"/>
        <v>33</v>
      </c>
      <c r="O33" s="42" t="str">
        <f t="shared" si="4"/>
        <v>D1</v>
      </c>
      <c r="P33" s="42" t="str">
        <f t="shared" si="4"/>
        <v>45</v>
      </c>
      <c r="Q33" s="42" t="str">
        <f t="shared" si="4"/>
        <v>29</v>
      </c>
      <c r="R33" s="42" t="str">
        <f t="shared" si="4"/>
        <v>41</v>
      </c>
      <c r="S33" s="16" t="s">
        <v>406</v>
      </c>
      <c r="U33" s="68">
        <f t="shared" ref="U33:U55" si="7">HEX2DEC(CONCATENATE(D33,C33))</f>
        <v>17873</v>
      </c>
      <c r="V33" s="39">
        <f t="shared" ref="V33:V55" si="8">HEX2DEC(CONCATENATE(F33,E33))</f>
        <v>16681</v>
      </c>
      <c r="W33" s="39">
        <f t="shared" ref="W33:W55" si="9">HEX2DEC(CONCATENATE(H33,G33))</f>
        <v>16681</v>
      </c>
      <c r="X33" s="39">
        <f t="shared" ref="X33:X55" si="10">HEX2DEC(CONCATENATE(J33,I33))</f>
        <v>22639</v>
      </c>
      <c r="Y33" s="39">
        <f t="shared" ref="Y33:Y55" si="11">HEX2DEC(CONCATENATE(L33,K33))</f>
        <v>16681</v>
      </c>
      <c r="Z33" s="39">
        <f t="shared" ref="Z33:Z55" si="12">HEX2DEC(CONCATENATE(N33,M33))</f>
        <v>13107</v>
      </c>
      <c r="AA33" s="39">
        <f t="shared" ref="AA33:AA55" si="13">HEX2DEC(CONCATENATE(P33,O33))</f>
        <v>17873</v>
      </c>
      <c r="AB33" s="69">
        <f t="shared" ref="AB33:AB55" si="14">HEX2DEC(CONCATENATE(R33,Q33))</f>
        <v>16681</v>
      </c>
      <c r="AC33" s="39"/>
      <c r="AD33" s="68">
        <f t="shared" ref="AD33:AD39" si="15">IF(U33&gt;2^15,U33-2^16+1,U33)</f>
        <v>17873</v>
      </c>
      <c r="AE33" s="39">
        <f t="shared" si="6"/>
        <v>16681</v>
      </c>
      <c r="AF33" s="39">
        <f t="shared" si="6"/>
        <v>16681</v>
      </c>
      <c r="AG33" s="39">
        <f t="shared" si="6"/>
        <v>22639</v>
      </c>
      <c r="AH33" s="39">
        <f t="shared" si="6"/>
        <v>16681</v>
      </c>
      <c r="AI33" s="39">
        <f t="shared" si="6"/>
        <v>13107</v>
      </c>
      <c r="AJ33" s="39">
        <f t="shared" si="6"/>
        <v>17873</v>
      </c>
      <c r="AK33" s="69">
        <f t="shared" si="6"/>
        <v>16681</v>
      </c>
      <c r="AM33" s="16" t="s">
        <v>188</v>
      </c>
      <c r="AN33" s="16" t="s">
        <v>228</v>
      </c>
      <c r="AO33" s="16" t="s">
        <v>373</v>
      </c>
      <c r="AP33" s="16" t="s">
        <v>363</v>
      </c>
      <c r="AQ33" s="16" t="s">
        <v>373</v>
      </c>
      <c r="AR33" s="16" t="s">
        <v>363</v>
      </c>
      <c r="AS33" s="16" t="s">
        <v>203</v>
      </c>
      <c r="AT33" s="16" t="s">
        <v>212</v>
      </c>
      <c r="AU33" s="16" t="s">
        <v>309</v>
      </c>
      <c r="AV33" s="16" t="s">
        <v>215</v>
      </c>
      <c r="AW33" s="16" t="s">
        <v>309</v>
      </c>
      <c r="AX33" s="16" t="s">
        <v>215</v>
      </c>
      <c r="AY33" s="16" t="s">
        <v>203</v>
      </c>
      <c r="AZ33" s="16" t="s">
        <v>212</v>
      </c>
      <c r="BA33" s="16" t="s">
        <v>431</v>
      </c>
      <c r="BB33" s="16" t="s">
        <v>201</v>
      </c>
    </row>
    <row r="34" spans="1:54" x14ac:dyDescent="0.25">
      <c r="A34" s="27" t="str">
        <f t="shared" si="3"/>
        <v>000000a0h: 29 41 82 3C 8B 2E 20 4F 33 33 D1 45 D1 45 79 4A ; )A‚&lt;‹. O33ÑEÑEyJ</v>
      </c>
      <c r="B34" s="26" t="str">
        <f t="shared" si="5"/>
        <v>0x00A0</v>
      </c>
      <c r="C34" s="42" t="str">
        <f t="shared" si="4"/>
        <v>29</v>
      </c>
      <c r="D34" s="42" t="str">
        <f t="shared" si="4"/>
        <v>41</v>
      </c>
      <c r="E34" s="42" t="str">
        <f t="shared" si="4"/>
        <v>82</v>
      </c>
      <c r="F34" s="42" t="str">
        <f t="shared" si="4"/>
        <v>3C</v>
      </c>
      <c r="G34" s="42" t="str">
        <f t="shared" si="4"/>
        <v>8B</v>
      </c>
      <c r="H34" s="42" t="str">
        <f t="shared" si="4"/>
        <v>2E</v>
      </c>
      <c r="I34" s="42" t="str">
        <f t="shared" si="4"/>
        <v>20</v>
      </c>
      <c r="J34" s="42" t="str">
        <f t="shared" si="4"/>
        <v>4F</v>
      </c>
      <c r="K34" s="42" t="str">
        <f t="shared" si="4"/>
        <v>33</v>
      </c>
      <c r="L34" s="42" t="str">
        <f t="shared" si="4"/>
        <v>33</v>
      </c>
      <c r="M34" s="42" t="str">
        <f t="shared" si="4"/>
        <v>D1</v>
      </c>
      <c r="N34" s="42" t="str">
        <f t="shared" si="4"/>
        <v>45</v>
      </c>
      <c r="O34" s="42" t="str">
        <f t="shared" si="4"/>
        <v>D1</v>
      </c>
      <c r="P34" s="42" t="str">
        <f t="shared" si="4"/>
        <v>45</v>
      </c>
      <c r="Q34" s="42" t="str">
        <f t="shared" si="4"/>
        <v>79</v>
      </c>
      <c r="R34" s="42" t="str">
        <f t="shared" si="4"/>
        <v>4A</v>
      </c>
      <c r="S34" s="16" t="s">
        <v>407</v>
      </c>
      <c r="U34" s="68">
        <f t="shared" si="7"/>
        <v>16681</v>
      </c>
      <c r="V34" s="39">
        <f t="shared" si="8"/>
        <v>15490</v>
      </c>
      <c r="W34" s="39">
        <f t="shared" si="9"/>
        <v>11915</v>
      </c>
      <c r="X34" s="39">
        <f t="shared" si="10"/>
        <v>20256</v>
      </c>
      <c r="Y34" s="39">
        <f t="shared" si="11"/>
        <v>13107</v>
      </c>
      <c r="Z34" s="39">
        <f t="shared" si="12"/>
        <v>17873</v>
      </c>
      <c r="AA34" s="39">
        <f t="shared" si="13"/>
        <v>17873</v>
      </c>
      <c r="AB34" s="69">
        <f t="shared" si="14"/>
        <v>19065</v>
      </c>
      <c r="AC34" s="39"/>
      <c r="AD34" s="68">
        <f t="shared" si="15"/>
        <v>16681</v>
      </c>
      <c r="AE34" s="39">
        <f t="shared" si="6"/>
        <v>15490</v>
      </c>
      <c r="AF34" s="39">
        <f t="shared" si="6"/>
        <v>11915</v>
      </c>
      <c r="AG34" s="39">
        <f t="shared" si="6"/>
        <v>20256</v>
      </c>
      <c r="AH34" s="39">
        <f t="shared" si="6"/>
        <v>13107</v>
      </c>
      <c r="AI34" s="39">
        <f t="shared" si="6"/>
        <v>17873</v>
      </c>
      <c r="AJ34" s="39">
        <f t="shared" si="6"/>
        <v>17873</v>
      </c>
      <c r="AK34" s="69">
        <f t="shared" si="6"/>
        <v>19065</v>
      </c>
      <c r="AM34" s="16" t="s">
        <v>188</v>
      </c>
      <c r="AN34" s="16" t="s">
        <v>228</v>
      </c>
      <c r="AO34" s="16" t="s">
        <v>431</v>
      </c>
      <c r="AP34" s="16" t="s">
        <v>201</v>
      </c>
      <c r="AQ34" s="16" t="s">
        <v>373</v>
      </c>
      <c r="AR34" s="16" t="s">
        <v>363</v>
      </c>
      <c r="AS34" s="16" t="s">
        <v>373</v>
      </c>
      <c r="AT34" s="16" t="s">
        <v>363</v>
      </c>
      <c r="AU34" s="16" t="s">
        <v>203</v>
      </c>
      <c r="AV34" s="16" t="s">
        <v>212</v>
      </c>
      <c r="AW34" s="16" t="s">
        <v>373</v>
      </c>
      <c r="AX34" s="16" t="s">
        <v>363</v>
      </c>
      <c r="AY34" s="16" t="s">
        <v>309</v>
      </c>
      <c r="AZ34" s="16" t="s">
        <v>215</v>
      </c>
      <c r="BA34" s="16" t="s">
        <v>373</v>
      </c>
      <c r="BB34" s="16" t="s">
        <v>363</v>
      </c>
    </row>
    <row r="35" spans="1:54" x14ac:dyDescent="0.25">
      <c r="A35" s="27" t="str">
        <f t="shared" si="3"/>
        <v>000000b0h: DA 37 82 3C 82 3C D1 45 DA 37 33 33 8B 2E 29 41 ; Ú7‚&lt;‚&lt;ÑEÚ733‹.)A</v>
      </c>
      <c r="B35" s="26" t="str">
        <f t="shared" si="5"/>
        <v>0x00B0</v>
      </c>
      <c r="C35" s="42" t="str">
        <f t="shared" si="4"/>
        <v>DA</v>
      </c>
      <c r="D35" s="42" t="str">
        <f t="shared" si="4"/>
        <v>37</v>
      </c>
      <c r="E35" s="42" t="str">
        <f t="shared" si="4"/>
        <v>82</v>
      </c>
      <c r="F35" s="42" t="str">
        <f t="shared" si="4"/>
        <v>3C</v>
      </c>
      <c r="G35" s="42" t="str">
        <f t="shared" si="4"/>
        <v>82</v>
      </c>
      <c r="H35" s="42" t="str">
        <f t="shared" si="4"/>
        <v>3C</v>
      </c>
      <c r="I35" s="42" t="str">
        <f t="shared" si="4"/>
        <v>D1</v>
      </c>
      <c r="J35" s="42" t="str">
        <f t="shared" si="4"/>
        <v>45</v>
      </c>
      <c r="K35" s="42" t="str">
        <f t="shared" si="4"/>
        <v>DA</v>
      </c>
      <c r="L35" s="42" t="str">
        <f t="shared" si="4"/>
        <v>37</v>
      </c>
      <c r="M35" s="42" t="str">
        <f t="shared" si="4"/>
        <v>33</v>
      </c>
      <c r="N35" s="42" t="str">
        <f t="shared" si="4"/>
        <v>33</v>
      </c>
      <c r="O35" s="42" t="str">
        <f t="shared" si="4"/>
        <v>8B</v>
      </c>
      <c r="P35" s="42" t="str">
        <f t="shared" si="4"/>
        <v>2E</v>
      </c>
      <c r="Q35" s="42" t="str">
        <f t="shared" si="4"/>
        <v>29</v>
      </c>
      <c r="R35" s="42" t="str">
        <f t="shared" si="4"/>
        <v>41</v>
      </c>
      <c r="S35" s="16" t="s">
        <v>408</v>
      </c>
      <c r="U35" s="68">
        <f t="shared" si="7"/>
        <v>14298</v>
      </c>
      <c r="V35" s="39">
        <f t="shared" si="8"/>
        <v>15490</v>
      </c>
      <c r="W35" s="39">
        <f t="shared" si="9"/>
        <v>15490</v>
      </c>
      <c r="X35" s="39">
        <f t="shared" si="10"/>
        <v>17873</v>
      </c>
      <c r="Y35" s="39">
        <f t="shared" si="11"/>
        <v>14298</v>
      </c>
      <c r="Z35" s="39">
        <f t="shared" si="12"/>
        <v>13107</v>
      </c>
      <c r="AA35" s="39">
        <f t="shared" si="13"/>
        <v>11915</v>
      </c>
      <c r="AB35" s="69">
        <f t="shared" si="14"/>
        <v>16681</v>
      </c>
      <c r="AC35" s="39"/>
      <c r="AD35" s="68">
        <f t="shared" si="15"/>
        <v>14298</v>
      </c>
      <c r="AE35" s="39">
        <f t="shared" si="6"/>
        <v>15490</v>
      </c>
      <c r="AF35" s="39">
        <f t="shared" si="6"/>
        <v>15490</v>
      </c>
      <c r="AG35" s="39">
        <f t="shared" si="6"/>
        <v>17873</v>
      </c>
      <c r="AH35" s="39">
        <f t="shared" si="6"/>
        <v>14298</v>
      </c>
      <c r="AI35" s="39">
        <f t="shared" si="6"/>
        <v>13107</v>
      </c>
      <c r="AJ35" s="39">
        <f t="shared" si="6"/>
        <v>11915</v>
      </c>
      <c r="AK35" s="69">
        <f t="shared" si="6"/>
        <v>16681</v>
      </c>
      <c r="AM35" s="16" t="s">
        <v>373</v>
      </c>
      <c r="AN35" s="16" t="s">
        <v>363</v>
      </c>
      <c r="AO35" s="16" t="s">
        <v>203</v>
      </c>
      <c r="AP35" s="16" t="s">
        <v>212</v>
      </c>
      <c r="AQ35" s="16" t="s">
        <v>431</v>
      </c>
      <c r="AR35" s="16" t="s">
        <v>201</v>
      </c>
      <c r="AS35" s="16" t="s">
        <v>309</v>
      </c>
      <c r="AT35" s="16" t="s">
        <v>215</v>
      </c>
      <c r="AU35" s="16" t="s">
        <v>371</v>
      </c>
      <c r="AV35" s="16" t="s">
        <v>227</v>
      </c>
      <c r="AW35" s="16" t="s">
        <v>373</v>
      </c>
      <c r="AX35" s="16" t="s">
        <v>363</v>
      </c>
      <c r="AY35" s="16" t="s">
        <v>309</v>
      </c>
      <c r="AZ35" s="16" t="s">
        <v>215</v>
      </c>
      <c r="BA35" s="16" t="s">
        <v>367</v>
      </c>
      <c r="BB35" s="16" t="s">
        <v>184</v>
      </c>
    </row>
    <row r="36" spans="1:54" x14ac:dyDescent="0.25">
      <c r="A36" s="27" t="str">
        <f t="shared" si="3"/>
        <v>000000c0h: 82 3C D1 45 33 33 DA 37 82 3C 82 3C 29 41 D1 45 ; ‚&lt;ÑE33Ú7‚&lt;‚&lt;)AÑE</v>
      </c>
      <c r="B36" s="26" t="str">
        <f t="shared" si="5"/>
        <v>0x00C0</v>
      </c>
      <c r="C36" s="42" t="str">
        <f t="shared" si="4"/>
        <v>82</v>
      </c>
      <c r="D36" s="42" t="str">
        <f t="shared" si="4"/>
        <v>3C</v>
      </c>
      <c r="E36" s="42" t="str">
        <f t="shared" si="4"/>
        <v>D1</v>
      </c>
      <c r="F36" s="42" t="str">
        <f t="shared" si="4"/>
        <v>45</v>
      </c>
      <c r="G36" s="42" t="str">
        <f t="shared" si="4"/>
        <v>33</v>
      </c>
      <c r="H36" s="42" t="str">
        <f t="shared" si="4"/>
        <v>33</v>
      </c>
      <c r="I36" s="42" t="str">
        <f t="shared" si="4"/>
        <v>DA</v>
      </c>
      <c r="J36" s="42" t="str">
        <f t="shared" si="4"/>
        <v>37</v>
      </c>
      <c r="K36" s="42" t="str">
        <f t="shared" si="4"/>
        <v>82</v>
      </c>
      <c r="L36" s="42" t="str">
        <f t="shared" si="4"/>
        <v>3C</v>
      </c>
      <c r="M36" s="42" t="str">
        <f t="shared" si="4"/>
        <v>82</v>
      </c>
      <c r="N36" s="42" t="str">
        <f t="shared" si="4"/>
        <v>3C</v>
      </c>
      <c r="O36" s="42" t="str">
        <f t="shared" si="4"/>
        <v>29</v>
      </c>
      <c r="P36" s="42" t="str">
        <f t="shared" si="4"/>
        <v>41</v>
      </c>
      <c r="Q36" s="42" t="str">
        <f t="shared" si="4"/>
        <v>D1</v>
      </c>
      <c r="R36" s="42" t="str">
        <f t="shared" si="4"/>
        <v>45</v>
      </c>
      <c r="S36" s="16" t="s">
        <v>409</v>
      </c>
      <c r="U36" s="68">
        <f t="shared" si="7"/>
        <v>15490</v>
      </c>
      <c r="V36" s="39">
        <f t="shared" si="8"/>
        <v>17873</v>
      </c>
      <c r="W36" s="39">
        <f t="shared" si="9"/>
        <v>13107</v>
      </c>
      <c r="X36" s="39">
        <f t="shared" si="10"/>
        <v>14298</v>
      </c>
      <c r="Y36" s="39">
        <f t="shared" si="11"/>
        <v>15490</v>
      </c>
      <c r="Z36" s="39">
        <f t="shared" si="12"/>
        <v>15490</v>
      </c>
      <c r="AA36" s="39">
        <f t="shared" si="13"/>
        <v>16681</v>
      </c>
      <c r="AB36" s="69">
        <f t="shared" si="14"/>
        <v>17873</v>
      </c>
      <c r="AC36" s="39"/>
      <c r="AD36" s="68">
        <f t="shared" si="15"/>
        <v>15490</v>
      </c>
      <c r="AE36" s="39">
        <f t="shared" si="6"/>
        <v>17873</v>
      </c>
      <c r="AF36" s="39">
        <f t="shared" si="6"/>
        <v>13107</v>
      </c>
      <c r="AG36" s="39">
        <f t="shared" si="6"/>
        <v>14298</v>
      </c>
      <c r="AH36" s="39">
        <f t="shared" si="6"/>
        <v>15490</v>
      </c>
      <c r="AI36" s="39">
        <f t="shared" si="6"/>
        <v>15490</v>
      </c>
      <c r="AJ36" s="39">
        <f t="shared" si="6"/>
        <v>16681</v>
      </c>
      <c r="AK36" s="69">
        <f t="shared" si="6"/>
        <v>17873</v>
      </c>
      <c r="AM36" s="16" t="s">
        <v>373</v>
      </c>
      <c r="AN36" s="16" t="s">
        <v>363</v>
      </c>
      <c r="AO36" s="16" t="s">
        <v>203</v>
      </c>
      <c r="AP36" s="16" t="s">
        <v>212</v>
      </c>
      <c r="AQ36" s="16" t="s">
        <v>203</v>
      </c>
      <c r="AR36" s="16" t="s">
        <v>212</v>
      </c>
      <c r="AS36" s="16" t="s">
        <v>282</v>
      </c>
      <c r="AT36" s="16" t="s">
        <v>214</v>
      </c>
      <c r="AU36" s="16" t="s">
        <v>309</v>
      </c>
      <c r="AV36" s="16" t="s">
        <v>215</v>
      </c>
      <c r="AW36" s="16" t="s">
        <v>373</v>
      </c>
      <c r="AX36" s="16" t="s">
        <v>363</v>
      </c>
      <c r="AY36" s="16" t="s">
        <v>203</v>
      </c>
      <c r="AZ36" s="16" t="s">
        <v>212</v>
      </c>
      <c r="BA36" s="16" t="s">
        <v>203</v>
      </c>
      <c r="BB36" s="16" t="s">
        <v>212</v>
      </c>
    </row>
    <row r="37" spans="1:54" x14ac:dyDescent="0.25">
      <c r="A37" s="27" t="str">
        <f t="shared" si="3"/>
        <v>000000d0h: 29 41 82 3C D1 45 82 3C DA 37 DA 37 D1 45 82 3C ; )A‚&lt;ÑE‚&lt;Ú7Ú7ÑE‚&lt;</v>
      </c>
      <c r="B37" s="26" t="str">
        <f t="shared" si="5"/>
        <v>0x00D0</v>
      </c>
      <c r="C37" s="42" t="str">
        <f t="shared" si="4"/>
        <v>29</v>
      </c>
      <c r="D37" s="42" t="str">
        <f t="shared" si="4"/>
        <v>41</v>
      </c>
      <c r="E37" s="42" t="str">
        <f t="shared" si="4"/>
        <v>82</v>
      </c>
      <c r="F37" s="42" t="str">
        <f t="shared" si="4"/>
        <v>3C</v>
      </c>
      <c r="G37" s="42" t="str">
        <f t="shared" si="4"/>
        <v>D1</v>
      </c>
      <c r="H37" s="42" t="str">
        <f t="shared" si="4"/>
        <v>45</v>
      </c>
      <c r="I37" s="42" t="str">
        <f t="shared" si="4"/>
        <v>82</v>
      </c>
      <c r="J37" s="42" t="str">
        <f t="shared" si="4"/>
        <v>3C</v>
      </c>
      <c r="K37" s="42" t="str">
        <f t="shared" si="4"/>
        <v>DA</v>
      </c>
      <c r="L37" s="42" t="str">
        <f t="shared" si="4"/>
        <v>37</v>
      </c>
      <c r="M37" s="42" t="str">
        <f t="shared" si="4"/>
        <v>DA</v>
      </c>
      <c r="N37" s="42" t="str">
        <f t="shared" si="4"/>
        <v>37</v>
      </c>
      <c r="O37" s="42" t="str">
        <f t="shared" si="4"/>
        <v>D1</v>
      </c>
      <c r="P37" s="42" t="str">
        <f t="shared" si="4"/>
        <v>45</v>
      </c>
      <c r="Q37" s="42" t="str">
        <f t="shared" si="4"/>
        <v>82</v>
      </c>
      <c r="R37" s="42" t="str">
        <f t="shared" si="4"/>
        <v>3C</v>
      </c>
      <c r="S37" s="16" t="s">
        <v>410</v>
      </c>
      <c r="U37" s="68">
        <f t="shared" si="7"/>
        <v>16681</v>
      </c>
      <c r="V37" s="39">
        <f t="shared" si="8"/>
        <v>15490</v>
      </c>
      <c r="W37" s="39">
        <f t="shared" si="9"/>
        <v>17873</v>
      </c>
      <c r="X37" s="39">
        <f t="shared" si="10"/>
        <v>15490</v>
      </c>
      <c r="Y37" s="39">
        <f t="shared" si="11"/>
        <v>14298</v>
      </c>
      <c r="Z37" s="39">
        <f t="shared" si="12"/>
        <v>14298</v>
      </c>
      <c r="AA37" s="39">
        <f t="shared" si="13"/>
        <v>17873</v>
      </c>
      <c r="AB37" s="69">
        <f t="shared" si="14"/>
        <v>15490</v>
      </c>
      <c r="AC37" s="39"/>
      <c r="AD37" s="68">
        <f t="shared" si="15"/>
        <v>16681</v>
      </c>
      <c r="AE37" s="39">
        <f t="shared" si="6"/>
        <v>15490</v>
      </c>
      <c r="AF37" s="39">
        <f t="shared" si="6"/>
        <v>17873</v>
      </c>
      <c r="AG37" s="39">
        <f t="shared" si="6"/>
        <v>15490</v>
      </c>
      <c r="AH37" s="39">
        <f t="shared" si="6"/>
        <v>14298</v>
      </c>
      <c r="AI37" s="39">
        <f t="shared" si="6"/>
        <v>14298</v>
      </c>
      <c r="AJ37" s="39">
        <f t="shared" si="6"/>
        <v>17873</v>
      </c>
      <c r="AK37" s="69">
        <f t="shared" si="6"/>
        <v>15490</v>
      </c>
      <c r="AM37" s="16" t="s">
        <v>431</v>
      </c>
      <c r="AN37" s="16" t="s">
        <v>201</v>
      </c>
      <c r="AO37" s="16" t="s">
        <v>203</v>
      </c>
      <c r="AP37" s="16" t="s">
        <v>212</v>
      </c>
      <c r="AQ37" s="16" t="s">
        <v>203</v>
      </c>
      <c r="AR37" s="16" t="s">
        <v>212</v>
      </c>
      <c r="AS37" s="16" t="s">
        <v>373</v>
      </c>
      <c r="AT37" s="16" t="s">
        <v>363</v>
      </c>
      <c r="AU37" s="16" t="s">
        <v>431</v>
      </c>
      <c r="AV37" s="16" t="s">
        <v>201</v>
      </c>
      <c r="AW37" s="16" t="s">
        <v>373</v>
      </c>
      <c r="AX37" s="16" t="s">
        <v>363</v>
      </c>
      <c r="AY37" s="16" t="s">
        <v>203</v>
      </c>
      <c r="AZ37" s="16" t="s">
        <v>212</v>
      </c>
      <c r="BA37" s="16" t="s">
        <v>431</v>
      </c>
      <c r="BB37" s="16" t="s">
        <v>201</v>
      </c>
    </row>
    <row r="38" spans="1:54" x14ac:dyDescent="0.25">
      <c r="A38" s="27" t="str">
        <f t="shared" si="3"/>
        <v>000000e0h: 82 3C 82 3C 82 3C DA 37 D1 45 82 3C 82 3C 33 33 ; ‚&lt;‚&lt;‚&lt;Ú7ÑE‚&lt;‚&lt;33</v>
      </c>
      <c r="B38" s="26" t="str">
        <f t="shared" si="5"/>
        <v>0x00E0</v>
      </c>
      <c r="C38" s="42" t="str">
        <f t="shared" si="4"/>
        <v>82</v>
      </c>
      <c r="D38" s="42" t="str">
        <f t="shared" si="4"/>
        <v>3C</v>
      </c>
      <c r="E38" s="42" t="str">
        <f t="shared" si="4"/>
        <v>82</v>
      </c>
      <c r="F38" s="42" t="str">
        <f t="shared" si="4"/>
        <v>3C</v>
      </c>
      <c r="G38" s="42" t="str">
        <f t="shared" si="4"/>
        <v>82</v>
      </c>
      <c r="H38" s="42" t="str">
        <f t="shared" si="4"/>
        <v>3C</v>
      </c>
      <c r="I38" s="42" t="str">
        <f t="shared" si="4"/>
        <v>DA</v>
      </c>
      <c r="J38" s="42" t="str">
        <f t="shared" si="4"/>
        <v>37</v>
      </c>
      <c r="K38" s="42" t="str">
        <f t="shared" si="4"/>
        <v>D1</v>
      </c>
      <c r="L38" s="42" t="str">
        <f t="shared" si="4"/>
        <v>45</v>
      </c>
      <c r="M38" s="42" t="str">
        <f t="shared" si="4"/>
        <v>82</v>
      </c>
      <c r="N38" s="42" t="str">
        <f t="shared" si="4"/>
        <v>3C</v>
      </c>
      <c r="O38" s="42" t="str">
        <f t="shared" si="4"/>
        <v>82</v>
      </c>
      <c r="P38" s="42" t="str">
        <f t="shared" si="4"/>
        <v>3C</v>
      </c>
      <c r="Q38" s="42" t="str">
        <f t="shared" si="4"/>
        <v>33</v>
      </c>
      <c r="R38" s="42" t="str">
        <f t="shared" si="4"/>
        <v>33</v>
      </c>
      <c r="S38" s="16" t="s">
        <v>411</v>
      </c>
      <c r="U38" s="68">
        <f t="shared" si="7"/>
        <v>15490</v>
      </c>
      <c r="V38" s="39">
        <f t="shared" si="8"/>
        <v>15490</v>
      </c>
      <c r="W38" s="39">
        <f t="shared" si="9"/>
        <v>15490</v>
      </c>
      <c r="X38" s="39">
        <f t="shared" si="10"/>
        <v>14298</v>
      </c>
      <c r="Y38" s="39">
        <f t="shared" si="11"/>
        <v>17873</v>
      </c>
      <c r="Z38" s="39">
        <f t="shared" si="12"/>
        <v>15490</v>
      </c>
      <c r="AA38" s="39">
        <f t="shared" si="13"/>
        <v>15490</v>
      </c>
      <c r="AB38" s="69">
        <f t="shared" si="14"/>
        <v>13107</v>
      </c>
      <c r="AC38" s="39"/>
      <c r="AD38" s="68">
        <f t="shared" si="15"/>
        <v>15490</v>
      </c>
      <c r="AE38" s="39">
        <f t="shared" si="6"/>
        <v>15490</v>
      </c>
      <c r="AF38" s="39">
        <f t="shared" si="6"/>
        <v>15490</v>
      </c>
      <c r="AG38" s="39">
        <f t="shared" si="6"/>
        <v>14298</v>
      </c>
      <c r="AH38" s="39">
        <f t="shared" si="6"/>
        <v>17873</v>
      </c>
      <c r="AI38" s="39">
        <f t="shared" si="6"/>
        <v>15490</v>
      </c>
      <c r="AJ38" s="39">
        <f t="shared" si="6"/>
        <v>15490</v>
      </c>
      <c r="AK38" s="69">
        <f t="shared" si="6"/>
        <v>13107</v>
      </c>
      <c r="AM38" s="16" t="s">
        <v>373</v>
      </c>
      <c r="AN38" s="16" t="s">
        <v>363</v>
      </c>
      <c r="AO38" s="16" t="s">
        <v>373</v>
      </c>
      <c r="AP38" s="16" t="s">
        <v>363</v>
      </c>
      <c r="AQ38" s="16" t="s">
        <v>373</v>
      </c>
      <c r="AR38" s="16" t="s">
        <v>363</v>
      </c>
      <c r="AS38" s="16" t="s">
        <v>431</v>
      </c>
      <c r="AT38" s="16" t="s">
        <v>201</v>
      </c>
      <c r="AU38" s="16" t="s">
        <v>431</v>
      </c>
      <c r="AV38" s="16" t="s">
        <v>201</v>
      </c>
      <c r="AW38" s="16" t="s">
        <v>373</v>
      </c>
      <c r="AX38" s="16" t="s">
        <v>363</v>
      </c>
      <c r="AY38" s="16" t="s">
        <v>373</v>
      </c>
      <c r="AZ38" s="16" t="s">
        <v>363</v>
      </c>
      <c r="BA38" s="16" t="s">
        <v>431</v>
      </c>
      <c r="BB38" s="16" t="s">
        <v>201</v>
      </c>
    </row>
    <row r="39" spans="1:54" x14ac:dyDescent="0.25">
      <c r="A39" s="27" t="str">
        <f t="shared" si="3"/>
        <v>000000f0h: 29 41 82 3C 29 41 D1 45 29 41 82 3C 33 33 DA 37 ; )A‚&lt;)AÑE)A‚&lt;33Ú7</v>
      </c>
      <c r="B39" s="26" t="str">
        <f t="shared" si="5"/>
        <v>0x00F0</v>
      </c>
      <c r="C39" s="49" t="str">
        <f t="shared" si="4"/>
        <v>29</v>
      </c>
      <c r="D39" s="49" t="str">
        <f t="shared" si="4"/>
        <v>41</v>
      </c>
      <c r="E39" s="49" t="str">
        <f t="shared" si="4"/>
        <v>82</v>
      </c>
      <c r="F39" s="49" t="str">
        <f t="shared" si="4"/>
        <v>3C</v>
      </c>
      <c r="G39" s="49" t="str">
        <f t="shared" si="4"/>
        <v>29</v>
      </c>
      <c r="H39" s="49" t="str">
        <f t="shared" si="4"/>
        <v>41</v>
      </c>
      <c r="I39" s="49" t="str">
        <f t="shared" si="4"/>
        <v>D1</v>
      </c>
      <c r="J39" s="49" t="str">
        <f t="shared" si="4"/>
        <v>45</v>
      </c>
      <c r="K39" s="49" t="str">
        <f t="shared" si="4"/>
        <v>29</v>
      </c>
      <c r="L39" s="49" t="str">
        <f t="shared" si="4"/>
        <v>41</v>
      </c>
      <c r="M39" s="49" t="str">
        <f t="shared" si="4"/>
        <v>82</v>
      </c>
      <c r="N39" s="49" t="str">
        <f t="shared" si="4"/>
        <v>3C</v>
      </c>
      <c r="O39" s="49" t="str">
        <f t="shared" si="4"/>
        <v>33</v>
      </c>
      <c r="P39" s="49" t="str">
        <f t="shared" si="4"/>
        <v>33</v>
      </c>
      <c r="Q39" s="49" t="str">
        <f t="shared" si="4"/>
        <v>DA</v>
      </c>
      <c r="R39" s="49" t="str">
        <f t="shared" si="4"/>
        <v>37</v>
      </c>
      <c r="S39" s="16" t="s">
        <v>412</v>
      </c>
      <c r="T39" s="40"/>
      <c r="U39" s="70">
        <f t="shared" si="7"/>
        <v>16681</v>
      </c>
      <c r="V39" s="40">
        <f t="shared" si="8"/>
        <v>15490</v>
      </c>
      <c r="W39" s="40">
        <f t="shared" si="9"/>
        <v>16681</v>
      </c>
      <c r="X39" s="40">
        <f t="shared" si="10"/>
        <v>17873</v>
      </c>
      <c r="Y39" s="40">
        <f t="shared" si="11"/>
        <v>16681</v>
      </c>
      <c r="Z39" s="40">
        <f t="shared" si="12"/>
        <v>15490</v>
      </c>
      <c r="AA39" s="40">
        <f t="shared" si="13"/>
        <v>13107</v>
      </c>
      <c r="AB39" s="71">
        <f t="shared" si="14"/>
        <v>14298</v>
      </c>
      <c r="AC39" s="39"/>
      <c r="AD39" s="70">
        <f t="shared" si="15"/>
        <v>16681</v>
      </c>
      <c r="AE39" s="40">
        <f t="shared" si="6"/>
        <v>15490</v>
      </c>
      <c r="AF39" s="40">
        <f t="shared" si="6"/>
        <v>16681</v>
      </c>
      <c r="AG39" s="40">
        <f t="shared" si="6"/>
        <v>17873</v>
      </c>
      <c r="AH39" s="40">
        <f t="shared" si="6"/>
        <v>16681</v>
      </c>
      <c r="AI39" s="40">
        <f t="shared" si="6"/>
        <v>15490</v>
      </c>
      <c r="AJ39" s="40">
        <f t="shared" si="6"/>
        <v>13107</v>
      </c>
      <c r="AK39" s="71">
        <f t="shared" si="6"/>
        <v>14298</v>
      </c>
      <c r="AM39" s="16" t="s">
        <v>203</v>
      </c>
      <c r="AN39" s="16" t="s">
        <v>212</v>
      </c>
      <c r="AO39" s="16" t="s">
        <v>431</v>
      </c>
      <c r="AP39" s="16" t="s">
        <v>201</v>
      </c>
      <c r="AQ39" s="16" t="s">
        <v>373</v>
      </c>
      <c r="AR39" s="16" t="s">
        <v>363</v>
      </c>
      <c r="AS39" s="16" t="s">
        <v>367</v>
      </c>
      <c r="AT39" s="16" t="s">
        <v>184</v>
      </c>
      <c r="AU39" s="16" t="s">
        <v>431</v>
      </c>
      <c r="AV39" s="16" t="s">
        <v>201</v>
      </c>
      <c r="AW39" s="16" t="s">
        <v>373</v>
      </c>
      <c r="AX39" s="16" t="s">
        <v>363</v>
      </c>
      <c r="AY39" s="16" t="s">
        <v>188</v>
      </c>
      <c r="AZ39" s="16" t="s">
        <v>228</v>
      </c>
      <c r="BA39" s="16" t="s">
        <v>203</v>
      </c>
      <c r="BB39" s="16" t="s">
        <v>212</v>
      </c>
    </row>
    <row r="40" spans="1:54" x14ac:dyDescent="0.25">
      <c r="A40" s="27" t="str">
        <f t="shared" si="3"/>
        <v>00000100h: 6D FF 37 FF 1E FF 5B FF 21 FF 38 FF 57 FF 25 FF ; mÿ7ÿ.ÿ[ÿ!ÿ8ÿWÿ%ÿ</v>
      </c>
      <c r="B40" s="26" t="str">
        <f t="shared" si="5"/>
        <v>0x0100</v>
      </c>
      <c r="C40" s="50" t="str">
        <f t="shared" si="4"/>
        <v>6D</v>
      </c>
      <c r="D40" s="50" t="str">
        <f t="shared" si="4"/>
        <v>FF</v>
      </c>
      <c r="E40" s="50" t="str">
        <f t="shared" si="4"/>
        <v>37</v>
      </c>
      <c r="F40" s="50" t="str">
        <f t="shared" si="4"/>
        <v>FF</v>
      </c>
      <c r="G40" s="50" t="str">
        <f t="shared" si="4"/>
        <v>1E</v>
      </c>
      <c r="H40" s="50" t="str">
        <f t="shared" si="4"/>
        <v>FF</v>
      </c>
      <c r="I40" s="50" t="str">
        <f t="shared" si="4"/>
        <v>5B</v>
      </c>
      <c r="J40" s="50" t="str">
        <f t="shared" si="4"/>
        <v>FF</v>
      </c>
      <c r="K40" s="50" t="str">
        <f t="shared" si="4"/>
        <v>21</v>
      </c>
      <c r="L40" s="50" t="str">
        <f t="shared" si="4"/>
        <v>FF</v>
      </c>
      <c r="M40" s="50" t="str">
        <f t="shared" si="4"/>
        <v>38</v>
      </c>
      <c r="N40" s="50" t="str">
        <f t="shared" si="4"/>
        <v>FF</v>
      </c>
      <c r="O40" s="50" t="str">
        <f t="shared" si="4"/>
        <v>57</v>
      </c>
      <c r="P40" s="50" t="str">
        <f t="shared" si="4"/>
        <v>FF</v>
      </c>
      <c r="Q40" s="50" t="str">
        <f t="shared" si="4"/>
        <v>25</v>
      </c>
      <c r="R40" s="50" t="str">
        <f t="shared" si="4"/>
        <v>FF</v>
      </c>
      <c r="S40" s="16" t="s">
        <v>413</v>
      </c>
      <c r="T40" s="72" t="s">
        <v>38</v>
      </c>
      <c r="U40" s="65">
        <f t="shared" si="7"/>
        <v>65389</v>
      </c>
      <c r="V40" s="66">
        <f t="shared" si="8"/>
        <v>65335</v>
      </c>
      <c r="W40" s="66">
        <f t="shared" si="9"/>
        <v>65310</v>
      </c>
      <c r="X40" s="66">
        <f t="shared" si="10"/>
        <v>65371</v>
      </c>
      <c r="Y40" s="66">
        <f t="shared" si="11"/>
        <v>65313</v>
      </c>
      <c r="Z40" s="66">
        <f t="shared" si="12"/>
        <v>65336</v>
      </c>
      <c r="AA40" s="66">
        <f t="shared" si="13"/>
        <v>65367</v>
      </c>
      <c r="AB40" s="67">
        <f t="shared" si="14"/>
        <v>65317</v>
      </c>
      <c r="AC40" s="39"/>
      <c r="AD40" s="65">
        <f>IF(U40&gt;2^15,U40-2^16+1,U40)</f>
        <v>-146</v>
      </c>
      <c r="AE40" s="66">
        <f t="shared" si="6"/>
        <v>-200</v>
      </c>
      <c r="AF40" s="66">
        <f t="shared" si="6"/>
        <v>-225</v>
      </c>
      <c r="AG40" s="66">
        <f t="shared" si="6"/>
        <v>-164</v>
      </c>
      <c r="AH40" s="66">
        <f t="shared" si="6"/>
        <v>-222</v>
      </c>
      <c r="AI40" s="66">
        <f t="shared" si="6"/>
        <v>-199</v>
      </c>
      <c r="AJ40" s="66">
        <f t="shared" si="6"/>
        <v>-168</v>
      </c>
      <c r="AK40" s="67">
        <f t="shared" si="6"/>
        <v>-218</v>
      </c>
      <c r="AM40" s="16" t="s">
        <v>262</v>
      </c>
      <c r="AN40" s="16" t="s">
        <v>181</v>
      </c>
      <c r="AO40" s="16" t="s">
        <v>384</v>
      </c>
      <c r="AP40" s="16" t="s">
        <v>181</v>
      </c>
      <c r="AQ40" s="16" t="s">
        <v>218</v>
      </c>
      <c r="AR40" s="16" t="s">
        <v>181</v>
      </c>
      <c r="AS40" s="16" t="s">
        <v>281</v>
      </c>
      <c r="AT40" s="16" t="s">
        <v>181</v>
      </c>
      <c r="AU40" s="16" t="s">
        <v>262</v>
      </c>
      <c r="AV40" s="16" t="s">
        <v>181</v>
      </c>
      <c r="AW40" s="16" t="s">
        <v>432</v>
      </c>
      <c r="AX40" s="16" t="s">
        <v>181</v>
      </c>
      <c r="AY40" s="16" t="s">
        <v>374</v>
      </c>
      <c r="AZ40" s="16" t="s">
        <v>181</v>
      </c>
      <c r="BA40" s="16" t="s">
        <v>299</v>
      </c>
      <c r="BB40" s="16" t="s">
        <v>181</v>
      </c>
    </row>
    <row r="41" spans="1:54" x14ac:dyDescent="0.25">
      <c r="A41" s="27" t="str">
        <f t="shared" si="3"/>
        <v>00000110h: 21 FF 35 FF 31 FF DD FE 38 FF 6D FF 2B FF 35 FF ; !ÿ5ÿ1ÿÝþ8ÿmÿ+ÿ5ÿ</v>
      </c>
      <c r="B41" s="26" t="str">
        <f t="shared" si="5"/>
        <v>0x0110</v>
      </c>
      <c r="C41" s="42" t="str">
        <f t="shared" si="4"/>
        <v>21</v>
      </c>
      <c r="D41" s="42" t="str">
        <f t="shared" si="4"/>
        <v>FF</v>
      </c>
      <c r="E41" s="42" t="str">
        <f t="shared" si="4"/>
        <v>35</v>
      </c>
      <c r="F41" s="42" t="str">
        <f t="shared" si="4"/>
        <v>FF</v>
      </c>
      <c r="G41" s="42" t="str">
        <f t="shared" si="4"/>
        <v>31</v>
      </c>
      <c r="H41" s="42" t="str">
        <f t="shared" si="4"/>
        <v>FF</v>
      </c>
      <c r="I41" s="42" t="str">
        <f t="shared" si="4"/>
        <v>DD</v>
      </c>
      <c r="J41" s="42" t="str">
        <f t="shared" si="4"/>
        <v>FE</v>
      </c>
      <c r="K41" s="42" t="str">
        <f t="shared" si="4"/>
        <v>38</v>
      </c>
      <c r="L41" s="42" t="str">
        <f t="shared" si="4"/>
        <v>FF</v>
      </c>
      <c r="M41" s="42" t="str">
        <f t="shared" si="4"/>
        <v>6D</v>
      </c>
      <c r="N41" s="42" t="str">
        <f t="shared" si="4"/>
        <v>FF</v>
      </c>
      <c r="O41" s="42" t="str">
        <f t="shared" si="4"/>
        <v>2B</v>
      </c>
      <c r="P41" s="42" t="str">
        <f t="shared" si="4"/>
        <v>FF</v>
      </c>
      <c r="Q41" s="42" t="str">
        <f t="shared" ref="Q41:R41" si="16">MID($A41,COLUMN()*3+3,2)</f>
        <v>35</v>
      </c>
      <c r="R41" s="42" t="str">
        <f t="shared" si="16"/>
        <v>FF</v>
      </c>
      <c r="S41" s="16" t="s">
        <v>414</v>
      </c>
      <c r="U41" s="68">
        <f t="shared" si="7"/>
        <v>65313</v>
      </c>
      <c r="V41" s="39">
        <f t="shared" si="8"/>
        <v>65333</v>
      </c>
      <c r="W41" s="39">
        <f t="shared" si="9"/>
        <v>65329</v>
      </c>
      <c r="X41" s="39">
        <f t="shared" si="10"/>
        <v>65245</v>
      </c>
      <c r="Y41" s="39">
        <f t="shared" si="11"/>
        <v>65336</v>
      </c>
      <c r="Z41" s="39">
        <f t="shared" si="12"/>
        <v>65389</v>
      </c>
      <c r="AA41" s="39">
        <f t="shared" si="13"/>
        <v>65323</v>
      </c>
      <c r="AB41" s="69">
        <f t="shared" si="14"/>
        <v>65333</v>
      </c>
      <c r="AC41" s="39"/>
      <c r="AD41" s="68">
        <f t="shared" ref="AD41:AD47" si="17">IF(U41&gt;2^15,U41-2^16+1,U41)</f>
        <v>-222</v>
      </c>
      <c r="AE41" s="39">
        <f t="shared" si="6"/>
        <v>-202</v>
      </c>
      <c r="AF41" s="39">
        <f t="shared" si="6"/>
        <v>-206</v>
      </c>
      <c r="AG41" s="39">
        <f t="shared" si="6"/>
        <v>-290</v>
      </c>
      <c r="AH41" s="39">
        <f t="shared" si="6"/>
        <v>-199</v>
      </c>
      <c r="AI41" s="39">
        <f t="shared" si="6"/>
        <v>-146</v>
      </c>
      <c r="AJ41" s="39">
        <f t="shared" si="6"/>
        <v>-212</v>
      </c>
      <c r="AK41" s="69">
        <f t="shared" si="6"/>
        <v>-202</v>
      </c>
      <c r="AM41" s="16" t="s">
        <v>383</v>
      </c>
      <c r="AN41" s="16" t="s">
        <v>181</v>
      </c>
      <c r="AO41" s="16" t="s">
        <v>362</v>
      </c>
      <c r="AP41" s="16" t="s">
        <v>181</v>
      </c>
      <c r="AQ41" s="16" t="s">
        <v>433</v>
      </c>
      <c r="AR41" s="16" t="s">
        <v>181</v>
      </c>
      <c r="AS41" s="16" t="s">
        <v>211</v>
      </c>
      <c r="AT41" s="16" t="s">
        <v>181</v>
      </c>
      <c r="AU41" s="16" t="s">
        <v>4</v>
      </c>
      <c r="AV41" s="16" t="s">
        <v>181</v>
      </c>
      <c r="AW41" s="16" t="s">
        <v>219</v>
      </c>
      <c r="AX41" s="16" t="s">
        <v>181</v>
      </c>
      <c r="AY41" s="16" t="s">
        <v>225</v>
      </c>
      <c r="AZ41" s="16" t="s">
        <v>181</v>
      </c>
      <c r="BA41" s="16" t="s">
        <v>308</v>
      </c>
      <c r="BB41" s="16" t="s">
        <v>181</v>
      </c>
    </row>
    <row r="42" spans="1:54" x14ac:dyDescent="0.25">
      <c r="A42" s="27" t="str">
        <f t="shared" si="3"/>
        <v>00000120h: 38 FF 42 FF 78 FF 02 FF 6C FF 20 FF 24 FF 15 FF ; 8ÿBÿxÿ.ÿlÿ ÿ$ÿ.ÿ</v>
      </c>
      <c r="B42" s="26" t="str">
        <f t="shared" si="5"/>
        <v>0x0120</v>
      </c>
      <c r="C42" s="42" t="str">
        <f t="shared" ref="C42:R55" si="18">MID($A42,COLUMN()*3+3,2)</f>
        <v>38</v>
      </c>
      <c r="D42" s="42" t="str">
        <f t="shared" si="18"/>
        <v>FF</v>
      </c>
      <c r="E42" s="42" t="str">
        <f t="shared" si="18"/>
        <v>42</v>
      </c>
      <c r="F42" s="42" t="str">
        <f t="shared" si="18"/>
        <v>FF</v>
      </c>
      <c r="G42" s="42" t="str">
        <f t="shared" si="18"/>
        <v>78</v>
      </c>
      <c r="H42" s="42" t="str">
        <f t="shared" si="18"/>
        <v>FF</v>
      </c>
      <c r="I42" s="42" t="str">
        <f t="shared" si="18"/>
        <v>02</v>
      </c>
      <c r="J42" s="42" t="str">
        <f t="shared" si="18"/>
        <v>FF</v>
      </c>
      <c r="K42" s="42" t="str">
        <f t="shared" si="18"/>
        <v>6C</v>
      </c>
      <c r="L42" s="42" t="str">
        <f t="shared" si="18"/>
        <v>FF</v>
      </c>
      <c r="M42" s="42" t="str">
        <f t="shared" si="18"/>
        <v>20</v>
      </c>
      <c r="N42" s="42" t="str">
        <f t="shared" si="18"/>
        <v>FF</v>
      </c>
      <c r="O42" s="42" t="str">
        <f t="shared" si="18"/>
        <v>24</v>
      </c>
      <c r="P42" s="42" t="str">
        <f t="shared" si="18"/>
        <v>FF</v>
      </c>
      <c r="Q42" s="42" t="str">
        <f t="shared" si="18"/>
        <v>15</v>
      </c>
      <c r="R42" s="42" t="str">
        <f t="shared" si="18"/>
        <v>FF</v>
      </c>
      <c r="S42" s="16" t="s">
        <v>415</v>
      </c>
      <c r="U42" s="68">
        <f t="shared" si="7"/>
        <v>65336</v>
      </c>
      <c r="V42" s="39">
        <f t="shared" si="8"/>
        <v>65346</v>
      </c>
      <c r="W42" s="39">
        <f t="shared" si="9"/>
        <v>65400</v>
      </c>
      <c r="X42" s="39">
        <f t="shared" si="10"/>
        <v>65282</v>
      </c>
      <c r="Y42" s="39">
        <f t="shared" si="11"/>
        <v>65388</v>
      </c>
      <c r="Z42" s="39">
        <f t="shared" si="12"/>
        <v>65312</v>
      </c>
      <c r="AA42" s="39">
        <f t="shared" si="13"/>
        <v>65316</v>
      </c>
      <c r="AB42" s="69">
        <f t="shared" si="14"/>
        <v>65301</v>
      </c>
      <c r="AC42" s="39"/>
      <c r="AD42" s="68">
        <f t="shared" si="17"/>
        <v>-199</v>
      </c>
      <c r="AE42" s="39">
        <f t="shared" si="6"/>
        <v>-189</v>
      </c>
      <c r="AF42" s="39">
        <f t="shared" si="6"/>
        <v>-135</v>
      </c>
      <c r="AG42" s="39">
        <f t="shared" si="6"/>
        <v>-253</v>
      </c>
      <c r="AH42" s="39">
        <f t="shared" si="6"/>
        <v>-147</v>
      </c>
      <c r="AI42" s="39">
        <f t="shared" si="6"/>
        <v>-223</v>
      </c>
      <c r="AJ42" s="39">
        <f t="shared" si="6"/>
        <v>-219</v>
      </c>
      <c r="AK42" s="69">
        <f t="shared" si="6"/>
        <v>-234</v>
      </c>
      <c r="AM42" s="16" t="s">
        <v>255</v>
      </c>
      <c r="AN42" s="16" t="s">
        <v>181</v>
      </c>
      <c r="AO42" s="16" t="s">
        <v>382</v>
      </c>
      <c r="AP42" s="16" t="s">
        <v>181</v>
      </c>
      <c r="AQ42" s="16" t="s">
        <v>236</v>
      </c>
      <c r="AR42" s="16" t="s">
        <v>181</v>
      </c>
      <c r="AS42" s="16" t="s">
        <v>432</v>
      </c>
      <c r="AT42" s="16" t="s">
        <v>181</v>
      </c>
      <c r="AU42" s="16" t="s">
        <v>249</v>
      </c>
      <c r="AV42" s="16" t="s">
        <v>181</v>
      </c>
      <c r="AW42" s="16" t="s">
        <v>369</v>
      </c>
      <c r="AX42" s="16" t="s">
        <v>181</v>
      </c>
      <c r="AY42" s="16" t="s">
        <v>217</v>
      </c>
      <c r="AZ42" s="16" t="s">
        <v>181</v>
      </c>
      <c r="BA42" s="16" t="s">
        <v>262</v>
      </c>
      <c r="BB42" s="16" t="s">
        <v>181</v>
      </c>
    </row>
    <row r="43" spans="1:54" x14ac:dyDescent="0.25">
      <c r="A43" s="27" t="str">
        <f t="shared" si="3"/>
        <v>00000130h: 55 FF 46 FF 49 FF 23 FF 58 FF 6C FF 79 FF 3B FF ; UÿFÿIÿ#ÿXÿlÿyÿ;ÿ</v>
      </c>
      <c r="B43" s="26" t="str">
        <f t="shared" si="5"/>
        <v>0x0130</v>
      </c>
      <c r="C43" s="42" t="str">
        <f t="shared" si="18"/>
        <v>55</v>
      </c>
      <c r="D43" s="42" t="str">
        <f t="shared" si="18"/>
        <v>FF</v>
      </c>
      <c r="E43" s="42" t="str">
        <f t="shared" si="18"/>
        <v>46</v>
      </c>
      <c r="F43" s="42" t="str">
        <f t="shared" si="18"/>
        <v>FF</v>
      </c>
      <c r="G43" s="42" t="str">
        <f t="shared" si="18"/>
        <v>49</v>
      </c>
      <c r="H43" s="42" t="str">
        <f t="shared" si="18"/>
        <v>FF</v>
      </c>
      <c r="I43" s="42" t="str">
        <f t="shared" si="18"/>
        <v>23</v>
      </c>
      <c r="J43" s="42" t="str">
        <f t="shared" si="18"/>
        <v>FF</v>
      </c>
      <c r="K43" s="42" t="str">
        <f t="shared" si="18"/>
        <v>58</v>
      </c>
      <c r="L43" s="42" t="str">
        <f t="shared" si="18"/>
        <v>FF</v>
      </c>
      <c r="M43" s="42" t="str">
        <f t="shared" si="18"/>
        <v>6C</v>
      </c>
      <c r="N43" s="42" t="str">
        <f t="shared" si="18"/>
        <v>FF</v>
      </c>
      <c r="O43" s="42" t="str">
        <f t="shared" si="18"/>
        <v>79</v>
      </c>
      <c r="P43" s="42" t="str">
        <f t="shared" si="18"/>
        <v>FF</v>
      </c>
      <c r="Q43" s="42" t="str">
        <f t="shared" si="18"/>
        <v>3B</v>
      </c>
      <c r="R43" s="42" t="str">
        <f t="shared" si="18"/>
        <v>FF</v>
      </c>
      <c r="S43" s="16" t="s">
        <v>416</v>
      </c>
      <c r="U43" s="68">
        <f t="shared" si="7"/>
        <v>65365</v>
      </c>
      <c r="V43" s="39">
        <f t="shared" si="8"/>
        <v>65350</v>
      </c>
      <c r="W43" s="39">
        <f t="shared" si="9"/>
        <v>65353</v>
      </c>
      <c r="X43" s="39">
        <f t="shared" si="10"/>
        <v>65315</v>
      </c>
      <c r="Y43" s="39">
        <f t="shared" si="11"/>
        <v>65368</v>
      </c>
      <c r="Z43" s="39">
        <f t="shared" si="12"/>
        <v>65388</v>
      </c>
      <c r="AA43" s="39">
        <f t="shared" si="13"/>
        <v>65401</v>
      </c>
      <c r="AB43" s="69">
        <f t="shared" si="14"/>
        <v>65339</v>
      </c>
      <c r="AC43" s="39"/>
      <c r="AD43" s="68">
        <f t="shared" si="17"/>
        <v>-170</v>
      </c>
      <c r="AE43" s="39">
        <f t="shared" si="6"/>
        <v>-185</v>
      </c>
      <c r="AF43" s="39">
        <f t="shared" si="6"/>
        <v>-182</v>
      </c>
      <c r="AG43" s="39">
        <f t="shared" si="6"/>
        <v>-220</v>
      </c>
      <c r="AH43" s="39">
        <f t="shared" si="6"/>
        <v>-167</v>
      </c>
      <c r="AI43" s="39">
        <f t="shared" si="6"/>
        <v>-147</v>
      </c>
      <c r="AJ43" s="39">
        <f t="shared" si="6"/>
        <v>-134</v>
      </c>
      <c r="AK43" s="69">
        <f t="shared" si="6"/>
        <v>-196</v>
      </c>
      <c r="AM43" s="16" t="s">
        <v>434</v>
      </c>
      <c r="AN43" s="16" t="s">
        <v>181</v>
      </c>
      <c r="AO43" s="16" t="s">
        <v>264</v>
      </c>
      <c r="AP43" s="16" t="s">
        <v>181</v>
      </c>
      <c r="AQ43" s="16" t="s">
        <v>285</v>
      </c>
      <c r="AR43" s="16" t="s">
        <v>181</v>
      </c>
      <c r="AS43" s="16" t="s">
        <v>212</v>
      </c>
      <c r="AT43" s="16" t="s">
        <v>181</v>
      </c>
      <c r="AU43" s="16" t="s">
        <v>198</v>
      </c>
      <c r="AV43" s="16" t="s">
        <v>181</v>
      </c>
      <c r="AW43" s="16" t="s">
        <v>292</v>
      </c>
      <c r="AX43" s="16" t="s">
        <v>181</v>
      </c>
      <c r="AY43" s="16" t="s">
        <v>303</v>
      </c>
      <c r="AZ43" s="16" t="s">
        <v>181</v>
      </c>
      <c r="BA43" s="16" t="s">
        <v>311</v>
      </c>
      <c r="BB43" s="16" t="s">
        <v>181</v>
      </c>
    </row>
    <row r="44" spans="1:54" x14ac:dyDescent="0.25">
      <c r="A44" s="27" t="str">
        <f t="shared" si="3"/>
        <v>00000140h: 4A FF 20 FF 67 FF 59 FF 45 FF 48 FF 33 FF 25 FF ; Jÿ ÿgÿYÿEÿHÿ3ÿ%ÿ</v>
      </c>
      <c r="B44" s="26" t="str">
        <f t="shared" si="5"/>
        <v>0x0140</v>
      </c>
      <c r="C44" s="42" t="str">
        <f t="shared" si="18"/>
        <v>4A</v>
      </c>
      <c r="D44" s="42" t="str">
        <f t="shared" si="18"/>
        <v>FF</v>
      </c>
      <c r="E44" s="42" t="str">
        <f t="shared" si="18"/>
        <v>20</v>
      </c>
      <c r="F44" s="42" t="str">
        <f t="shared" si="18"/>
        <v>FF</v>
      </c>
      <c r="G44" s="42" t="str">
        <f t="shared" si="18"/>
        <v>67</v>
      </c>
      <c r="H44" s="42" t="str">
        <f t="shared" si="18"/>
        <v>FF</v>
      </c>
      <c r="I44" s="42" t="str">
        <f t="shared" si="18"/>
        <v>59</v>
      </c>
      <c r="J44" s="42" t="str">
        <f t="shared" si="18"/>
        <v>FF</v>
      </c>
      <c r="K44" s="42" t="str">
        <f t="shared" si="18"/>
        <v>45</v>
      </c>
      <c r="L44" s="42" t="str">
        <f t="shared" si="18"/>
        <v>FF</v>
      </c>
      <c r="M44" s="42" t="str">
        <f t="shared" si="18"/>
        <v>48</v>
      </c>
      <c r="N44" s="42" t="str">
        <f t="shared" si="18"/>
        <v>FF</v>
      </c>
      <c r="O44" s="42" t="str">
        <f t="shared" si="18"/>
        <v>33</v>
      </c>
      <c r="P44" s="42" t="str">
        <f t="shared" si="18"/>
        <v>FF</v>
      </c>
      <c r="Q44" s="42" t="str">
        <f t="shared" si="18"/>
        <v>25</v>
      </c>
      <c r="R44" s="42" t="str">
        <f t="shared" si="18"/>
        <v>FF</v>
      </c>
      <c r="S44" s="16" t="s">
        <v>417</v>
      </c>
      <c r="U44" s="68">
        <f t="shared" si="7"/>
        <v>65354</v>
      </c>
      <c r="V44" s="39">
        <f t="shared" si="8"/>
        <v>65312</v>
      </c>
      <c r="W44" s="39">
        <f t="shared" si="9"/>
        <v>65383</v>
      </c>
      <c r="X44" s="39">
        <f t="shared" si="10"/>
        <v>65369</v>
      </c>
      <c r="Y44" s="39">
        <f t="shared" si="11"/>
        <v>65349</v>
      </c>
      <c r="Z44" s="39">
        <f t="shared" si="12"/>
        <v>65352</v>
      </c>
      <c r="AA44" s="39">
        <f t="shared" si="13"/>
        <v>65331</v>
      </c>
      <c r="AB44" s="69">
        <f t="shared" si="14"/>
        <v>65317</v>
      </c>
      <c r="AC44" s="39"/>
      <c r="AD44" s="68">
        <f t="shared" si="17"/>
        <v>-181</v>
      </c>
      <c r="AE44" s="39">
        <f t="shared" si="6"/>
        <v>-223</v>
      </c>
      <c r="AF44" s="39">
        <f t="shared" si="6"/>
        <v>-152</v>
      </c>
      <c r="AG44" s="39">
        <f t="shared" si="6"/>
        <v>-166</v>
      </c>
      <c r="AH44" s="39">
        <f t="shared" si="6"/>
        <v>-186</v>
      </c>
      <c r="AI44" s="39">
        <f t="shared" si="6"/>
        <v>-183</v>
      </c>
      <c r="AJ44" s="39">
        <f t="shared" si="6"/>
        <v>-204</v>
      </c>
      <c r="AK44" s="69">
        <f t="shared" si="6"/>
        <v>-218</v>
      </c>
      <c r="AM44" s="16" t="s">
        <v>432</v>
      </c>
      <c r="AN44" s="16" t="s">
        <v>181</v>
      </c>
      <c r="AO44" s="16" t="s">
        <v>176</v>
      </c>
      <c r="AP44" s="16" t="s">
        <v>181</v>
      </c>
      <c r="AQ44" s="16" t="s">
        <v>5</v>
      </c>
      <c r="AR44" s="16" t="s">
        <v>181</v>
      </c>
      <c r="AS44" s="16" t="s">
        <v>210</v>
      </c>
      <c r="AT44" s="16" t="s">
        <v>181</v>
      </c>
      <c r="AU44" s="16" t="s">
        <v>300</v>
      </c>
      <c r="AV44" s="16" t="s">
        <v>181</v>
      </c>
      <c r="AW44" s="16" t="s">
        <v>367</v>
      </c>
      <c r="AX44" s="16" t="s">
        <v>181</v>
      </c>
      <c r="AY44" s="16" t="s">
        <v>211</v>
      </c>
      <c r="AZ44" s="16" t="s">
        <v>181</v>
      </c>
      <c r="BA44" s="16" t="s">
        <v>264</v>
      </c>
      <c r="BB44" s="16" t="s">
        <v>181</v>
      </c>
    </row>
    <row r="45" spans="1:54" x14ac:dyDescent="0.25">
      <c r="A45" s="27" t="str">
        <f t="shared" si="3"/>
        <v>00000150h: 37 FF 44 FF 28 FF 44 FF 53 FF 53 FF 29 FF 46 FF ; 7ÿDÿ(ÿDÿSÿSÿ)ÿFÿ</v>
      </c>
      <c r="B45" s="26" t="str">
        <f t="shared" si="5"/>
        <v>0x0150</v>
      </c>
      <c r="C45" s="42" t="str">
        <f t="shared" si="18"/>
        <v>37</v>
      </c>
      <c r="D45" s="42" t="str">
        <f t="shared" si="18"/>
        <v>FF</v>
      </c>
      <c r="E45" s="42" t="str">
        <f t="shared" si="18"/>
        <v>44</v>
      </c>
      <c r="F45" s="42" t="str">
        <f t="shared" si="18"/>
        <v>FF</v>
      </c>
      <c r="G45" s="42" t="str">
        <f t="shared" si="18"/>
        <v>28</v>
      </c>
      <c r="H45" s="42" t="str">
        <f t="shared" si="18"/>
        <v>FF</v>
      </c>
      <c r="I45" s="42" t="str">
        <f t="shared" si="18"/>
        <v>44</v>
      </c>
      <c r="J45" s="42" t="str">
        <f t="shared" si="18"/>
        <v>FF</v>
      </c>
      <c r="K45" s="42" t="str">
        <f t="shared" si="18"/>
        <v>53</v>
      </c>
      <c r="L45" s="42" t="str">
        <f t="shared" si="18"/>
        <v>FF</v>
      </c>
      <c r="M45" s="42" t="str">
        <f t="shared" si="18"/>
        <v>53</v>
      </c>
      <c r="N45" s="42" t="str">
        <f t="shared" si="18"/>
        <v>FF</v>
      </c>
      <c r="O45" s="42" t="str">
        <f t="shared" si="18"/>
        <v>29</v>
      </c>
      <c r="P45" s="42" t="str">
        <f t="shared" si="18"/>
        <v>FF</v>
      </c>
      <c r="Q45" s="42" t="str">
        <f t="shared" si="18"/>
        <v>46</v>
      </c>
      <c r="R45" s="42" t="str">
        <f t="shared" si="18"/>
        <v>FF</v>
      </c>
      <c r="S45" s="16" t="s">
        <v>418</v>
      </c>
      <c r="U45" s="68">
        <f t="shared" si="7"/>
        <v>65335</v>
      </c>
      <c r="V45" s="39">
        <f t="shared" si="8"/>
        <v>65348</v>
      </c>
      <c r="W45" s="39">
        <f t="shared" si="9"/>
        <v>65320</v>
      </c>
      <c r="X45" s="39">
        <f t="shared" si="10"/>
        <v>65348</v>
      </c>
      <c r="Y45" s="39">
        <f t="shared" si="11"/>
        <v>65363</v>
      </c>
      <c r="Z45" s="39">
        <f t="shared" si="12"/>
        <v>65363</v>
      </c>
      <c r="AA45" s="39">
        <f t="shared" si="13"/>
        <v>65321</v>
      </c>
      <c r="AB45" s="69">
        <f t="shared" si="14"/>
        <v>65350</v>
      </c>
      <c r="AC45" s="39"/>
      <c r="AD45" s="68">
        <f t="shared" si="17"/>
        <v>-200</v>
      </c>
      <c r="AE45" s="39">
        <f t="shared" si="6"/>
        <v>-187</v>
      </c>
      <c r="AF45" s="39">
        <f t="shared" si="6"/>
        <v>-215</v>
      </c>
      <c r="AG45" s="39">
        <f t="shared" si="6"/>
        <v>-187</v>
      </c>
      <c r="AH45" s="39">
        <f t="shared" si="6"/>
        <v>-172</v>
      </c>
      <c r="AI45" s="39">
        <f t="shared" si="6"/>
        <v>-172</v>
      </c>
      <c r="AJ45" s="39">
        <f t="shared" si="6"/>
        <v>-214</v>
      </c>
      <c r="AK45" s="69">
        <f t="shared" si="6"/>
        <v>-185</v>
      </c>
      <c r="AM45" s="16" t="s">
        <v>7</v>
      </c>
      <c r="AN45" s="16" t="s">
        <v>181</v>
      </c>
      <c r="AO45" s="16" t="s">
        <v>264</v>
      </c>
      <c r="AP45" s="16" t="s">
        <v>181</v>
      </c>
      <c r="AQ45" s="16" t="s">
        <v>299</v>
      </c>
      <c r="AR45" s="16" t="s">
        <v>181</v>
      </c>
      <c r="AS45" s="16" t="s">
        <v>369</v>
      </c>
      <c r="AT45" s="16" t="s">
        <v>181</v>
      </c>
      <c r="AU45" s="16" t="s">
        <v>7</v>
      </c>
      <c r="AV45" s="16" t="s">
        <v>181</v>
      </c>
      <c r="AW45" s="16" t="s">
        <v>369</v>
      </c>
      <c r="AX45" s="16" t="s">
        <v>181</v>
      </c>
      <c r="AY45" s="16" t="s">
        <v>249</v>
      </c>
      <c r="AZ45" s="16" t="s">
        <v>181</v>
      </c>
      <c r="BA45" s="16" t="s">
        <v>7</v>
      </c>
      <c r="BB45" s="16" t="s">
        <v>181</v>
      </c>
    </row>
    <row r="46" spans="1:54" x14ac:dyDescent="0.25">
      <c r="A46" s="27" t="str">
        <f t="shared" si="3"/>
        <v>00000160h: 44 FF 44 FF 44 FF 53 FF 28 FF 45 FF 45 FF 62 FF ; DÿDÿDÿSÿ(ÿEÿEÿbÿ</v>
      </c>
      <c r="B46" s="26" t="str">
        <f t="shared" si="5"/>
        <v>0x0160</v>
      </c>
      <c r="C46" s="42" t="str">
        <f t="shared" si="18"/>
        <v>44</v>
      </c>
      <c r="D46" s="42" t="str">
        <f t="shared" si="18"/>
        <v>FF</v>
      </c>
      <c r="E46" s="42" t="str">
        <f t="shared" si="18"/>
        <v>44</v>
      </c>
      <c r="F46" s="42" t="str">
        <f t="shared" si="18"/>
        <v>FF</v>
      </c>
      <c r="G46" s="42" t="str">
        <f t="shared" si="18"/>
        <v>44</v>
      </c>
      <c r="H46" s="42" t="str">
        <f t="shared" si="18"/>
        <v>FF</v>
      </c>
      <c r="I46" s="42" t="str">
        <f t="shared" si="18"/>
        <v>53</v>
      </c>
      <c r="J46" s="42" t="str">
        <f t="shared" si="18"/>
        <v>FF</v>
      </c>
      <c r="K46" s="42" t="str">
        <f t="shared" si="18"/>
        <v>28</v>
      </c>
      <c r="L46" s="42" t="str">
        <f t="shared" si="18"/>
        <v>FF</v>
      </c>
      <c r="M46" s="42" t="str">
        <f t="shared" si="18"/>
        <v>45</v>
      </c>
      <c r="N46" s="42" t="str">
        <f t="shared" si="18"/>
        <v>FF</v>
      </c>
      <c r="O46" s="42" t="str">
        <f t="shared" si="18"/>
        <v>45</v>
      </c>
      <c r="P46" s="42" t="str">
        <f t="shared" si="18"/>
        <v>FF</v>
      </c>
      <c r="Q46" s="42" t="str">
        <f t="shared" si="18"/>
        <v>62</v>
      </c>
      <c r="R46" s="42" t="str">
        <f t="shared" si="18"/>
        <v>FF</v>
      </c>
      <c r="S46" s="16" t="s">
        <v>419</v>
      </c>
      <c r="U46" s="68">
        <f t="shared" si="7"/>
        <v>65348</v>
      </c>
      <c r="V46" s="39">
        <f t="shared" si="8"/>
        <v>65348</v>
      </c>
      <c r="W46" s="39">
        <f t="shared" si="9"/>
        <v>65348</v>
      </c>
      <c r="X46" s="39">
        <f t="shared" si="10"/>
        <v>65363</v>
      </c>
      <c r="Y46" s="39">
        <f t="shared" si="11"/>
        <v>65320</v>
      </c>
      <c r="Z46" s="39">
        <f t="shared" si="12"/>
        <v>65349</v>
      </c>
      <c r="AA46" s="39">
        <f t="shared" si="13"/>
        <v>65349</v>
      </c>
      <c r="AB46" s="69">
        <f t="shared" si="14"/>
        <v>65378</v>
      </c>
      <c r="AD46" s="68">
        <f t="shared" si="17"/>
        <v>-187</v>
      </c>
      <c r="AE46" s="39">
        <f t="shared" si="6"/>
        <v>-187</v>
      </c>
      <c r="AF46" s="39">
        <f t="shared" si="6"/>
        <v>-187</v>
      </c>
      <c r="AG46" s="39">
        <f t="shared" si="6"/>
        <v>-172</v>
      </c>
      <c r="AH46" s="39">
        <f t="shared" si="6"/>
        <v>-215</v>
      </c>
      <c r="AI46" s="39">
        <f t="shared" si="6"/>
        <v>-186</v>
      </c>
      <c r="AJ46" s="39">
        <f t="shared" si="6"/>
        <v>-186</v>
      </c>
      <c r="AK46" s="69">
        <f t="shared" si="6"/>
        <v>-157</v>
      </c>
      <c r="AM46" s="16" t="s">
        <v>369</v>
      </c>
      <c r="AN46" s="16" t="s">
        <v>181</v>
      </c>
      <c r="AO46" s="16" t="s">
        <v>433</v>
      </c>
      <c r="AP46" s="16" t="s">
        <v>181</v>
      </c>
      <c r="AQ46" s="16" t="s">
        <v>433</v>
      </c>
      <c r="AR46" s="16" t="s">
        <v>181</v>
      </c>
      <c r="AS46" s="16" t="s">
        <v>373</v>
      </c>
      <c r="AT46" s="16" t="s">
        <v>181</v>
      </c>
      <c r="AU46" s="16" t="s">
        <v>7</v>
      </c>
      <c r="AV46" s="16" t="s">
        <v>181</v>
      </c>
      <c r="AW46" s="16" t="s">
        <v>369</v>
      </c>
      <c r="AX46" s="16" t="s">
        <v>181</v>
      </c>
      <c r="AY46" s="16" t="s">
        <v>369</v>
      </c>
      <c r="AZ46" s="16" t="s">
        <v>181</v>
      </c>
      <c r="BA46" s="16" t="s">
        <v>286</v>
      </c>
      <c r="BB46" s="16" t="s">
        <v>181</v>
      </c>
    </row>
    <row r="47" spans="1:54" x14ac:dyDescent="0.25">
      <c r="A47" s="27" t="str">
        <f t="shared" si="3"/>
        <v>00000170h: 2E FF 44 FF 31 FF 21 FF 34 FF 3E FF 6A FF 5A FF ; .ÿDÿ1ÿ!ÿ4ÿ&gt;ÿjÿZÿ</v>
      </c>
      <c r="B47" s="26" t="str">
        <f t="shared" si="5"/>
        <v>0x0170</v>
      </c>
      <c r="C47" s="49" t="str">
        <f t="shared" si="18"/>
        <v>2E</v>
      </c>
      <c r="D47" s="49" t="str">
        <f t="shared" si="18"/>
        <v>FF</v>
      </c>
      <c r="E47" s="49" t="str">
        <f t="shared" si="18"/>
        <v>44</v>
      </c>
      <c r="F47" s="49" t="str">
        <f t="shared" si="18"/>
        <v>FF</v>
      </c>
      <c r="G47" s="49" t="str">
        <f t="shared" si="18"/>
        <v>31</v>
      </c>
      <c r="H47" s="49" t="str">
        <f t="shared" si="18"/>
        <v>FF</v>
      </c>
      <c r="I47" s="49" t="str">
        <f t="shared" si="18"/>
        <v>21</v>
      </c>
      <c r="J47" s="49" t="str">
        <f t="shared" si="18"/>
        <v>FF</v>
      </c>
      <c r="K47" s="49" t="str">
        <f t="shared" si="18"/>
        <v>34</v>
      </c>
      <c r="L47" s="49" t="str">
        <f t="shared" si="18"/>
        <v>FF</v>
      </c>
      <c r="M47" s="49" t="str">
        <f t="shared" si="18"/>
        <v>3E</v>
      </c>
      <c r="N47" s="49" t="str">
        <f t="shared" si="18"/>
        <v>FF</v>
      </c>
      <c r="O47" s="49" t="str">
        <f t="shared" si="18"/>
        <v>6A</v>
      </c>
      <c r="P47" s="49" t="str">
        <f t="shared" si="18"/>
        <v>FF</v>
      </c>
      <c r="Q47" s="49" t="str">
        <f t="shared" si="18"/>
        <v>5A</v>
      </c>
      <c r="R47" s="49" t="str">
        <f t="shared" si="18"/>
        <v>FF</v>
      </c>
      <c r="S47" s="16" t="s">
        <v>420</v>
      </c>
      <c r="T47" s="40"/>
      <c r="U47" s="70">
        <f t="shared" si="7"/>
        <v>65326</v>
      </c>
      <c r="V47" s="40">
        <f t="shared" si="8"/>
        <v>65348</v>
      </c>
      <c r="W47" s="40">
        <f t="shared" si="9"/>
        <v>65329</v>
      </c>
      <c r="X47" s="40">
        <f t="shared" si="10"/>
        <v>65313</v>
      </c>
      <c r="Y47" s="40">
        <f t="shared" si="11"/>
        <v>65332</v>
      </c>
      <c r="Z47" s="40">
        <f t="shared" si="12"/>
        <v>65342</v>
      </c>
      <c r="AA47" s="40">
        <f t="shared" si="13"/>
        <v>65386</v>
      </c>
      <c r="AB47" s="71">
        <f t="shared" si="14"/>
        <v>65370</v>
      </c>
      <c r="AD47" s="70">
        <f t="shared" si="17"/>
        <v>-209</v>
      </c>
      <c r="AE47" s="40">
        <f t="shared" si="6"/>
        <v>-187</v>
      </c>
      <c r="AF47" s="40">
        <f t="shared" si="6"/>
        <v>-206</v>
      </c>
      <c r="AG47" s="40">
        <f t="shared" si="6"/>
        <v>-222</v>
      </c>
      <c r="AH47" s="40">
        <f t="shared" si="6"/>
        <v>-203</v>
      </c>
      <c r="AI47" s="40">
        <f t="shared" si="6"/>
        <v>-193</v>
      </c>
      <c r="AJ47" s="40">
        <f t="shared" si="6"/>
        <v>-149</v>
      </c>
      <c r="AK47" s="71">
        <f t="shared" si="6"/>
        <v>-165</v>
      </c>
      <c r="AM47" s="16" t="s">
        <v>227</v>
      </c>
      <c r="AN47" s="16" t="s">
        <v>181</v>
      </c>
      <c r="AO47" s="16" t="s">
        <v>286</v>
      </c>
      <c r="AP47" s="16" t="s">
        <v>181</v>
      </c>
      <c r="AQ47" s="16" t="s">
        <v>362</v>
      </c>
      <c r="AR47" s="16" t="s">
        <v>181</v>
      </c>
      <c r="AS47" s="16" t="s">
        <v>360</v>
      </c>
      <c r="AT47" s="16" t="s">
        <v>181</v>
      </c>
      <c r="AU47" s="16" t="s">
        <v>290</v>
      </c>
      <c r="AV47" s="16" t="s">
        <v>181</v>
      </c>
      <c r="AW47" s="16" t="s">
        <v>362</v>
      </c>
      <c r="AX47" s="16" t="s">
        <v>181</v>
      </c>
      <c r="AY47" s="16" t="s">
        <v>240</v>
      </c>
      <c r="AZ47" s="16" t="s">
        <v>181</v>
      </c>
      <c r="BA47" s="16" t="s">
        <v>377</v>
      </c>
      <c r="BB47" s="16" t="s">
        <v>181</v>
      </c>
    </row>
    <row r="48" spans="1:54" x14ac:dyDescent="0.25">
      <c r="A48" s="27" t="str">
        <f t="shared" si="3"/>
        <v>00000180h: 00 00 DD 25 4E 14 12 33 08 2E 65 48 7B 6E 71 4F ; ..Ý%N..3..eH{nqO</v>
      </c>
      <c r="B48" s="26" t="str">
        <f t="shared" si="5"/>
        <v>0x0180</v>
      </c>
      <c r="C48" s="28" t="str">
        <f t="shared" si="18"/>
        <v>00</v>
      </c>
      <c r="D48" s="28" t="str">
        <f t="shared" si="18"/>
        <v>00</v>
      </c>
      <c r="E48" s="28" t="str">
        <f t="shared" si="18"/>
        <v>DD</v>
      </c>
      <c r="F48" s="28" t="str">
        <f t="shared" si="18"/>
        <v>25</v>
      </c>
      <c r="G48" s="28" t="str">
        <f t="shared" si="18"/>
        <v>4E</v>
      </c>
      <c r="H48" s="28" t="str">
        <f t="shared" si="18"/>
        <v>14</v>
      </c>
      <c r="I48" s="28" t="str">
        <f t="shared" si="18"/>
        <v>12</v>
      </c>
      <c r="J48" s="28" t="str">
        <f t="shared" si="18"/>
        <v>33</v>
      </c>
      <c r="K48" s="28" t="str">
        <f t="shared" si="18"/>
        <v>08</v>
      </c>
      <c r="L48" s="28" t="str">
        <f t="shared" si="18"/>
        <v>2E</v>
      </c>
      <c r="M48" s="28" t="str">
        <f t="shared" si="18"/>
        <v>65</v>
      </c>
      <c r="N48" s="28" t="str">
        <f t="shared" si="18"/>
        <v>48</v>
      </c>
      <c r="O48" s="28" t="str">
        <f t="shared" si="18"/>
        <v>7B</v>
      </c>
      <c r="P48" s="28" t="str">
        <f t="shared" si="18"/>
        <v>6E</v>
      </c>
      <c r="Q48" s="28" t="str">
        <f t="shared" si="18"/>
        <v>71</v>
      </c>
      <c r="R48" s="28" t="str">
        <f t="shared" si="18"/>
        <v>4F</v>
      </c>
      <c r="S48" s="16" t="s">
        <v>421</v>
      </c>
      <c r="T48" s="72" t="s">
        <v>136</v>
      </c>
      <c r="U48" s="65">
        <f t="shared" si="7"/>
        <v>0</v>
      </c>
      <c r="V48" s="66">
        <f t="shared" si="8"/>
        <v>9693</v>
      </c>
      <c r="W48" s="66">
        <f t="shared" si="9"/>
        <v>5198</v>
      </c>
      <c r="X48" s="66">
        <f t="shared" si="10"/>
        <v>13074</v>
      </c>
      <c r="Y48" s="66">
        <f t="shared" si="11"/>
        <v>11784</v>
      </c>
      <c r="Z48" s="66">
        <f t="shared" si="12"/>
        <v>18533</v>
      </c>
      <c r="AA48" s="66">
        <f t="shared" si="13"/>
        <v>28283</v>
      </c>
      <c r="AB48" s="67">
        <f t="shared" si="14"/>
        <v>20337</v>
      </c>
      <c r="AD48" s="73">
        <f>U48/65535*($AB$3-$AB$2)+$AB$2*$AB$21/10000</f>
        <v>2.3527966569232469E-38</v>
      </c>
      <c r="AE48" s="74">
        <f t="shared" ref="AE48:AK55" si="19">V48/65535*($AB$3-$AB$2)+$AB$2*$AB$21/10000</f>
        <v>19850214.46115816</v>
      </c>
      <c r="AF48" s="74">
        <f t="shared" si="19"/>
        <v>10644941.170855267</v>
      </c>
      <c r="AG48" s="74">
        <f t="shared" si="19"/>
        <v>26774136.373174641</v>
      </c>
      <c r="AH48" s="74">
        <f t="shared" si="19"/>
        <v>24132356.051819637</v>
      </c>
      <c r="AI48" s="74">
        <f t="shared" si="19"/>
        <v>37953577.283466846</v>
      </c>
      <c r="AJ48" s="74">
        <f t="shared" si="19"/>
        <v>57920521.572777905</v>
      </c>
      <c r="AK48" s="75">
        <f t="shared" si="19"/>
        <v>41647973.949919894</v>
      </c>
      <c r="AM48" s="16" t="s">
        <v>0</v>
      </c>
      <c r="AN48" s="16" t="s">
        <v>0</v>
      </c>
      <c r="AO48" s="16" t="s">
        <v>259</v>
      </c>
      <c r="AP48" s="16" t="s">
        <v>361</v>
      </c>
      <c r="AQ48" s="16" t="s">
        <v>220</v>
      </c>
      <c r="AR48" s="16" t="s">
        <v>278</v>
      </c>
      <c r="AS48" s="16" t="s">
        <v>387</v>
      </c>
      <c r="AT48" s="16" t="s">
        <v>4</v>
      </c>
      <c r="AU48" s="16" t="s">
        <v>16</v>
      </c>
      <c r="AV48" s="16" t="s">
        <v>3</v>
      </c>
      <c r="AW48" s="16" t="s">
        <v>184</v>
      </c>
      <c r="AX48" s="16" t="s">
        <v>182</v>
      </c>
      <c r="AY48" s="16" t="s">
        <v>365</v>
      </c>
      <c r="AZ48" s="16" t="s">
        <v>178</v>
      </c>
      <c r="BA48" s="16" t="s">
        <v>241</v>
      </c>
      <c r="BB48" s="16" t="s">
        <v>211</v>
      </c>
    </row>
    <row r="49" spans="1:54" x14ac:dyDescent="0.25">
      <c r="A49" s="27" t="str">
        <f t="shared" si="3"/>
        <v>00000190h: 5C 12 F9 73 F1 78 4D B2 0B 01 77 82 6D 75 E1 38 ; \.ùsñxM²..w‚muá8</v>
      </c>
      <c r="B49" s="26" t="str">
        <f t="shared" si="5"/>
        <v>0x0190</v>
      </c>
      <c r="C49" s="28" t="str">
        <f t="shared" si="18"/>
        <v>5C</v>
      </c>
      <c r="D49" s="28" t="str">
        <f t="shared" si="18"/>
        <v>12</v>
      </c>
      <c r="E49" s="28" t="str">
        <f t="shared" si="18"/>
        <v>F9</v>
      </c>
      <c r="F49" s="28" t="str">
        <f t="shared" si="18"/>
        <v>73</v>
      </c>
      <c r="G49" s="28" t="str">
        <f t="shared" si="18"/>
        <v>F1</v>
      </c>
      <c r="H49" s="28" t="str">
        <f t="shared" si="18"/>
        <v>78</v>
      </c>
      <c r="I49" s="28" t="str">
        <f t="shared" si="18"/>
        <v>4D</v>
      </c>
      <c r="J49" s="28" t="str">
        <f t="shared" si="18"/>
        <v>B2</v>
      </c>
      <c r="K49" s="28" t="str">
        <f t="shared" si="18"/>
        <v>0B</v>
      </c>
      <c r="L49" s="28" t="str">
        <f t="shared" si="18"/>
        <v>01</v>
      </c>
      <c r="M49" s="28" t="str">
        <f t="shared" si="18"/>
        <v>77</v>
      </c>
      <c r="N49" s="28" t="str">
        <f t="shared" si="18"/>
        <v>82</v>
      </c>
      <c r="O49" s="28" t="str">
        <f t="shared" si="18"/>
        <v>6D</v>
      </c>
      <c r="P49" s="28" t="str">
        <f t="shared" si="18"/>
        <v>75</v>
      </c>
      <c r="Q49" s="28" t="str">
        <f t="shared" si="18"/>
        <v>E1</v>
      </c>
      <c r="R49" s="28" t="str">
        <f t="shared" si="18"/>
        <v>38</v>
      </c>
      <c r="S49" s="16" t="s">
        <v>422</v>
      </c>
      <c r="U49" s="68">
        <f t="shared" si="7"/>
        <v>4700</v>
      </c>
      <c r="V49" s="39">
        <f t="shared" si="8"/>
        <v>29689</v>
      </c>
      <c r="W49" s="39">
        <f t="shared" si="9"/>
        <v>30961</v>
      </c>
      <c r="X49" s="39">
        <f t="shared" si="10"/>
        <v>45645</v>
      </c>
      <c r="Y49" s="39">
        <f t="shared" si="11"/>
        <v>267</v>
      </c>
      <c r="Z49" s="39">
        <f t="shared" si="12"/>
        <v>33399</v>
      </c>
      <c r="AA49" s="39">
        <f t="shared" si="13"/>
        <v>30061</v>
      </c>
      <c r="AB49" s="69">
        <f t="shared" si="14"/>
        <v>14561</v>
      </c>
      <c r="AD49" s="76">
        <f t="shared" ref="AD49:AD55" si="20">U49/65535*($AB$3-$AB$2)+$AB$2*$AB$21/10000</f>
        <v>9625091.0933089182</v>
      </c>
      <c r="AE49" s="77">
        <f t="shared" si="19"/>
        <v>60799857.33388266</v>
      </c>
      <c r="AF49" s="77">
        <f t="shared" si="19"/>
        <v>63404775.604242004</v>
      </c>
      <c r="AG49" s="77">
        <f t="shared" si="19"/>
        <v>93476017.649805441</v>
      </c>
      <c r="AH49" s="77">
        <f t="shared" si="19"/>
        <v>546787.0897688258</v>
      </c>
      <c r="AI49" s="77">
        <f t="shared" si="19"/>
        <v>68397535.622430757</v>
      </c>
      <c r="AJ49" s="77">
        <f t="shared" si="19"/>
        <v>61561673.054459445</v>
      </c>
      <c r="AK49" s="78">
        <f t="shared" si="19"/>
        <v>29819351.363759823</v>
      </c>
      <c r="AM49" s="16" t="s">
        <v>209</v>
      </c>
      <c r="AN49" s="16" t="s">
        <v>199</v>
      </c>
      <c r="AO49" s="16" t="s">
        <v>303</v>
      </c>
      <c r="AP49" s="16" t="s">
        <v>176</v>
      </c>
      <c r="AQ49" s="16" t="s">
        <v>244</v>
      </c>
      <c r="AR49" s="16" t="s">
        <v>360</v>
      </c>
      <c r="AS49" s="16" t="s">
        <v>16</v>
      </c>
      <c r="AT49" s="16" t="s">
        <v>366</v>
      </c>
      <c r="AU49" s="16" t="s">
        <v>388</v>
      </c>
      <c r="AV49" s="16" t="s">
        <v>389</v>
      </c>
      <c r="AW49" s="16" t="s">
        <v>293</v>
      </c>
      <c r="AX49" s="16" t="s">
        <v>234</v>
      </c>
      <c r="AY49" s="16" t="s">
        <v>202</v>
      </c>
      <c r="AZ49" s="16" t="s">
        <v>269</v>
      </c>
      <c r="BA49" s="16" t="s">
        <v>364</v>
      </c>
      <c r="BB49" s="16" t="s">
        <v>213</v>
      </c>
    </row>
    <row r="50" spans="1:54" x14ac:dyDescent="0.25">
      <c r="A50" s="27" t="str">
        <f t="shared" si="3"/>
        <v>000001a0h: A6 53 4F 91 C0 D3 56 90 76 B8 5D B4 C9 20 98 61 ; ¦SO‘ÀÓVv¸]´É ˜a</v>
      </c>
      <c r="B50" s="26" t="str">
        <f t="shared" si="5"/>
        <v>0x01A0</v>
      </c>
      <c r="C50" s="28" t="str">
        <f t="shared" si="18"/>
        <v>A6</v>
      </c>
      <c r="D50" s="28" t="str">
        <f t="shared" si="18"/>
        <v>53</v>
      </c>
      <c r="E50" s="28" t="str">
        <f t="shared" si="18"/>
        <v>4F</v>
      </c>
      <c r="F50" s="28" t="str">
        <f t="shared" si="18"/>
        <v>91</v>
      </c>
      <c r="G50" s="28" t="str">
        <f t="shared" si="18"/>
        <v>C0</v>
      </c>
      <c r="H50" s="28" t="str">
        <f t="shared" si="18"/>
        <v>D3</v>
      </c>
      <c r="I50" s="28" t="str">
        <f t="shared" si="18"/>
        <v>56</v>
      </c>
      <c r="J50" s="28" t="str">
        <f t="shared" si="18"/>
        <v>90</v>
      </c>
      <c r="K50" s="28" t="str">
        <f t="shared" si="18"/>
        <v>76</v>
      </c>
      <c r="L50" s="28" t="str">
        <f t="shared" si="18"/>
        <v>B8</v>
      </c>
      <c r="M50" s="28" t="str">
        <f t="shared" si="18"/>
        <v>5D</v>
      </c>
      <c r="N50" s="28" t="str">
        <f t="shared" si="18"/>
        <v>B4</v>
      </c>
      <c r="O50" s="28" t="str">
        <f t="shared" si="18"/>
        <v>C9</v>
      </c>
      <c r="P50" s="28" t="str">
        <f t="shared" si="18"/>
        <v>20</v>
      </c>
      <c r="Q50" s="28" t="str">
        <f t="shared" si="18"/>
        <v>98</v>
      </c>
      <c r="R50" s="28" t="str">
        <f t="shared" si="18"/>
        <v>61</v>
      </c>
      <c r="S50" s="16" t="s">
        <v>423</v>
      </c>
      <c r="U50" s="68">
        <f t="shared" si="7"/>
        <v>21414</v>
      </c>
      <c r="V50" s="39">
        <f t="shared" si="8"/>
        <v>37199</v>
      </c>
      <c r="W50" s="39">
        <f t="shared" si="9"/>
        <v>54208</v>
      </c>
      <c r="X50" s="39">
        <f t="shared" si="10"/>
        <v>36950</v>
      </c>
      <c r="Y50" s="39">
        <f t="shared" si="11"/>
        <v>47222</v>
      </c>
      <c r="Z50" s="39">
        <f t="shared" si="12"/>
        <v>46173</v>
      </c>
      <c r="AA50" s="39">
        <f t="shared" si="13"/>
        <v>8393</v>
      </c>
      <c r="AB50" s="69">
        <f t="shared" si="14"/>
        <v>24984</v>
      </c>
      <c r="AD50" s="76">
        <f t="shared" si="20"/>
        <v>43853553.334493019</v>
      </c>
      <c r="AE50" s="77">
        <f t="shared" si="19"/>
        <v>76179524.165957123</v>
      </c>
      <c r="AF50" s="77">
        <f t="shared" si="19"/>
        <v>111012114.4651255</v>
      </c>
      <c r="AG50" s="77">
        <f t="shared" si="19"/>
        <v>75669599.127183944</v>
      </c>
      <c r="AH50" s="77">
        <f t="shared" si="19"/>
        <v>96705542.895368889</v>
      </c>
      <c r="AI50" s="77">
        <f t="shared" si="19"/>
        <v>94557304.479011223</v>
      </c>
      <c r="AJ50" s="77">
        <f t="shared" si="19"/>
        <v>17187955.22258335</v>
      </c>
      <c r="AK50" s="78">
        <f t="shared" si="19"/>
        <v>51164526.781963833</v>
      </c>
      <c r="AM50" s="16" t="s">
        <v>266</v>
      </c>
      <c r="AN50" s="16" t="s">
        <v>379</v>
      </c>
      <c r="AO50" s="16" t="s">
        <v>7</v>
      </c>
      <c r="AP50" s="16" t="s">
        <v>240</v>
      </c>
      <c r="AQ50" s="16" t="s">
        <v>187</v>
      </c>
      <c r="AR50" s="16" t="s">
        <v>9</v>
      </c>
      <c r="AS50" s="16" t="s">
        <v>368</v>
      </c>
      <c r="AT50" s="16" t="s">
        <v>250</v>
      </c>
      <c r="AU50" s="16" t="s">
        <v>435</v>
      </c>
      <c r="AV50" s="16" t="s">
        <v>265</v>
      </c>
      <c r="AW50" s="16" t="s">
        <v>180</v>
      </c>
      <c r="AX50" s="16" t="s">
        <v>378</v>
      </c>
      <c r="AY50" s="16" t="s">
        <v>283</v>
      </c>
      <c r="AZ50" s="16" t="s">
        <v>436</v>
      </c>
      <c r="BA50" s="16" t="s">
        <v>435</v>
      </c>
      <c r="BB50" s="16" t="s">
        <v>360</v>
      </c>
    </row>
    <row r="51" spans="1:54" x14ac:dyDescent="0.25">
      <c r="A51" s="27" t="str">
        <f t="shared" si="3"/>
        <v>000001b0h: 14 1C 5B 70 A9 D2 99 D6 26 E8 AA 8C 0F BD 6F 4F ; ..[p©Ò™Ö&amp;èªŒ.½oO</v>
      </c>
      <c r="B51" s="26" t="str">
        <f t="shared" si="5"/>
        <v>0x01B0</v>
      </c>
      <c r="C51" s="28" t="str">
        <f t="shared" si="18"/>
        <v>14</v>
      </c>
      <c r="D51" s="28" t="str">
        <f t="shared" si="18"/>
        <v>1C</v>
      </c>
      <c r="E51" s="28" t="str">
        <f t="shared" si="18"/>
        <v>5B</v>
      </c>
      <c r="F51" s="28" t="str">
        <f t="shared" si="18"/>
        <v>70</v>
      </c>
      <c r="G51" s="28" t="str">
        <f t="shared" si="18"/>
        <v>A9</v>
      </c>
      <c r="H51" s="28" t="str">
        <f t="shared" si="18"/>
        <v>D2</v>
      </c>
      <c r="I51" s="28" t="str">
        <f t="shared" si="18"/>
        <v>99</v>
      </c>
      <c r="J51" s="28" t="str">
        <f t="shared" si="18"/>
        <v>D6</v>
      </c>
      <c r="K51" s="28" t="str">
        <f t="shared" si="18"/>
        <v>26</v>
      </c>
      <c r="L51" s="28" t="str">
        <f t="shared" si="18"/>
        <v>E8</v>
      </c>
      <c r="M51" s="28" t="str">
        <f t="shared" si="18"/>
        <v>AA</v>
      </c>
      <c r="N51" s="28" t="str">
        <f t="shared" si="18"/>
        <v>8C</v>
      </c>
      <c r="O51" s="28" t="str">
        <f t="shared" si="18"/>
        <v>0F</v>
      </c>
      <c r="P51" s="28" t="str">
        <f t="shared" si="18"/>
        <v>BD</v>
      </c>
      <c r="Q51" s="28" t="str">
        <f t="shared" si="18"/>
        <v>6F</v>
      </c>
      <c r="R51" s="28" t="str">
        <f t="shared" si="18"/>
        <v>4F</v>
      </c>
      <c r="S51" s="16" t="s">
        <v>424</v>
      </c>
      <c r="U51" s="68">
        <f t="shared" si="7"/>
        <v>7188</v>
      </c>
      <c r="V51" s="39">
        <f t="shared" si="8"/>
        <v>28763</v>
      </c>
      <c r="W51" s="39">
        <f t="shared" si="9"/>
        <v>53929</v>
      </c>
      <c r="X51" s="39">
        <f t="shared" si="10"/>
        <v>54937</v>
      </c>
      <c r="Y51" s="39">
        <f t="shared" si="11"/>
        <v>59430</v>
      </c>
      <c r="Z51" s="39">
        <f t="shared" si="12"/>
        <v>36010</v>
      </c>
      <c r="AA51" s="39">
        <f t="shared" si="13"/>
        <v>48399</v>
      </c>
      <c r="AB51" s="69">
        <f t="shared" si="14"/>
        <v>20335</v>
      </c>
      <c r="AD51" s="76">
        <f t="shared" si="20"/>
        <v>14720245.697596705</v>
      </c>
      <c r="AE51" s="77">
        <f t="shared" si="19"/>
        <v>58903509.5993286</v>
      </c>
      <c r="AF51" s="77">
        <f t="shared" si="19"/>
        <v>110440752.67469291</v>
      </c>
      <c r="AG51" s="77">
        <f t="shared" si="19"/>
        <v>112505027.53044938</v>
      </c>
      <c r="AH51" s="77">
        <f t="shared" si="19"/>
        <v>121706205.03730831</v>
      </c>
      <c r="AI51" s="77">
        <f t="shared" si="19"/>
        <v>73744580.908522174</v>
      </c>
      <c r="AJ51" s="77">
        <f t="shared" si="19"/>
        <v>99115911.452140078</v>
      </c>
      <c r="AK51" s="78">
        <f t="shared" si="19"/>
        <v>41643878.166475929</v>
      </c>
      <c r="AM51" s="16" t="s">
        <v>213</v>
      </c>
      <c r="AN51" s="16" t="s">
        <v>3</v>
      </c>
      <c r="AO51" s="16" t="s">
        <v>178</v>
      </c>
      <c r="AP51" s="16" t="s">
        <v>437</v>
      </c>
      <c r="AQ51" s="16" t="s">
        <v>306</v>
      </c>
      <c r="AR51" s="16" t="s">
        <v>233</v>
      </c>
      <c r="AS51" s="16" t="s">
        <v>181</v>
      </c>
      <c r="AT51" s="16" t="s">
        <v>181</v>
      </c>
      <c r="AU51" s="16" t="s">
        <v>438</v>
      </c>
      <c r="AV51" s="16" t="s">
        <v>431</v>
      </c>
      <c r="AW51" s="16" t="s">
        <v>8</v>
      </c>
      <c r="AX51" s="16" t="s">
        <v>383</v>
      </c>
      <c r="AY51" s="16" t="s">
        <v>246</v>
      </c>
      <c r="AZ51" s="16" t="s">
        <v>193</v>
      </c>
      <c r="BA51" s="16" t="s">
        <v>289</v>
      </c>
      <c r="BB51" s="16" t="s">
        <v>433</v>
      </c>
    </row>
    <row r="52" spans="1:54" x14ac:dyDescent="0.25">
      <c r="A52" s="27" t="str">
        <f t="shared" si="3"/>
        <v>000001c0h: 4E 24 2E 0C E5 90 97 E8 FF FF 0F D3 C1 B5 81 5E ; N$..å—èÿÿ.ÓÁµ^</v>
      </c>
      <c r="B52" s="26" t="str">
        <f t="shared" si="5"/>
        <v>0x01C0</v>
      </c>
      <c r="C52" s="28" t="str">
        <f t="shared" si="18"/>
        <v>4E</v>
      </c>
      <c r="D52" s="28" t="str">
        <f t="shared" si="18"/>
        <v>24</v>
      </c>
      <c r="E52" s="28" t="str">
        <f t="shared" si="18"/>
        <v>2E</v>
      </c>
      <c r="F52" s="28" t="str">
        <f t="shared" si="18"/>
        <v>0C</v>
      </c>
      <c r="G52" s="28" t="str">
        <f t="shared" si="18"/>
        <v>E5</v>
      </c>
      <c r="H52" s="28" t="str">
        <f t="shared" si="18"/>
        <v>90</v>
      </c>
      <c r="I52" s="28" t="str">
        <f t="shared" si="18"/>
        <v>97</v>
      </c>
      <c r="J52" s="28" t="str">
        <f t="shared" si="18"/>
        <v>E8</v>
      </c>
      <c r="K52" s="28" t="str">
        <f t="shared" si="18"/>
        <v>FF</v>
      </c>
      <c r="L52" s="28" t="str">
        <f t="shared" si="18"/>
        <v>FF</v>
      </c>
      <c r="M52" s="28" t="str">
        <f t="shared" si="18"/>
        <v>0F</v>
      </c>
      <c r="N52" s="28" t="str">
        <f t="shared" si="18"/>
        <v>D3</v>
      </c>
      <c r="O52" s="28" t="str">
        <f t="shared" si="18"/>
        <v>C1</v>
      </c>
      <c r="P52" s="28" t="str">
        <f t="shared" si="18"/>
        <v>B5</v>
      </c>
      <c r="Q52" s="28" t="str">
        <f t="shared" si="18"/>
        <v>81</v>
      </c>
      <c r="R52" s="28" t="str">
        <f t="shared" si="18"/>
        <v>5E</v>
      </c>
      <c r="S52" s="16" t="s">
        <v>425</v>
      </c>
      <c r="U52" s="68">
        <f t="shared" si="7"/>
        <v>9294</v>
      </c>
      <c r="V52" s="39">
        <f t="shared" si="8"/>
        <v>3118</v>
      </c>
      <c r="W52" s="39">
        <f t="shared" si="9"/>
        <v>37093</v>
      </c>
      <c r="X52" s="39">
        <f t="shared" si="10"/>
        <v>59543</v>
      </c>
      <c r="Y52" s="39">
        <f t="shared" si="11"/>
        <v>65535</v>
      </c>
      <c r="Z52" s="39">
        <f t="shared" si="12"/>
        <v>54031</v>
      </c>
      <c r="AA52" s="39">
        <f t="shared" si="13"/>
        <v>46529</v>
      </c>
      <c r="AB52" s="69">
        <f t="shared" si="14"/>
        <v>24193</v>
      </c>
      <c r="AD52" s="76">
        <f t="shared" si="20"/>
        <v>19033105.664087892</v>
      </c>
      <c r="AE52" s="77">
        <f t="shared" si="19"/>
        <v>6385326.3891355759</v>
      </c>
      <c r="AF52" s="77">
        <f t="shared" si="19"/>
        <v>75962447.643427178</v>
      </c>
      <c r="AG52" s="77">
        <f t="shared" si="19"/>
        <v>121937616.80189212</v>
      </c>
      <c r="AH52" s="77">
        <f t="shared" si="19"/>
        <v>134208584</v>
      </c>
      <c r="AI52" s="77">
        <f t="shared" si="19"/>
        <v>110649637.63033493</v>
      </c>
      <c r="AJ52" s="77">
        <f t="shared" si="19"/>
        <v>95286353.932036325</v>
      </c>
      <c r="AK52" s="78">
        <f t="shared" si="19"/>
        <v>49544644.429877169</v>
      </c>
      <c r="AM52" s="16" t="s">
        <v>364</v>
      </c>
      <c r="AN52" s="16" t="s">
        <v>271</v>
      </c>
      <c r="AO52" s="16" t="s">
        <v>189</v>
      </c>
      <c r="AP52" s="16" t="s">
        <v>308</v>
      </c>
      <c r="AQ52" s="16" t="s">
        <v>439</v>
      </c>
      <c r="AR52" s="16" t="s">
        <v>248</v>
      </c>
      <c r="AS52" s="16" t="s">
        <v>221</v>
      </c>
      <c r="AT52" s="16" t="s">
        <v>301</v>
      </c>
      <c r="AU52" s="16" t="s">
        <v>370</v>
      </c>
      <c r="AV52" s="16" t="s">
        <v>440</v>
      </c>
      <c r="AW52" s="16" t="s">
        <v>291</v>
      </c>
      <c r="AX52" s="16" t="s">
        <v>197</v>
      </c>
      <c r="AY52" s="16" t="s">
        <v>197</v>
      </c>
      <c r="AZ52" s="16" t="s">
        <v>294</v>
      </c>
      <c r="BA52" s="16" t="s">
        <v>22</v>
      </c>
      <c r="BB52" s="16" t="s">
        <v>374</v>
      </c>
    </row>
    <row r="53" spans="1:54" x14ac:dyDescent="0.25">
      <c r="A53" s="27" t="str">
        <f t="shared" si="3"/>
        <v>000001d0h: 7B 5C ED 63 B3 59 9C CF 1B A9 3A A0 31 9A A6 6D ; {\íc³YœÏ.©: 1š¦m</v>
      </c>
      <c r="B53" s="26" t="str">
        <f t="shared" si="5"/>
        <v>0x01D0</v>
      </c>
      <c r="C53" s="28" t="str">
        <f t="shared" si="18"/>
        <v>7B</v>
      </c>
      <c r="D53" s="28" t="str">
        <f t="shared" si="18"/>
        <v>5C</v>
      </c>
      <c r="E53" s="28" t="str">
        <f t="shared" si="18"/>
        <v>ED</v>
      </c>
      <c r="F53" s="28" t="str">
        <f t="shared" si="18"/>
        <v>63</v>
      </c>
      <c r="G53" s="28" t="str">
        <f t="shared" si="18"/>
        <v>B3</v>
      </c>
      <c r="H53" s="28" t="str">
        <f t="shared" si="18"/>
        <v>59</v>
      </c>
      <c r="I53" s="28" t="str">
        <f t="shared" si="18"/>
        <v>9C</v>
      </c>
      <c r="J53" s="28" t="str">
        <f t="shared" si="18"/>
        <v>CF</v>
      </c>
      <c r="K53" s="28" t="str">
        <f t="shared" si="18"/>
        <v>1B</v>
      </c>
      <c r="L53" s="28" t="str">
        <f t="shared" si="18"/>
        <v>A9</v>
      </c>
      <c r="M53" s="28" t="str">
        <f t="shared" si="18"/>
        <v>3A</v>
      </c>
      <c r="N53" s="28" t="str">
        <f t="shared" si="18"/>
        <v>A0</v>
      </c>
      <c r="O53" s="28" t="str">
        <f t="shared" si="18"/>
        <v>31</v>
      </c>
      <c r="P53" s="28" t="str">
        <f t="shared" si="18"/>
        <v>9A</v>
      </c>
      <c r="Q53" s="28" t="str">
        <f t="shared" si="18"/>
        <v>A6</v>
      </c>
      <c r="R53" s="28" t="str">
        <f t="shared" si="18"/>
        <v>6D</v>
      </c>
      <c r="S53" s="16" t="s">
        <v>426</v>
      </c>
      <c r="U53" s="68">
        <f t="shared" si="7"/>
        <v>23675</v>
      </c>
      <c r="V53" s="39">
        <f t="shared" si="8"/>
        <v>25581</v>
      </c>
      <c r="W53" s="39">
        <f t="shared" si="9"/>
        <v>22963</v>
      </c>
      <c r="X53" s="39">
        <f t="shared" si="10"/>
        <v>53148</v>
      </c>
      <c r="Y53" s="39">
        <f t="shared" si="11"/>
        <v>43291</v>
      </c>
      <c r="Z53" s="39">
        <f t="shared" si="12"/>
        <v>41018</v>
      </c>
      <c r="AA53" s="39">
        <f t="shared" si="13"/>
        <v>39473</v>
      </c>
      <c r="AB53" s="69">
        <f t="shared" si="14"/>
        <v>28070</v>
      </c>
      <c r="AD53" s="76">
        <f t="shared" si="20"/>
        <v>48483836.517891206</v>
      </c>
      <c r="AE53" s="77">
        <f t="shared" si="19"/>
        <v>52387118.139986269</v>
      </c>
      <c r="AF53" s="77">
        <f t="shared" si="19"/>
        <v>47025737.611841001</v>
      </c>
      <c r="AG53" s="77">
        <f t="shared" si="19"/>
        <v>108841349.23982605</v>
      </c>
      <c r="AH53" s="77">
        <f t="shared" si="19"/>
        <v>88655280.536263064</v>
      </c>
      <c r="AI53" s="77">
        <f t="shared" si="19"/>
        <v>84000422.652201116</v>
      </c>
      <c r="AJ53" s="77">
        <f t="shared" si="19"/>
        <v>80836429.941741049</v>
      </c>
      <c r="AK53" s="78">
        <f t="shared" si="19"/>
        <v>57484320.635996029</v>
      </c>
      <c r="AM53" s="16" t="s">
        <v>238</v>
      </c>
      <c r="AN53" s="16" t="s">
        <v>189</v>
      </c>
      <c r="AO53" s="16" t="s">
        <v>441</v>
      </c>
      <c r="AP53" s="16" t="s">
        <v>383</v>
      </c>
      <c r="AQ53" s="16" t="s">
        <v>211</v>
      </c>
      <c r="AR53" s="16" t="s">
        <v>248</v>
      </c>
      <c r="AS53" s="16" t="s">
        <v>442</v>
      </c>
      <c r="AT53" s="16" t="s">
        <v>385</v>
      </c>
      <c r="AU53" s="16" t="s">
        <v>280</v>
      </c>
      <c r="AV53" s="16" t="s">
        <v>443</v>
      </c>
      <c r="AW53" s="16" t="s">
        <v>222</v>
      </c>
      <c r="AX53" s="16" t="s">
        <v>444</v>
      </c>
      <c r="AY53" s="16" t="s">
        <v>367</v>
      </c>
      <c r="AZ53" s="16" t="s">
        <v>381</v>
      </c>
      <c r="BA53" s="16" t="s">
        <v>293</v>
      </c>
      <c r="BB53" s="16" t="s">
        <v>308</v>
      </c>
    </row>
    <row r="54" spans="1:54" x14ac:dyDescent="0.25">
      <c r="A54" s="27" t="str">
        <f t="shared" si="3"/>
        <v>000001e0h: C8 0C DA 31 2B 72 76 7B 20 A9 27 81 2D 6A 29 47 ; È.Ú1+rv{ ©'-j)G</v>
      </c>
      <c r="B54" s="26" t="str">
        <f t="shared" si="5"/>
        <v>0x01E0</v>
      </c>
      <c r="C54" s="28" t="str">
        <f t="shared" si="18"/>
        <v>C8</v>
      </c>
      <c r="D54" s="28" t="str">
        <f t="shared" si="18"/>
        <v>0C</v>
      </c>
      <c r="E54" s="28" t="str">
        <f t="shared" si="18"/>
        <v>DA</v>
      </c>
      <c r="F54" s="28" t="str">
        <f t="shared" si="18"/>
        <v>31</v>
      </c>
      <c r="G54" s="28" t="str">
        <f t="shared" si="18"/>
        <v>2B</v>
      </c>
      <c r="H54" s="28" t="str">
        <f t="shared" si="18"/>
        <v>72</v>
      </c>
      <c r="I54" s="28" t="str">
        <f t="shared" si="18"/>
        <v>76</v>
      </c>
      <c r="J54" s="28" t="str">
        <f t="shared" si="18"/>
        <v>7B</v>
      </c>
      <c r="K54" s="28" t="str">
        <f t="shared" si="18"/>
        <v>20</v>
      </c>
      <c r="L54" s="28" t="str">
        <f t="shared" si="18"/>
        <v>A9</v>
      </c>
      <c r="M54" s="28" t="str">
        <f t="shared" si="18"/>
        <v>27</v>
      </c>
      <c r="N54" s="28" t="str">
        <f t="shared" si="18"/>
        <v>81</v>
      </c>
      <c r="O54" s="28" t="str">
        <f t="shared" si="18"/>
        <v>2D</v>
      </c>
      <c r="P54" s="28" t="str">
        <f t="shared" si="18"/>
        <v>6A</v>
      </c>
      <c r="Q54" s="28" t="str">
        <f t="shared" si="18"/>
        <v>29</v>
      </c>
      <c r="R54" s="28" t="str">
        <f t="shared" si="18"/>
        <v>47</v>
      </c>
      <c r="S54" s="16" t="s">
        <v>427</v>
      </c>
      <c r="U54" s="68">
        <f t="shared" si="7"/>
        <v>3272</v>
      </c>
      <c r="V54" s="39">
        <f t="shared" si="8"/>
        <v>12762</v>
      </c>
      <c r="W54" s="39">
        <f t="shared" si="9"/>
        <v>29227</v>
      </c>
      <c r="X54" s="39">
        <f t="shared" si="10"/>
        <v>31606</v>
      </c>
      <c r="Y54" s="39">
        <f t="shared" si="11"/>
        <v>43296</v>
      </c>
      <c r="Z54" s="39">
        <f t="shared" si="12"/>
        <v>33063</v>
      </c>
      <c r="AA54" s="39">
        <f t="shared" si="13"/>
        <v>27181</v>
      </c>
      <c r="AB54" s="69">
        <f t="shared" si="14"/>
        <v>18217</v>
      </c>
      <c r="AD54" s="76">
        <f t="shared" si="20"/>
        <v>6700701.7143205926</v>
      </c>
      <c r="AE54" s="77">
        <f t="shared" si="19"/>
        <v>26135194.155916687</v>
      </c>
      <c r="AF54" s="77">
        <f t="shared" si="19"/>
        <v>59853731.358327612</v>
      </c>
      <c r="AG54" s="77">
        <f t="shared" si="19"/>
        <v>64725665.764919512</v>
      </c>
      <c r="AH54" s="77">
        <f t="shared" si="19"/>
        <v>88665519.994872972</v>
      </c>
      <c r="AI54" s="77">
        <f t="shared" si="19"/>
        <v>67709444.003845274</v>
      </c>
      <c r="AJ54" s="77">
        <f t="shared" si="19"/>
        <v>55663744.895155266</v>
      </c>
      <c r="AK54" s="78">
        <f t="shared" si="19"/>
        <v>37306443.499320976</v>
      </c>
      <c r="AM54" s="16" t="s">
        <v>296</v>
      </c>
      <c r="AN54" s="16" t="s">
        <v>372</v>
      </c>
      <c r="AO54" s="16" t="s">
        <v>244</v>
      </c>
      <c r="AP54" s="16" t="s">
        <v>377</v>
      </c>
      <c r="AQ54" s="16" t="s">
        <v>212</v>
      </c>
      <c r="AR54" s="16" t="s">
        <v>376</v>
      </c>
      <c r="AS54" s="16" t="s">
        <v>391</v>
      </c>
      <c r="AT54" s="16" t="s">
        <v>294</v>
      </c>
      <c r="AU54" s="16" t="s">
        <v>1</v>
      </c>
      <c r="AV54" s="16" t="s">
        <v>373</v>
      </c>
      <c r="AW54" s="16" t="s">
        <v>226</v>
      </c>
      <c r="AX54" s="16" t="s">
        <v>386</v>
      </c>
      <c r="AY54" s="16" t="s">
        <v>5</v>
      </c>
      <c r="AZ54" s="16" t="s">
        <v>238</v>
      </c>
      <c r="BA54" s="16" t="s">
        <v>262</v>
      </c>
      <c r="BB54" s="16" t="s">
        <v>376</v>
      </c>
    </row>
    <row r="55" spans="1:54" x14ac:dyDescent="0.25">
      <c r="A55" s="27" t="str">
        <f t="shared" si="3"/>
        <v>000001f0h: 16 09 C7 1C BB 34 52 37 59 37 9A 3D 23 7C 95 5A ; ..Ç.»4R7Y7š=#|•Z</v>
      </c>
      <c r="B55" s="26" t="str">
        <f t="shared" si="5"/>
        <v>0x01F0</v>
      </c>
      <c r="C55" s="28" t="str">
        <f t="shared" si="18"/>
        <v>16</v>
      </c>
      <c r="D55" s="28" t="str">
        <f t="shared" si="18"/>
        <v>09</v>
      </c>
      <c r="E55" s="28" t="str">
        <f t="shared" si="18"/>
        <v>C7</v>
      </c>
      <c r="F55" s="28" t="str">
        <f t="shared" si="18"/>
        <v>1C</v>
      </c>
      <c r="G55" s="28" t="str">
        <f t="shared" si="18"/>
        <v>BB</v>
      </c>
      <c r="H55" s="28" t="str">
        <f t="shared" si="18"/>
        <v>34</v>
      </c>
      <c r="I55" s="28" t="str">
        <f t="shared" si="18"/>
        <v>52</v>
      </c>
      <c r="J55" s="28" t="str">
        <f t="shared" si="18"/>
        <v>37</v>
      </c>
      <c r="K55" s="28" t="str">
        <f t="shared" si="18"/>
        <v>59</v>
      </c>
      <c r="L55" s="28" t="str">
        <f t="shared" si="18"/>
        <v>37</v>
      </c>
      <c r="M55" s="28" t="str">
        <f t="shared" si="18"/>
        <v>9A</v>
      </c>
      <c r="N55" s="28" t="str">
        <f t="shared" si="18"/>
        <v>3D</v>
      </c>
      <c r="O55" s="28" t="str">
        <f t="shared" si="18"/>
        <v>23</v>
      </c>
      <c r="P55" s="28" t="str">
        <f t="shared" si="18"/>
        <v>7C</v>
      </c>
      <c r="Q55" s="28" t="str">
        <f t="shared" si="18"/>
        <v>95</v>
      </c>
      <c r="R55" s="28" t="str">
        <f t="shared" si="18"/>
        <v>5A</v>
      </c>
      <c r="S55" s="16" t="s">
        <v>428</v>
      </c>
      <c r="U55" s="70">
        <f t="shared" si="7"/>
        <v>2326</v>
      </c>
      <c r="V55" s="40">
        <f t="shared" si="8"/>
        <v>7367</v>
      </c>
      <c r="W55" s="40">
        <f t="shared" si="9"/>
        <v>13499</v>
      </c>
      <c r="X55" s="40">
        <f t="shared" si="10"/>
        <v>14162</v>
      </c>
      <c r="Y55" s="40">
        <f t="shared" si="11"/>
        <v>14169</v>
      </c>
      <c r="Z55" s="40">
        <f t="shared" si="12"/>
        <v>15770</v>
      </c>
      <c r="AA55" s="40">
        <f t="shared" si="13"/>
        <v>31779</v>
      </c>
      <c r="AB55" s="71">
        <f t="shared" si="14"/>
        <v>23189</v>
      </c>
      <c r="AD55" s="79">
        <f t="shared" si="20"/>
        <v>4763396.1453269245</v>
      </c>
      <c r="AE55" s="80">
        <f t="shared" si="19"/>
        <v>15086818.315831237</v>
      </c>
      <c r="AF55" s="80">
        <f t="shared" si="19"/>
        <v>27644490.355016403</v>
      </c>
      <c r="AG55" s="80">
        <f t="shared" si="19"/>
        <v>29002242.566689558</v>
      </c>
      <c r="AH55" s="80">
        <f t="shared" si="19"/>
        <v>29016577.808743421</v>
      </c>
      <c r="AI55" s="80">
        <f t="shared" si="19"/>
        <v>32295252.455634393</v>
      </c>
      <c r="AJ55" s="80">
        <f t="shared" si="19"/>
        <v>65079951.032822154</v>
      </c>
      <c r="AK55" s="81">
        <f t="shared" si="19"/>
        <v>47488561.141008623</v>
      </c>
      <c r="AM55" s="16" t="s">
        <v>439</v>
      </c>
      <c r="AN55" s="16" t="s">
        <v>203</v>
      </c>
      <c r="AO55" s="16" t="s">
        <v>319</v>
      </c>
      <c r="AP55" s="16" t="s">
        <v>264</v>
      </c>
      <c r="AQ55" s="16" t="s">
        <v>287</v>
      </c>
      <c r="AR55" s="16" t="s">
        <v>178</v>
      </c>
      <c r="AS55" s="16" t="s">
        <v>209</v>
      </c>
      <c r="AT55" s="16" t="s">
        <v>215</v>
      </c>
      <c r="AU55" s="16" t="s">
        <v>314</v>
      </c>
      <c r="AV55" s="16" t="s">
        <v>9</v>
      </c>
      <c r="AW55" s="16" t="s">
        <v>436</v>
      </c>
      <c r="AX55" s="16" t="s">
        <v>305</v>
      </c>
      <c r="AY55" s="16" t="s">
        <v>248</v>
      </c>
      <c r="AZ55" s="16" t="s">
        <v>308</v>
      </c>
      <c r="BA55" s="16" t="s">
        <v>363</v>
      </c>
      <c r="BB55" s="16" t="s">
        <v>223</v>
      </c>
    </row>
    <row r="56" spans="1:54" x14ac:dyDescent="0.25">
      <c r="A56" s="16"/>
      <c r="B56" s="26"/>
    </row>
    <row r="57" spans="1:54" x14ac:dyDescent="0.25">
      <c r="A57" s="16"/>
      <c r="B57" s="26"/>
      <c r="U57" s="16">
        <v>0</v>
      </c>
      <c r="V57" s="16">
        <f>U57+8</f>
        <v>8</v>
      </c>
      <c r="W57" s="16">
        <f>V57+8</f>
        <v>16</v>
      </c>
    </row>
    <row r="58" spans="1:54" x14ac:dyDescent="0.25">
      <c r="A58" s="16"/>
      <c r="B58" s="26"/>
      <c r="U58" s="16" t="s">
        <v>37</v>
      </c>
      <c r="V58" s="16" t="s">
        <v>38</v>
      </c>
      <c r="W58" s="16" t="s">
        <v>136</v>
      </c>
      <c r="X58" s="16" t="s">
        <v>137</v>
      </c>
      <c r="AD58" s="16">
        <v>142452724.76481906</v>
      </c>
      <c r="AE58" s="16">
        <v>149940258.25660205</v>
      </c>
      <c r="AF58" s="16">
        <v>156753759.32430634</v>
      </c>
      <c r="AG58" s="16">
        <v>159213574.86397219</v>
      </c>
      <c r="AH58" s="16">
        <v>161406865.63037181</v>
      </c>
      <c r="AI58" s="16">
        <v>158600635.02016351</v>
      </c>
      <c r="AJ58" s="16">
        <v>154190556.34110653</v>
      </c>
      <c r="AK58" s="16">
        <v>145072320.89903739</v>
      </c>
    </row>
    <row r="59" spans="1:54" x14ac:dyDescent="0.25">
      <c r="A59" s="16"/>
      <c r="B59" s="26"/>
      <c r="R59" s="16">
        <v>1</v>
      </c>
      <c r="S59" s="16"/>
      <c r="T59" s="16">
        <v>1</v>
      </c>
      <c r="U59" s="16">
        <f t="shared" ref="U59:W78" si="21">INDEX($U$32:$AB$55,$R59+U$57,$T59)</f>
        <v>13107</v>
      </c>
      <c r="V59" s="16">
        <f t="shared" si="21"/>
        <v>65389</v>
      </c>
      <c r="W59" s="16">
        <f t="shared" si="21"/>
        <v>0</v>
      </c>
      <c r="X59" s="52">
        <f t="shared" ref="X59:X122" si="22">W59/65535*($AB$3-$AB$2)+$AB$2*$AB$21/10000</f>
        <v>2.3527966569232469E-38</v>
      </c>
      <c r="AD59" s="16">
        <v>150590793.53442308</v>
      </c>
      <c r="AE59" s="16">
        <v>156981345.96948829</v>
      </c>
      <c r="AF59" s="16">
        <v>164908611.76980874</v>
      </c>
      <c r="AG59" s="16">
        <v>167857167.95163524</v>
      </c>
      <c r="AH59" s="16">
        <v>167101902.53620839</v>
      </c>
      <c r="AI59" s="16">
        <v>163567260.39201063</v>
      </c>
      <c r="AJ59" s="16">
        <v>160589836.2876389</v>
      </c>
      <c r="AK59" s="16">
        <v>149696559.28255767</v>
      </c>
    </row>
    <row r="60" spans="1:54" x14ac:dyDescent="0.25">
      <c r="A60" s="16"/>
      <c r="B60" s="26"/>
      <c r="R60" s="16">
        <f>IF(T59=8,R59+1,R59)</f>
        <v>1</v>
      </c>
      <c r="S60" s="16"/>
      <c r="T60" s="16">
        <f>IF(T59=8,1,T59+1)</f>
        <v>2</v>
      </c>
      <c r="U60" s="16">
        <f t="shared" si="21"/>
        <v>16681</v>
      </c>
      <c r="V60" s="16">
        <f t="shared" si="21"/>
        <v>65335</v>
      </c>
      <c r="W60" s="16">
        <f t="shared" si="21"/>
        <v>9693</v>
      </c>
      <c r="X60" s="52">
        <f t="shared" si="22"/>
        <v>19850214.46115816</v>
      </c>
      <c r="AD60" s="16">
        <v>156981345.96948829</v>
      </c>
      <c r="AE60" s="16">
        <v>163041595.66287351</v>
      </c>
      <c r="AF60" s="16">
        <v>169632209.51464736</v>
      </c>
      <c r="AG60" s="16">
        <v>172568681.44982708</v>
      </c>
      <c r="AH60" s="16">
        <v>175830756.6974352</v>
      </c>
      <c r="AI60" s="16">
        <v>171794618.31739402</v>
      </c>
      <c r="AJ60" s="16">
        <v>165001257.66076776</v>
      </c>
      <c r="AK60" s="16">
        <v>155110301.78033748</v>
      </c>
    </row>
    <row r="61" spans="1:54" x14ac:dyDescent="0.25">
      <c r="A61" s="16"/>
      <c r="B61" s="26"/>
      <c r="R61" s="16">
        <f t="shared" ref="R61:R122" si="23">IF(T60=8,R60+1,R60)</f>
        <v>1</v>
      </c>
      <c r="S61" s="16"/>
      <c r="T61" s="16">
        <f t="shared" ref="T61:T122" si="24">IF(T60=8,1,T60+1)</f>
        <v>3</v>
      </c>
      <c r="U61" s="16">
        <f t="shared" si="21"/>
        <v>17873</v>
      </c>
      <c r="V61" s="16">
        <f t="shared" si="21"/>
        <v>65310</v>
      </c>
      <c r="W61" s="16">
        <f t="shared" si="21"/>
        <v>5198</v>
      </c>
      <c r="X61" s="52">
        <f t="shared" si="22"/>
        <v>10644941.170855267</v>
      </c>
      <c r="AD61" s="16">
        <v>157384154.19104931</v>
      </c>
      <c r="AE61" s="16">
        <v>166096224.67637774</v>
      </c>
      <c r="AF61" s="16">
        <v>170324368.30869636</v>
      </c>
      <c r="AG61" s="16">
        <v>176625631.58798224</v>
      </c>
      <c r="AH61" s="16">
        <v>177309734.21759999</v>
      </c>
      <c r="AI61" s="16">
        <v>174124192.53208846</v>
      </c>
      <c r="AJ61" s="16">
        <v>164178857.54174739</v>
      </c>
      <c r="AK61" s="16">
        <v>156369748.81975153</v>
      </c>
    </row>
    <row r="62" spans="1:54" x14ac:dyDescent="0.25">
      <c r="A62" s="16"/>
      <c r="B62" s="26"/>
      <c r="R62" s="16">
        <f t="shared" si="23"/>
        <v>1</v>
      </c>
      <c r="S62" s="16"/>
      <c r="T62" s="16">
        <f t="shared" si="24"/>
        <v>4</v>
      </c>
      <c r="U62" s="16">
        <f t="shared" si="21"/>
        <v>14298</v>
      </c>
      <c r="V62" s="16">
        <f t="shared" si="21"/>
        <v>65371</v>
      </c>
      <c r="W62" s="16">
        <f t="shared" si="21"/>
        <v>13074</v>
      </c>
      <c r="X62" s="52">
        <f t="shared" si="22"/>
        <v>26774136.373174641</v>
      </c>
      <c r="AD62" s="16">
        <v>153147283.04726353</v>
      </c>
      <c r="AE62" s="16">
        <v>166419813.94769841</v>
      </c>
      <c r="AF62" s="16">
        <v>170243806.66438416</v>
      </c>
      <c r="AG62" s="16">
        <v>173922117.07427201</v>
      </c>
      <c r="AH62" s="16">
        <v>175087575.52865517</v>
      </c>
      <c r="AI62" s="16">
        <v>170852047.07894129</v>
      </c>
      <c r="AJ62" s="16">
        <v>165957255.83993921</v>
      </c>
      <c r="AK62" s="16">
        <v>153950885.44927773</v>
      </c>
    </row>
    <row r="63" spans="1:54" x14ac:dyDescent="0.25">
      <c r="A63" s="16"/>
      <c r="B63" s="26"/>
      <c r="R63" s="16">
        <f t="shared" si="23"/>
        <v>1</v>
      </c>
      <c r="S63" s="16"/>
      <c r="T63" s="16">
        <f t="shared" si="24"/>
        <v>5</v>
      </c>
      <c r="U63" s="16">
        <f t="shared" si="21"/>
        <v>17873</v>
      </c>
      <c r="V63" s="16">
        <f t="shared" si="21"/>
        <v>65313</v>
      </c>
      <c r="W63" s="16">
        <f t="shared" si="21"/>
        <v>11784</v>
      </c>
      <c r="X63" s="52">
        <f t="shared" si="22"/>
        <v>24132356.051819637</v>
      </c>
      <c r="AD63" s="16">
        <v>151636080.86937386</v>
      </c>
      <c r="AE63" s="16">
        <v>161019498.39063731</v>
      </c>
      <c r="AF63" s="16">
        <v>165796132.5513148</v>
      </c>
      <c r="AG63" s="16">
        <v>170379418.76564303</v>
      </c>
      <c r="AH63" s="16">
        <v>167997479.48214567</v>
      </c>
      <c r="AI63" s="16">
        <v>169351586.45362654</v>
      </c>
      <c r="AJ63" s="16">
        <v>162765672.03110424</v>
      </c>
      <c r="AK63" s="16">
        <v>151315848.33323288</v>
      </c>
    </row>
    <row r="64" spans="1:54" x14ac:dyDescent="0.25">
      <c r="A64" s="16"/>
      <c r="B64" s="26"/>
      <c r="R64" s="16">
        <f t="shared" si="23"/>
        <v>1</v>
      </c>
      <c r="S64" s="16"/>
      <c r="T64" s="16">
        <f t="shared" si="24"/>
        <v>6</v>
      </c>
      <c r="U64" s="16">
        <f t="shared" si="21"/>
        <v>16681</v>
      </c>
      <c r="V64" s="16">
        <f t="shared" si="21"/>
        <v>65336</v>
      </c>
      <c r="W64" s="16">
        <f t="shared" si="21"/>
        <v>18533</v>
      </c>
      <c r="X64" s="52">
        <f t="shared" si="22"/>
        <v>37953577.283466846</v>
      </c>
      <c r="AD64" s="16">
        <v>143724256.05087993</v>
      </c>
      <c r="AE64" s="16">
        <v>151557533.26616946</v>
      </c>
      <c r="AF64" s="16">
        <v>156724220.0547252</v>
      </c>
      <c r="AG64" s="16">
        <v>161081262.31794333</v>
      </c>
      <c r="AH64" s="16">
        <v>162544127.50924569</v>
      </c>
      <c r="AI64" s="16">
        <v>160680468.13749015</v>
      </c>
      <c r="AJ64" s="16">
        <v>154665198.69551256</v>
      </c>
      <c r="AK64" s="16">
        <v>145244185.74023676</v>
      </c>
    </row>
    <row r="65" spans="1:37" x14ac:dyDescent="0.25">
      <c r="A65" s="16"/>
      <c r="B65" s="26"/>
      <c r="R65" s="16">
        <f t="shared" si="23"/>
        <v>1</v>
      </c>
      <c r="S65" s="16"/>
      <c r="T65" s="16">
        <f t="shared" si="24"/>
        <v>7</v>
      </c>
      <c r="U65" s="16">
        <f t="shared" si="21"/>
        <v>14298</v>
      </c>
      <c r="V65" s="16">
        <f t="shared" si="21"/>
        <v>65367</v>
      </c>
      <c r="W65" s="16">
        <f t="shared" si="21"/>
        <v>28283</v>
      </c>
      <c r="X65" s="52">
        <f t="shared" si="22"/>
        <v>57920521.572777905</v>
      </c>
      <c r="AD65" s="16">
        <v>133313006.2176</v>
      </c>
      <c r="AE65" s="16">
        <v>143647051.14174742</v>
      </c>
      <c r="AF65" s="16">
        <v>147350872.73900077</v>
      </c>
      <c r="AG65" s="16">
        <v>154034803.82876959</v>
      </c>
      <c r="AH65" s="16">
        <v>150925124.35831872</v>
      </c>
      <c r="AI65" s="16">
        <v>152001293.65692249</v>
      </c>
      <c r="AJ65" s="16">
        <v>141402738.0006167</v>
      </c>
      <c r="AK65" s="16">
        <v>135368670.84163296</v>
      </c>
    </row>
    <row r="66" spans="1:37" x14ac:dyDescent="0.25">
      <c r="A66" s="16"/>
      <c r="B66" s="26"/>
      <c r="R66" s="16">
        <f t="shared" si="23"/>
        <v>1</v>
      </c>
      <c r="S66" s="16"/>
      <c r="T66" s="16">
        <f t="shared" si="24"/>
        <v>8</v>
      </c>
      <c r="U66" s="16">
        <f t="shared" si="21"/>
        <v>17873</v>
      </c>
      <c r="V66" s="16">
        <f t="shared" si="21"/>
        <v>65317</v>
      </c>
      <c r="W66" s="16">
        <f t="shared" si="21"/>
        <v>20337</v>
      </c>
      <c r="X66" s="52">
        <f t="shared" si="22"/>
        <v>41647973.949919894</v>
      </c>
    </row>
    <row r="67" spans="1:37" x14ac:dyDescent="0.25">
      <c r="A67" s="16"/>
      <c r="B67" s="26"/>
      <c r="R67" s="16">
        <f t="shared" si="23"/>
        <v>2</v>
      </c>
      <c r="S67" s="16"/>
      <c r="T67" s="16">
        <f t="shared" si="24"/>
        <v>1</v>
      </c>
      <c r="U67" s="16">
        <f t="shared" si="21"/>
        <v>17873</v>
      </c>
      <c r="V67" s="16">
        <f t="shared" si="21"/>
        <v>65313</v>
      </c>
      <c r="W67" s="16">
        <f t="shared" si="21"/>
        <v>4700</v>
      </c>
      <c r="X67" s="52">
        <f t="shared" si="22"/>
        <v>9625091.0933089182</v>
      </c>
    </row>
    <row r="68" spans="1:37" x14ac:dyDescent="0.25">
      <c r="A68" s="16"/>
      <c r="B68" s="26"/>
      <c r="R68" s="16">
        <f t="shared" si="23"/>
        <v>2</v>
      </c>
      <c r="S68" s="16"/>
      <c r="T68" s="16">
        <f t="shared" si="24"/>
        <v>2</v>
      </c>
      <c r="U68" s="16">
        <f t="shared" si="21"/>
        <v>16681</v>
      </c>
      <c r="V68" s="16">
        <f t="shared" si="21"/>
        <v>65333</v>
      </c>
      <c r="W68" s="16">
        <f t="shared" si="21"/>
        <v>29689</v>
      </c>
      <c r="X68" s="52">
        <f t="shared" si="22"/>
        <v>60799857.33388266</v>
      </c>
      <c r="AD68" s="52">
        <f>AD48-AD58</f>
        <v>-142452724.76481906</v>
      </c>
      <c r="AE68" s="52">
        <f t="shared" ref="AE68:AK68" si="25">AE48-AE58</f>
        <v>-130090043.79544389</v>
      </c>
      <c r="AF68" s="52">
        <f t="shared" si="25"/>
        <v>-146108818.15345109</v>
      </c>
      <c r="AG68" s="52">
        <f t="shared" si="25"/>
        <v>-132439438.49079755</v>
      </c>
      <c r="AH68" s="52">
        <f t="shared" si="25"/>
        <v>-137274509.57855219</v>
      </c>
      <c r="AI68" s="52">
        <f t="shared" si="25"/>
        <v>-120647057.73669666</v>
      </c>
      <c r="AJ68" s="52">
        <f t="shared" si="25"/>
        <v>-96270034.768328637</v>
      </c>
      <c r="AK68" s="52">
        <f t="shared" si="25"/>
        <v>-103424346.9491175</v>
      </c>
    </row>
    <row r="69" spans="1:37" x14ac:dyDescent="0.25">
      <c r="A69" s="16"/>
      <c r="B69" s="26"/>
      <c r="R69" s="16">
        <f t="shared" si="23"/>
        <v>2</v>
      </c>
      <c r="S69" s="16"/>
      <c r="T69" s="16">
        <f t="shared" si="24"/>
        <v>3</v>
      </c>
      <c r="U69" s="16">
        <f t="shared" si="21"/>
        <v>16681</v>
      </c>
      <c r="V69" s="16">
        <f t="shared" si="21"/>
        <v>65329</v>
      </c>
      <c r="W69" s="16">
        <f t="shared" si="21"/>
        <v>30961</v>
      </c>
      <c r="X69" s="52">
        <f t="shared" si="22"/>
        <v>63404775.604242004</v>
      </c>
      <c r="AD69" s="52">
        <f t="shared" ref="AD69:AK75" si="26">AD49-AD59</f>
        <v>-140965702.44111416</v>
      </c>
      <c r="AE69" s="52">
        <f t="shared" si="26"/>
        <v>-96181488.635605633</v>
      </c>
      <c r="AF69" s="52">
        <f t="shared" si="26"/>
        <v>-101503836.16556674</v>
      </c>
      <c r="AG69" s="52">
        <f t="shared" si="26"/>
        <v>-74381150.3018298</v>
      </c>
      <c r="AH69" s="52">
        <f t="shared" si="26"/>
        <v>-166555115.44643956</v>
      </c>
      <c r="AI69" s="52">
        <f t="shared" si="26"/>
        <v>-95169724.769579872</v>
      </c>
      <c r="AJ69" s="52">
        <f t="shared" si="26"/>
        <v>-99028163.23317945</v>
      </c>
      <c r="AK69" s="52">
        <f t="shared" si="26"/>
        <v>-119877207.91879785</v>
      </c>
    </row>
    <row r="70" spans="1:37" x14ac:dyDescent="0.25">
      <c r="A70" s="16"/>
      <c r="B70" s="26"/>
      <c r="R70" s="16">
        <f t="shared" si="23"/>
        <v>2</v>
      </c>
      <c r="S70" s="16"/>
      <c r="T70" s="16">
        <f t="shared" si="24"/>
        <v>4</v>
      </c>
      <c r="U70" s="16">
        <f t="shared" si="21"/>
        <v>22639</v>
      </c>
      <c r="V70" s="16">
        <f t="shared" si="21"/>
        <v>65245</v>
      </c>
      <c r="W70" s="16">
        <f t="shared" si="21"/>
        <v>45645</v>
      </c>
      <c r="X70" s="52">
        <f t="shared" si="22"/>
        <v>93476017.649805441</v>
      </c>
      <c r="AD70" s="52">
        <f t="shared" si="26"/>
        <v>-113127792.63499528</v>
      </c>
      <c r="AE70" s="52">
        <f t="shared" si="26"/>
        <v>-86862071.496916384</v>
      </c>
      <c r="AF70" s="52">
        <f t="shared" si="26"/>
        <v>-58620095.049521863</v>
      </c>
      <c r="AG70" s="52">
        <f t="shared" si="26"/>
        <v>-96899082.322643131</v>
      </c>
      <c r="AH70" s="52">
        <f t="shared" si="26"/>
        <v>-79125213.802066311</v>
      </c>
      <c r="AI70" s="52">
        <f t="shared" si="26"/>
        <v>-77237313.838382795</v>
      </c>
      <c r="AJ70" s="52">
        <f t="shared" si="26"/>
        <v>-147813302.43818441</v>
      </c>
      <c r="AK70" s="52">
        <f t="shared" si="26"/>
        <v>-103945774.99837366</v>
      </c>
    </row>
    <row r="71" spans="1:37" x14ac:dyDescent="0.25">
      <c r="A71" s="16"/>
      <c r="B71" s="26"/>
      <c r="R71" s="16">
        <f t="shared" si="23"/>
        <v>2</v>
      </c>
      <c r="S71" s="16"/>
      <c r="T71" s="16">
        <f t="shared" si="24"/>
        <v>5</v>
      </c>
      <c r="U71" s="16">
        <f t="shared" si="21"/>
        <v>16681</v>
      </c>
      <c r="V71" s="16">
        <f t="shared" si="21"/>
        <v>65336</v>
      </c>
      <c r="W71" s="16">
        <f t="shared" si="21"/>
        <v>267</v>
      </c>
      <c r="X71" s="52">
        <f t="shared" si="22"/>
        <v>546787.0897688258</v>
      </c>
      <c r="AD71" s="52">
        <f t="shared" si="26"/>
        <v>-142663908.49345261</v>
      </c>
      <c r="AE71" s="52">
        <f t="shared" si="26"/>
        <v>-107192715.07704914</v>
      </c>
      <c r="AF71" s="52">
        <f t="shared" si="26"/>
        <v>-59883615.634003446</v>
      </c>
      <c r="AG71" s="52">
        <f t="shared" si="26"/>
        <v>-64120604.057532862</v>
      </c>
      <c r="AH71" s="52">
        <f t="shared" si="26"/>
        <v>-55603529.180291682</v>
      </c>
      <c r="AI71" s="52">
        <f t="shared" si="26"/>
        <v>-100379611.62356628</v>
      </c>
      <c r="AJ71" s="52">
        <f t="shared" si="26"/>
        <v>-65062946.089607313</v>
      </c>
      <c r="AK71" s="52">
        <f t="shared" si="26"/>
        <v>-114725870.65327561</v>
      </c>
    </row>
    <row r="72" spans="1:37" x14ac:dyDescent="0.25">
      <c r="A72" s="16"/>
      <c r="B72" s="26"/>
      <c r="R72" s="16">
        <f t="shared" si="23"/>
        <v>2</v>
      </c>
      <c r="S72" s="16"/>
      <c r="T72" s="16">
        <f t="shared" si="24"/>
        <v>6</v>
      </c>
      <c r="U72" s="16">
        <f t="shared" si="21"/>
        <v>13107</v>
      </c>
      <c r="V72" s="16">
        <f t="shared" si="21"/>
        <v>65389</v>
      </c>
      <c r="W72" s="16">
        <f t="shared" si="21"/>
        <v>33399</v>
      </c>
      <c r="X72" s="52">
        <f t="shared" si="22"/>
        <v>68397535.622430757</v>
      </c>
      <c r="AD72" s="52">
        <f t="shared" si="26"/>
        <v>-134114177.38317564</v>
      </c>
      <c r="AE72" s="52">
        <f t="shared" si="26"/>
        <v>-160034487.55856284</v>
      </c>
      <c r="AF72" s="52">
        <f t="shared" si="26"/>
        <v>-94281359.020956978</v>
      </c>
      <c r="AG72" s="52">
        <f t="shared" si="26"/>
        <v>-51984500.27237989</v>
      </c>
      <c r="AH72" s="52">
        <f t="shared" si="26"/>
        <v>-40878991.528655171</v>
      </c>
      <c r="AI72" s="52">
        <f t="shared" si="26"/>
        <v>-60202409.448606357</v>
      </c>
      <c r="AJ72" s="52">
        <f t="shared" si="26"/>
        <v>-70670901.907902882</v>
      </c>
      <c r="AK72" s="52">
        <f t="shared" si="26"/>
        <v>-104406241.01940057</v>
      </c>
    </row>
    <row r="73" spans="1:37" x14ac:dyDescent="0.25">
      <c r="A73" s="16"/>
      <c r="B73" s="26"/>
      <c r="R73" s="16">
        <f t="shared" si="23"/>
        <v>2</v>
      </c>
      <c r="S73" s="16"/>
      <c r="T73" s="16">
        <f t="shared" si="24"/>
        <v>7</v>
      </c>
      <c r="U73" s="16">
        <f t="shared" si="21"/>
        <v>17873</v>
      </c>
      <c r="V73" s="16">
        <f t="shared" si="21"/>
        <v>65323</v>
      </c>
      <c r="W73" s="16">
        <f t="shared" si="21"/>
        <v>30061</v>
      </c>
      <c r="X73" s="52">
        <f t="shared" si="22"/>
        <v>61561673.054459445</v>
      </c>
      <c r="AD73" s="52">
        <f t="shared" si="26"/>
        <v>-103152244.35148266</v>
      </c>
      <c r="AE73" s="52">
        <f t="shared" si="26"/>
        <v>-108632380.25065103</v>
      </c>
      <c r="AF73" s="52">
        <f t="shared" si="26"/>
        <v>-118770394.93947381</v>
      </c>
      <c r="AG73" s="52">
        <f t="shared" si="26"/>
        <v>-61538069.525816977</v>
      </c>
      <c r="AH73" s="52">
        <f t="shared" si="26"/>
        <v>-79342198.945882604</v>
      </c>
      <c r="AI73" s="52">
        <f t="shared" si="26"/>
        <v>-85351163.801425427</v>
      </c>
      <c r="AJ73" s="52">
        <f t="shared" si="26"/>
        <v>-81929242.089363188</v>
      </c>
      <c r="AK73" s="52">
        <f t="shared" si="26"/>
        <v>-93831527.697236851</v>
      </c>
    </row>
    <row r="74" spans="1:37" x14ac:dyDescent="0.25">
      <c r="A74" s="16"/>
      <c r="B74" s="26"/>
      <c r="R74" s="16">
        <f t="shared" si="23"/>
        <v>2</v>
      </c>
      <c r="S74" s="16"/>
      <c r="T74" s="16">
        <f t="shared" si="24"/>
        <v>8</v>
      </c>
      <c r="U74" s="16">
        <f t="shared" si="21"/>
        <v>16681</v>
      </c>
      <c r="V74" s="16">
        <f t="shared" si="21"/>
        <v>65333</v>
      </c>
      <c r="W74" s="16">
        <f t="shared" si="21"/>
        <v>14561</v>
      </c>
      <c r="X74" s="52">
        <f t="shared" si="22"/>
        <v>29819351.363759823</v>
      </c>
      <c r="AD74" s="52">
        <f t="shared" si="26"/>
        <v>-137023554.33655933</v>
      </c>
      <c r="AE74" s="52">
        <f t="shared" si="26"/>
        <v>-125422339.11025277</v>
      </c>
      <c r="AF74" s="52">
        <f t="shared" si="26"/>
        <v>-96870488.696397588</v>
      </c>
      <c r="AG74" s="52">
        <f t="shared" si="26"/>
        <v>-96355596.553023815</v>
      </c>
      <c r="AH74" s="52">
        <f t="shared" si="26"/>
        <v>-73878607.514372721</v>
      </c>
      <c r="AI74" s="52">
        <f t="shared" si="26"/>
        <v>-92971024.133644879</v>
      </c>
      <c r="AJ74" s="52">
        <f t="shared" si="26"/>
        <v>-99001453.800357297</v>
      </c>
      <c r="AK74" s="52">
        <f t="shared" si="26"/>
        <v>-107937742.24091578</v>
      </c>
    </row>
    <row r="75" spans="1:37" x14ac:dyDescent="0.25">
      <c r="A75" s="16"/>
      <c r="B75" s="26"/>
      <c r="R75" s="16">
        <f t="shared" si="23"/>
        <v>3</v>
      </c>
      <c r="S75" s="16"/>
      <c r="T75" s="16">
        <f t="shared" si="24"/>
        <v>1</v>
      </c>
      <c r="U75" s="16">
        <f t="shared" si="21"/>
        <v>16681</v>
      </c>
      <c r="V75" s="16">
        <f t="shared" si="21"/>
        <v>65336</v>
      </c>
      <c r="W75" s="16">
        <f t="shared" si="21"/>
        <v>21414</v>
      </c>
      <c r="X75" s="52">
        <f t="shared" si="22"/>
        <v>43853553.334493019</v>
      </c>
      <c r="AD75" s="52">
        <f t="shared" si="26"/>
        <v>-128549610.07227308</v>
      </c>
      <c r="AE75" s="52">
        <f t="shared" si="26"/>
        <v>-128560232.82591617</v>
      </c>
      <c r="AF75" s="52">
        <f t="shared" si="26"/>
        <v>-119706382.38398436</v>
      </c>
      <c r="AG75" s="52">
        <f t="shared" si="26"/>
        <v>-125032561.26208004</v>
      </c>
      <c r="AH75" s="52">
        <f t="shared" si="26"/>
        <v>-121908546.5495753</v>
      </c>
      <c r="AI75" s="52">
        <f t="shared" si="26"/>
        <v>-119706041.2012881</v>
      </c>
      <c r="AJ75" s="52">
        <f t="shared" si="26"/>
        <v>-76322786.967794538</v>
      </c>
      <c r="AK75" s="52">
        <f t="shared" si="26"/>
        <v>-87880109.700624347</v>
      </c>
    </row>
    <row r="76" spans="1:37" x14ac:dyDescent="0.25">
      <c r="A76" s="16"/>
      <c r="B76" s="26"/>
      <c r="R76" s="51">
        <f t="shared" si="23"/>
        <v>3</v>
      </c>
      <c r="S76" s="51"/>
      <c r="T76" s="16">
        <f t="shared" si="24"/>
        <v>2</v>
      </c>
      <c r="U76" s="16">
        <f t="shared" si="21"/>
        <v>15490</v>
      </c>
      <c r="V76" s="16">
        <f t="shared" si="21"/>
        <v>65346</v>
      </c>
      <c r="W76" s="16">
        <f t="shared" si="21"/>
        <v>37199</v>
      </c>
      <c r="X76" s="52">
        <f t="shared" si="22"/>
        <v>76179524.165957123</v>
      </c>
      <c r="AD76" s="52"/>
      <c r="AE76" s="52"/>
      <c r="AF76" s="52"/>
      <c r="AG76" s="52"/>
      <c r="AH76" s="52"/>
      <c r="AI76" s="52"/>
      <c r="AJ76" s="52"/>
      <c r="AK76" s="52"/>
    </row>
    <row r="77" spans="1:37" x14ac:dyDescent="0.25">
      <c r="A77" s="16"/>
      <c r="B77" s="26"/>
      <c r="R77" s="51">
        <f t="shared" si="23"/>
        <v>3</v>
      </c>
      <c r="S77" s="51"/>
      <c r="T77" s="16">
        <f t="shared" si="24"/>
        <v>3</v>
      </c>
      <c r="U77" s="16">
        <f t="shared" si="21"/>
        <v>11915</v>
      </c>
      <c r="V77" s="16">
        <f t="shared" si="21"/>
        <v>65400</v>
      </c>
      <c r="W77" s="16">
        <f t="shared" si="21"/>
        <v>54208</v>
      </c>
      <c r="X77" s="52">
        <f t="shared" si="22"/>
        <v>111012114.4651255</v>
      </c>
      <c r="AD77" s="82">
        <f>AD68/AD58</f>
        <v>-1</v>
      </c>
      <c r="AE77" s="82">
        <f t="shared" ref="AE77:AK77" si="27">AE68/AE58</f>
        <v>-0.86761250986251304</v>
      </c>
      <c r="AF77" s="82">
        <f t="shared" si="27"/>
        <v>-0.93209131814930168</v>
      </c>
      <c r="AG77" s="82">
        <f t="shared" si="27"/>
        <v>-0.83183509071980988</v>
      </c>
      <c r="AH77" s="82">
        <f t="shared" si="27"/>
        <v>-0.85048742531755939</v>
      </c>
      <c r="AI77" s="82">
        <f t="shared" si="27"/>
        <v>-0.76069719217302212</v>
      </c>
      <c r="AJ77" s="82">
        <f t="shared" si="27"/>
        <v>-0.62435752910415732</v>
      </c>
      <c r="AK77" s="82">
        <f t="shared" si="27"/>
        <v>-0.71291578095793573</v>
      </c>
    </row>
    <row r="78" spans="1:37" x14ac:dyDescent="0.25">
      <c r="A78" s="16"/>
      <c r="B78" s="26"/>
      <c r="R78" s="51">
        <f t="shared" si="23"/>
        <v>3</v>
      </c>
      <c r="S78" s="51"/>
      <c r="T78" s="16">
        <f t="shared" si="24"/>
        <v>4</v>
      </c>
      <c r="U78" s="16">
        <f t="shared" si="21"/>
        <v>20256</v>
      </c>
      <c r="V78" s="16">
        <f t="shared" si="21"/>
        <v>65282</v>
      </c>
      <c r="W78" s="16">
        <f t="shared" si="21"/>
        <v>36950</v>
      </c>
      <c r="X78" s="52">
        <f t="shared" si="22"/>
        <v>75669599.127183944</v>
      </c>
      <c r="AD78" s="82">
        <f t="shared" ref="AD78:AK84" si="28">AD69/AD59</f>
        <v>-0.93608446527570255</v>
      </c>
      <c r="AE78" s="82">
        <f t="shared" si="28"/>
        <v>-0.61269374422550793</v>
      </c>
      <c r="AF78" s="82">
        <f t="shared" si="28"/>
        <v>-0.61551567911597649</v>
      </c>
      <c r="AG78" s="82">
        <f t="shared" si="28"/>
        <v>-0.44312168023269205</v>
      </c>
      <c r="AH78" s="82">
        <f t="shared" si="28"/>
        <v>-0.9967278224755679</v>
      </c>
      <c r="AI78" s="82">
        <f t="shared" si="28"/>
        <v>-0.58183847147340495</v>
      </c>
      <c r="AJ78" s="82">
        <f t="shared" si="28"/>
        <v>-0.61665274417371052</v>
      </c>
      <c r="AK78" s="82">
        <f t="shared" si="28"/>
        <v>-0.80080135771541205</v>
      </c>
    </row>
    <row r="79" spans="1:37" x14ac:dyDescent="0.25">
      <c r="A79" s="16"/>
      <c r="B79" s="26"/>
      <c r="R79" s="51">
        <f t="shared" si="23"/>
        <v>3</v>
      </c>
      <c r="S79" s="51"/>
      <c r="T79" s="16">
        <f t="shared" si="24"/>
        <v>5</v>
      </c>
      <c r="U79" s="16">
        <f t="shared" ref="U79:W94" si="29">INDEX($U$32:$AB$55,$R79+U$57,$T79)</f>
        <v>13107</v>
      </c>
      <c r="V79" s="16">
        <f t="shared" si="29"/>
        <v>65388</v>
      </c>
      <c r="W79" s="16">
        <f t="shared" si="29"/>
        <v>47222</v>
      </c>
      <c r="X79" s="52">
        <f t="shared" si="22"/>
        <v>96705542.895368889</v>
      </c>
      <c r="AD79" s="82">
        <f t="shared" si="28"/>
        <v>-0.72064481251793688</v>
      </c>
      <c r="AE79" s="82">
        <f t="shared" si="28"/>
        <v>-0.53276019008378672</v>
      </c>
      <c r="AF79" s="82">
        <f t="shared" si="28"/>
        <v>-0.34557172377372203</v>
      </c>
      <c r="AG79" s="82">
        <f t="shared" si="28"/>
        <v>-0.56151024339150291</v>
      </c>
      <c r="AH79" s="82">
        <f t="shared" si="28"/>
        <v>-0.45000781028442499</v>
      </c>
      <c r="AI79" s="82">
        <f t="shared" si="28"/>
        <v>-0.44959099763931665</v>
      </c>
      <c r="AJ79" s="82">
        <f t="shared" si="28"/>
        <v>-0.89583136840132027</v>
      </c>
      <c r="AK79" s="82">
        <f t="shared" si="28"/>
        <v>-0.67014101452512498</v>
      </c>
    </row>
    <row r="80" spans="1:37" x14ac:dyDescent="0.25">
      <c r="A80" s="16"/>
      <c r="B80" s="26"/>
      <c r="R80" s="51">
        <f t="shared" si="23"/>
        <v>3</v>
      </c>
      <c r="S80" s="51"/>
      <c r="T80" s="16">
        <f t="shared" si="24"/>
        <v>6</v>
      </c>
      <c r="U80" s="16">
        <f t="shared" si="29"/>
        <v>17873</v>
      </c>
      <c r="V80" s="16">
        <f t="shared" si="29"/>
        <v>65312</v>
      </c>
      <c r="W80" s="16">
        <f t="shared" si="29"/>
        <v>46173</v>
      </c>
      <c r="X80" s="52">
        <f t="shared" si="22"/>
        <v>94557304.479011223</v>
      </c>
      <c r="AD80" s="82">
        <f t="shared" si="28"/>
        <v>-0.9064693280384013</v>
      </c>
      <c r="AE80" s="82">
        <f t="shared" si="28"/>
        <v>-0.64536515074863177</v>
      </c>
      <c r="AF80" s="82">
        <f t="shared" si="28"/>
        <v>-0.35158571981591158</v>
      </c>
      <c r="AG80" s="82">
        <f t="shared" si="28"/>
        <v>-0.36303113812557025</v>
      </c>
      <c r="AH80" s="82">
        <f t="shared" si="28"/>
        <v>-0.31359546854913961</v>
      </c>
      <c r="AI80" s="82">
        <f t="shared" si="28"/>
        <v>-0.57648285493164797</v>
      </c>
      <c r="AJ80" s="82">
        <f t="shared" si="28"/>
        <v>-0.39629308586864243</v>
      </c>
      <c r="AK80" s="82">
        <f t="shared" si="28"/>
        <v>-0.73368328285492679</v>
      </c>
    </row>
    <row r="81" spans="1:37" x14ac:dyDescent="0.25">
      <c r="A81" s="16"/>
      <c r="B81" s="26"/>
      <c r="R81" s="51">
        <f t="shared" si="23"/>
        <v>3</v>
      </c>
      <c r="S81" s="51"/>
      <c r="T81" s="16">
        <f t="shared" si="24"/>
        <v>7</v>
      </c>
      <c r="U81" s="16">
        <f t="shared" si="29"/>
        <v>17873</v>
      </c>
      <c r="V81" s="16">
        <f t="shared" si="29"/>
        <v>65316</v>
      </c>
      <c r="W81" s="16">
        <f t="shared" si="29"/>
        <v>8393</v>
      </c>
      <c r="X81" s="52">
        <f t="shared" si="22"/>
        <v>17187955.22258335</v>
      </c>
      <c r="AD81" s="82">
        <f t="shared" si="28"/>
        <v>-0.87572025252178987</v>
      </c>
      <c r="AE81" s="82">
        <f t="shared" si="28"/>
        <v>-0.96163121302886256</v>
      </c>
      <c r="AF81" s="82">
        <f t="shared" si="28"/>
        <v>-0.55380199061703139</v>
      </c>
      <c r="AG81" s="82">
        <f t="shared" si="28"/>
        <v>-0.29889528224969997</v>
      </c>
      <c r="AH81" s="82">
        <f t="shared" si="28"/>
        <v>-0.23347739784062996</v>
      </c>
      <c r="AI81" s="82">
        <f t="shared" si="28"/>
        <v>-0.35236574848172669</v>
      </c>
      <c r="AJ81" s="82">
        <f t="shared" si="28"/>
        <v>-0.42583797587050276</v>
      </c>
      <c r="AK81" s="82">
        <f t="shared" si="28"/>
        <v>-0.67817889266898268</v>
      </c>
    </row>
    <row r="82" spans="1:37" x14ac:dyDescent="0.25">
      <c r="A82" s="16"/>
      <c r="B82" s="26"/>
      <c r="R82" s="51">
        <f t="shared" si="23"/>
        <v>3</v>
      </c>
      <c r="S82" s="51"/>
      <c r="T82" s="16">
        <f t="shared" si="24"/>
        <v>8</v>
      </c>
      <c r="U82" s="16">
        <f t="shared" si="29"/>
        <v>19065</v>
      </c>
      <c r="V82" s="16">
        <f t="shared" si="29"/>
        <v>65301</v>
      </c>
      <c r="W82" s="16">
        <f t="shared" si="29"/>
        <v>24984</v>
      </c>
      <c r="X82" s="52">
        <f t="shared" si="22"/>
        <v>51164526.781963833</v>
      </c>
      <c r="AD82" s="82">
        <f t="shared" si="28"/>
        <v>-0.68026187276854411</v>
      </c>
      <c r="AE82" s="82">
        <f t="shared" si="28"/>
        <v>-0.67465357510371926</v>
      </c>
      <c r="AF82" s="82">
        <f t="shared" si="28"/>
        <v>-0.71636408589153144</v>
      </c>
      <c r="AG82" s="82">
        <f t="shared" si="28"/>
        <v>-0.36118252997718359</v>
      </c>
      <c r="AH82" s="82">
        <f t="shared" si="28"/>
        <v>-0.47228207941247646</v>
      </c>
      <c r="AI82" s="82">
        <f t="shared" si="28"/>
        <v>-0.50398797902490922</v>
      </c>
      <c r="AJ82" s="82">
        <f t="shared" si="28"/>
        <v>-0.50335701052311976</v>
      </c>
      <c r="AK82" s="82">
        <f t="shared" si="28"/>
        <v>-0.62010376791859823</v>
      </c>
    </row>
    <row r="83" spans="1:37" x14ac:dyDescent="0.25">
      <c r="A83" s="16"/>
      <c r="B83" s="26"/>
      <c r="R83" s="51">
        <f t="shared" si="23"/>
        <v>4</v>
      </c>
      <c r="S83" s="51"/>
      <c r="T83" s="16">
        <f t="shared" si="24"/>
        <v>1</v>
      </c>
      <c r="U83" s="16">
        <f t="shared" si="29"/>
        <v>14298</v>
      </c>
      <c r="V83" s="16">
        <f t="shared" si="29"/>
        <v>65365</v>
      </c>
      <c r="W83" s="16">
        <f t="shared" si="29"/>
        <v>7188</v>
      </c>
      <c r="X83" s="52">
        <f t="shared" si="22"/>
        <v>14720245.697596705</v>
      </c>
      <c r="AD83" s="82">
        <f t="shared" si="28"/>
        <v>-0.95337807341338066</v>
      </c>
      <c r="AE83" s="82">
        <f t="shared" si="28"/>
        <v>-0.82755595454290387</v>
      </c>
      <c r="AF83" s="82">
        <f t="shared" si="28"/>
        <v>-0.61809520355291736</v>
      </c>
      <c r="AG83" s="82">
        <f t="shared" si="28"/>
        <v>-0.59818004382680123</v>
      </c>
      <c r="AH83" s="82">
        <f t="shared" si="28"/>
        <v>-0.45451415960979841</v>
      </c>
      <c r="AI83" s="82">
        <f t="shared" si="28"/>
        <v>-0.57860812338492795</v>
      </c>
      <c r="AJ83" s="82">
        <f t="shared" si="28"/>
        <v>-0.64010168179630522</v>
      </c>
      <c r="AK83" s="82">
        <f t="shared" si="28"/>
        <v>-0.74314673383179675</v>
      </c>
    </row>
    <row r="84" spans="1:37" x14ac:dyDescent="0.25">
      <c r="A84" s="16"/>
      <c r="B84" s="26"/>
      <c r="R84" s="51">
        <f t="shared" si="23"/>
        <v>4</v>
      </c>
      <c r="S84" s="51"/>
      <c r="T84" s="16">
        <f t="shared" si="24"/>
        <v>2</v>
      </c>
      <c r="U84" s="16">
        <f t="shared" si="29"/>
        <v>15490</v>
      </c>
      <c r="V84" s="16">
        <f t="shared" si="29"/>
        <v>65350</v>
      </c>
      <c r="W84" s="16">
        <f t="shared" si="29"/>
        <v>28763</v>
      </c>
      <c r="X84" s="52">
        <f t="shared" si="22"/>
        <v>58903509.5993286</v>
      </c>
      <c r="AD84" s="82">
        <f t="shared" si="28"/>
        <v>-0.96426908161119795</v>
      </c>
      <c r="AE84" s="82">
        <f t="shared" si="28"/>
        <v>-0.89497300365084465</v>
      </c>
      <c r="AF84" s="82">
        <f t="shared" si="28"/>
        <v>-0.81239004668820347</v>
      </c>
      <c r="AG84" s="82">
        <f t="shared" si="28"/>
        <v>-0.81171630147346796</v>
      </c>
      <c r="AH84" s="82">
        <f t="shared" si="28"/>
        <v>-0.80774189895743442</v>
      </c>
      <c r="AI84" s="82">
        <f t="shared" si="28"/>
        <v>-0.78753304212971353</v>
      </c>
      <c r="AJ84" s="82">
        <f t="shared" si="28"/>
        <v>-0.53975466138047246</v>
      </c>
      <c r="AK84" s="82">
        <f t="shared" si="28"/>
        <v>-0.64919090328835971</v>
      </c>
    </row>
    <row r="85" spans="1:37" x14ac:dyDescent="0.25">
      <c r="A85" s="16"/>
      <c r="B85" s="26"/>
      <c r="R85" s="51">
        <f t="shared" si="23"/>
        <v>4</v>
      </c>
      <c r="S85" s="51"/>
      <c r="T85" s="16">
        <f t="shared" si="24"/>
        <v>3</v>
      </c>
      <c r="U85" s="16">
        <f t="shared" si="29"/>
        <v>15490</v>
      </c>
      <c r="V85" s="16">
        <f t="shared" si="29"/>
        <v>65353</v>
      </c>
      <c r="W85" s="16">
        <f t="shared" si="29"/>
        <v>53929</v>
      </c>
      <c r="X85" s="52">
        <f t="shared" si="22"/>
        <v>110440752.67469291</v>
      </c>
    </row>
    <row r="86" spans="1:37" x14ac:dyDescent="0.25">
      <c r="A86" s="16"/>
      <c r="B86" s="26"/>
      <c r="R86" s="51">
        <f t="shared" si="23"/>
        <v>4</v>
      </c>
      <c r="S86" s="51"/>
      <c r="T86" s="16">
        <f t="shared" si="24"/>
        <v>4</v>
      </c>
      <c r="U86" s="16">
        <f t="shared" si="29"/>
        <v>17873</v>
      </c>
      <c r="V86" s="16">
        <f t="shared" si="29"/>
        <v>65315</v>
      </c>
      <c r="W86" s="16">
        <f t="shared" si="29"/>
        <v>54937</v>
      </c>
      <c r="X86" s="52">
        <f t="shared" si="22"/>
        <v>112505027.53044938</v>
      </c>
    </row>
    <row r="87" spans="1:37" x14ac:dyDescent="0.25">
      <c r="A87" s="16"/>
      <c r="B87" s="26"/>
      <c r="R87" s="51">
        <f t="shared" si="23"/>
        <v>4</v>
      </c>
      <c r="S87" s="51"/>
      <c r="T87" s="16">
        <f t="shared" si="24"/>
        <v>5</v>
      </c>
      <c r="U87" s="16">
        <f t="shared" si="29"/>
        <v>14298</v>
      </c>
      <c r="V87" s="16">
        <f t="shared" si="29"/>
        <v>65368</v>
      </c>
      <c r="W87" s="16">
        <f t="shared" si="29"/>
        <v>59430</v>
      </c>
      <c r="X87" s="52">
        <f t="shared" si="22"/>
        <v>121706205.03730831</v>
      </c>
    </row>
    <row r="88" spans="1:37" x14ac:dyDescent="0.25">
      <c r="A88" s="16"/>
      <c r="B88" s="26"/>
      <c r="R88" s="51">
        <f t="shared" si="23"/>
        <v>4</v>
      </c>
      <c r="S88" s="51"/>
      <c r="T88" s="16">
        <f t="shared" si="24"/>
        <v>6</v>
      </c>
      <c r="U88" s="16">
        <f t="shared" si="29"/>
        <v>13107</v>
      </c>
      <c r="V88" s="16">
        <f t="shared" si="29"/>
        <v>65388</v>
      </c>
      <c r="W88" s="16">
        <f t="shared" si="29"/>
        <v>36010</v>
      </c>
      <c r="X88" s="52">
        <f t="shared" si="22"/>
        <v>73744580.908522174</v>
      </c>
    </row>
    <row r="89" spans="1:37" x14ac:dyDescent="0.25">
      <c r="A89" s="16"/>
      <c r="B89" s="26"/>
      <c r="R89" s="51">
        <f t="shared" si="23"/>
        <v>4</v>
      </c>
      <c r="S89" s="51"/>
      <c r="T89" s="16">
        <f t="shared" si="24"/>
        <v>7</v>
      </c>
      <c r="U89" s="16">
        <f t="shared" si="29"/>
        <v>11915</v>
      </c>
      <c r="V89" s="16">
        <f t="shared" si="29"/>
        <v>65401</v>
      </c>
      <c r="W89" s="16">
        <f t="shared" si="29"/>
        <v>48399</v>
      </c>
      <c r="X89" s="52">
        <f t="shared" si="22"/>
        <v>99115911.452140078</v>
      </c>
    </row>
    <row r="90" spans="1:37" x14ac:dyDescent="0.25">
      <c r="A90" s="16"/>
      <c r="B90" s="26"/>
      <c r="R90" s="51">
        <f t="shared" si="23"/>
        <v>4</v>
      </c>
      <c r="S90" s="51"/>
      <c r="T90" s="16">
        <f t="shared" si="24"/>
        <v>8</v>
      </c>
      <c r="U90" s="16">
        <f t="shared" si="29"/>
        <v>16681</v>
      </c>
      <c r="V90" s="16">
        <f t="shared" si="29"/>
        <v>65339</v>
      </c>
      <c r="W90" s="16">
        <f t="shared" si="29"/>
        <v>20335</v>
      </c>
      <c r="X90" s="52">
        <f t="shared" si="22"/>
        <v>41643878.166475929</v>
      </c>
    </row>
    <row r="91" spans="1:37" x14ac:dyDescent="0.25">
      <c r="A91" s="16"/>
      <c r="B91" s="26"/>
      <c r="R91" s="51">
        <f t="shared" si="23"/>
        <v>5</v>
      </c>
      <c r="S91" s="51"/>
      <c r="T91" s="16">
        <f t="shared" si="24"/>
        <v>1</v>
      </c>
      <c r="U91" s="16">
        <f t="shared" si="29"/>
        <v>15490</v>
      </c>
      <c r="V91" s="16">
        <f t="shared" si="29"/>
        <v>65354</v>
      </c>
      <c r="W91" s="16">
        <f t="shared" si="29"/>
        <v>9294</v>
      </c>
      <c r="X91" s="52">
        <f t="shared" si="22"/>
        <v>19033105.664087892</v>
      </c>
    </row>
    <row r="92" spans="1:37" x14ac:dyDescent="0.25">
      <c r="A92" s="16"/>
      <c r="B92" s="26"/>
      <c r="R92" s="51">
        <f t="shared" si="23"/>
        <v>5</v>
      </c>
      <c r="S92" s="51"/>
      <c r="T92" s="16">
        <f t="shared" si="24"/>
        <v>2</v>
      </c>
      <c r="U92" s="16">
        <f t="shared" si="29"/>
        <v>17873</v>
      </c>
      <c r="V92" s="16">
        <f t="shared" si="29"/>
        <v>65312</v>
      </c>
      <c r="W92" s="16">
        <f t="shared" si="29"/>
        <v>3118</v>
      </c>
      <c r="X92" s="52">
        <f t="shared" si="22"/>
        <v>6385326.3891355759</v>
      </c>
    </row>
    <row r="93" spans="1:37" x14ac:dyDescent="0.25">
      <c r="A93" s="16"/>
      <c r="B93" s="26"/>
      <c r="R93" s="51">
        <f t="shared" si="23"/>
        <v>5</v>
      </c>
      <c r="S93" s="51"/>
      <c r="T93" s="16">
        <f t="shared" si="24"/>
        <v>3</v>
      </c>
      <c r="U93" s="16">
        <f t="shared" si="29"/>
        <v>13107</v>
      </c>
      <c r="V93" s="16">
        <f t="shared" si="29"/>
        <v>65383</v>
      </c>
      <c r="W93" s="16">
        <f t="shared" si="29"/>
        <v>37093</v>
      </c>
      <c r="X93" s="52">
        <f t="shared" si="22"/>
        <v>75962447.643427178</v>
      </c>
    </row>
    <row r="94" spans="1:37" x14ac:dyDescent="0.25">
      <c r="A94" s="16"/>
      <c r="B94" s="26"/>
      <c r="R94" s="51">
        <f t="shared" si="23"/>
        <v>5</v>
      </c>
      <c r="S94" s="51"/>
      <c r="T94" s="16">
        <f t="shared" si="24"/>
        <v>4</v>
      </c>
      <c r="U94" s="16">
        <f t="shared" si="29"/>
        <v>14298</v>
      </c>
      <c r="V94" s="16">
        <f t="shared" si="29"/>
        <v>65369</v>
      </c>
      <c r="W94" s="16">
        <f t="shared" si="29"/>
        <v>59543</v>
      </c>
      <c r="X94" s="52">
        <f t="shared" si="22"/>
        <v>121937616.80189212</v>
      </c>
    </row>
    <row r="95" spans="1:37" x14ac:dyDescent="0.25">
      <c r="A95" s="16"/>
      <c r="B95" s="26"/>
      <c r="R95" s="51">
        <f t="shared" si="23"/>
        <v>5</v>
      </c>
      <c r="S95" s="51"/>
      <c r="T95" s="16">
        <f t="shared" si="24"/>
        <v>5</v>
      </c>
      <c r="U95" s="16">
        <f t="shared" ref="U95:W122" si="30">INDEX($U$32:$AB$55,$R95+U$57,$T95)</f>
        <v>15490</v>
      </c>
      <c r="V95" s="16">
        <f t="shared" si="30"/>
        <v>65349</v>
      </c>
      <c r="W95" s="16">
        <f t="shared" si="30"/>
        <v>65535</v>
      </c>
      <c r="X95" s="52">
        <f t="shared" si="22"/>
        <v>134208584</v>
      </c>
    </row>
    <row r="96" spans="1:37" x14ac:dyDescent="0.25">
      <c r="A96" s="16"/>
      <c r="B96" s="26"/>
      <c r="R96" s="51">
        <f t="shared" si="23"/>
        <v>5</v>
      </c>
      <c r="S96" s="51"/>
      <c r="T96" s="16">
        <f t="shared" si="24"/>
        <v>6</v>
      </c>
      <c r="U96" s="16">
        <f t="shared" si="30"/>
        <v>15490</v>
      </c>
      <c r="V96" s="16">
        <f t="shared" si="30"/>
        <v>65352</v>
      </c>
      <c r="W96" s="16">
        <f t="shared" si="30"/>
        <v>54031</v>
      </c>
      <c r="X96" s="52">
        <f t="shared" si="22"/>
        <v>110649637.63033493</v>
      </c>
    </row>
    <row r="97" spans="1:24" x14ac:dyDescent="0.25">
      <c r="A97" s="16"/>
      <c r="B97" s="26"/>
      <c r="R97" s="51">
        <f t="shared" si="23"/>
        <v>5</v>
      </c>
      <c r="S97" s="51"/>
      <c r="T97" s="16">
        <f t="shared" si="24"/>
        <v>7</v>
      </c>
      <c r="U97" s="16">
        <f t="shared" si="30"/>
        <v>16681</v>
      </c>
      <c r="V97" s="16">
        <f t="shared" si="30"/>
        <v>65331</v>
      </c>
      <c r="W97" s="16">
        <f t="shared" si="30"/>
        <v>46529</v>
      </c>
      <c r="X97" s="52">
        <f t="shared" si="22"/>
        <v>95286353.932036325</v>
      </c>
    </row>
    <row r="98" spans="1:24" x14ac:dyDescent="0.25">
      <c r="A98" s="16"/>
      <c r="B98" s="26"/>
      <c r="R98" s="51">
        <f t="shared" si="23"/>
        <v>5</v>
      </c>
      <c r="S98" s="51"/>
      <c r="T98" s="16">
        <f t="shared" si="24"/>
        <v>8</v>
      </c>
      <c r="U98" s="16">
        <f t="shared" si="30"/>
        <v>17873</v>
      </c>
      <c r="V98" s="16">
        <f t="shared" si="30"/>
        <v>65317</v>
      </c>
      <c r="W98" s="16">
        <f t="shared" si="30"/>
        <v>24193</v>
      </c>
      <c r="X98" s="52">
        <f t="shared" si="22"/>
        <v>49544644.429877169</v>
      </c>
    </row>
    <row r="99" spans="1:24" x14ac:dyDescent="0.25">
      <c r="A99" s="16"/>
      <c r="B99" s="26"/>
      <c r="R99" s="51">
        <f t="shared" si="23"/>
        <v>6</v>
      </c>
      <c r="S99" s="51"/>
      <c r="T99" s="16">
        <f t="shared" si="24"/>
        <v>1</v>
      </c>
      <c r="U99" s="16">
        <f t="shared" si="30"/>
        <v>16681</v>
      </c>
      <c r="V99" s="16">
        <f t="shared" si="30"/>
        <v>65335</v>
      </c>
      <c r="W99" s="16">
        <f t="shared" si="30"/>
        <v>23675</v>
      </c>
      <c r="X99" s="52">
        <f t="shared" si="22"/>
        <v>48483836.517891206</v>
      </c>
    </row>
    <row r="100" spans="1:24" x14ac:dyDescent="0.25">
      <c r="A100" s="16"/>
      <c r="B100" s="26"/>
      <c r="R100" s="51">
        <f t="shared" si="23"/>
        <v>6</v>
      </c>
      <c r="S100" s="51"/>
      <c r="T100" s="16">
        <f t="shared" si="24"/>
        <v>2</v>
      </c>
      <c r="U100" s="16">
        <f t="shared" si="30"/>
        <v>15490</v>
      </c>
      <c r="V100" s="16">
        <f t="shared" si="30"/>
        <v>65348</v>
      </c>
      <c r="W100" s="16">
        <f t="shared" si="30"/>
        <v>25581</v>
      </c>
      <c r="X100" s="52">
        <f t="shared" si="22"/>
        <v>52387118.139986269</v>
      </c>
    </row>
    <row r="101" spans="1:24" x14ac:dyDescent="0.25">
      <c r="A101" s="16"/>
      <c r="B101" s="26"/>
      <c r="R101" s="51">
        <f t="shared" si="23"/>
        <v>6</v>
      </c>
      <c r="S101" s="51"/>
      <c r="T101" s="16">
        <f t="shared" si="24"/>
        <v>3</v>
      </c>
      <c r="U101" s="16">
        <f t="shared" si="30"/>
        <v>17873</v>
      </c>
      <c r="V101" s="16">
        <f t="shared" si="30"/>
        <v>65320</v>
      </c>
      <c r="W101" s="16">
        <f t="shared" si="30"/>
        <v>22963</v>
      </c>
      <c r="X101" s="52">
        <f t="shared" si="22"/>
        <v>47025737.611841001</v>
      </c>
    </row>
    <row r="102" spans="1:24" x14ac:dyDescent="0.25">
      <c r="A102" s="16"/>
      <c r="B102" s="26"/>
      <c r="R102" s="51">
        <f t="shared" si="23"/>
        <v>6</v>
      </c>
      <c r="S102" s="51"/>
      <c r="T102" s="16">
        <f t="shared" si="24"/>
        <v>4</v>
      </c>
      <c r="U102" s="16">
        <f t="shared" si="30"/>
        <v>15490</v>
      </c>
      <c r="V102" s="16">
        <f t="shared" si="30"/>
        <v>65348</v>
      </c>
      <c r="W102" s="16">
        <f t="shared" si="30"/>
        <v>53148</v>
      </c>
      <c r="X102" s="52">
        <f t="shared" si="22"/>
        <v>108841349.23982605</v>
      </c>
    </row>
    <row r="103" spans="1:24" x14ac:dyDescent="0.25">
      <c r="A103" s="16"/>
      <c r="B103" s="26"/>
      <c r="R103" s="51">
        <f t="shared" si="23"/>
        <v>6</v>
      </c>
      <c r="S103" s="51"/>
      <c r="T103" s="16">
        <f t="shared" si="24"/>
        <v>5</v>
      </c>
      <c r="U103" s="16">
        <f t="shared" si="30"/>
        <v>14298</v>
      </c>
      <c r="V103" s="16">
        <f t="shared" si="30"/>
        <v>65363</v>
      </c>
      <c r="W103" s="16">
        <f t="shared" si="30"/>
        <v>43291</v>
      </c>
      <c r="X103" s="52">
        <f t="shared" si="22"/>
        <v>88655280.536263064</v>
      </c>
    </row>
    <row r="104" spans="1:24" x14ac:dyDescent="0.25">
      <c r="A104" s="16"/>
      <c r="B104" s="26"/>
      <c r="R104" s="51">
        <f t="shared" si="23"/>
        <v>6</v>
      </c>
      <c r="S104" s="51"/>
      <c r="T104" s="16">
        <f t="shared" si="24"/>
        <v>6</v>
      </c>
      <c r="U104" s="16">
        <f t="shared" si="30"/>
        <v>14298</v>
      </c>
      <c r="V104" s="16">
        <f t="shared" si="30"/>
        <v>65363</v>
      </c>
      <c r="W104" s="16">
        <f t="shared" si="30"/>
        <v>41018</v>
      </c>
      <c r="X104" s="52">
        <f t="shared" si="22"/>
        <v>84000422.652201116</v>
      </c>
    </row>
    <row r="105" spans="1:24" x14ac:dyDescent="0.25">
      <c r="A105" s="16"/>
      <c r="B105" s="26"/>
      <c r="R105" s="51">
        <f t="shared" si="23"/>
        <v>6</v>
      </c>
      <c r="S105" s="51"/>
      <c r="T105" s="16">
        <f t="shared" si="24"/>
        <v>7</v>
      </c>
      <c r="U105" s="16">
        <f t="shared" si="30"/>
        <v>17873</v>
      </c>
      <c r="V105" s="16">
        <f t="shared" si="30"/>
        <v>65321</v>
      </c>
      <c r="W105" s="16">
        <f t="shared" si="30"/>
        <v>39473</v>
      </c>
      <c r="X105" s="52">
        <f t="shared" si="22"/>
        <v>80836429.941741049</v>
      </c>
    </row>
    <row r="106" spans="1:24" x14ac:dyDescent="0.25">
      <c r="A106" s="16"/>
      <c r="B106" s="26"/>
      <c r="R106" s="51">
        <f t="shared" si="23"/>
        <v>6</v>
      </c>
      <c r="S106" s="51"/>
      <c r="T106" s="16">
        <f t="shared" si="24"/>
        <v>8</v>
      </c>
      <c r="U106" s="16">
        <f t="shared" si="30"/>
        <v>15490</v>
      </c>
      <c r="V106" s="16">
        <f t="shared" si="30"/>
        <v>65350</v>
      </c>
      <c r="W106" s="16">
        <f t="shared" si="30"/>
        <v>28070</v>
      </c>
      <c r="X106" s="52">
        <f t="shared" si="22"/>
        <v>57484320.635996029</v>
      </c>
    </row>
    <row r="107" spans="1:24" x14ac:dyDescent="0.25">
      <c r="A107" s="16"/>
      <c r="B107" s="26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51">
        <f t="shared" si="23"/>
        <v>7</v>
      </c>
      <c r="S107" s="51"/>
      <c r="T107" s="16">
        <f t="shared" si="24"/>
        <v>1</v>
      </c>
      <c r="U107" s="16">
        <f t="shared" si="30"/>
        <v>15490</v>
      </c>
      <c r="V107" s="16">
        <f t="shared" si="30"/>
        <v>65348</v>
      </c>
      <c r="W107" s="16">
        <f t="shared" si="30"/>
        <v>3272</v>
      </c>
      <c r="X107" s="52">
        <f t="shared" si="22"/>
        <v>6700701.7143205926</v>
      </c>
    </row>
    <row r="108" spans="1:24" x14ac:dyDescent="0.25">
      <c r="A108" s="16"/>
      <c r="B108" s="26"/>
      <c r="R108" s="51">
        <f t="shared" si="23"/>
        <v>7</v>
      </c>
      <c r="S108" s="51"/>
      <c r="T108" s="16">
        <f t="shared" si="24"/>
        <v>2</v>
      </c>
      <c r="U108" s="16">
        <f t="shared" si="30"/>
        <v>15490</v>
      </c>
      <c r="V108" s="16">
        <f t="shared" si="30"/>
        <v>65348</v>
      </c>
      <c r="W108" s="16">
        <f t="shared" si="30"/>
        <v>12762</v>
      </c>
      <c r="X108" s="52">
        <f t="shared" si="22"/>
        <v>26135194.155916687</v>
      </c>
    </row>
    <row r="109" spans="1:24" x14ac:dyDescent="0.25">
      <c r="A109" s="16"/>
      <c r="B109" s="26"/>
      <c r="R109" s="51">
        <f t="shared" si="23"/>
        <v>7</v>
      </c>
      <c r="S109" s="51"/>
      <c r="T109" s="16">
        <f t="shared" si="24"/>
        <v>3</v>
      </c>
      <c r="U109" s="16">
        <f t="shared" si="30"/>
        <v>15490</v>
      </c>
      <c r="V109" s="16">
        <f t="shared" si="30"/>
        <v>65348</v>
      </c>
      <c r="W109" s="16">
        <f t="shared" si="30"/>
        <v>29227</v>
      </c>
      <c r="X109" s="52">
        <f t="shared" si="22"/>
        <v>59853731.358327612</v>
      </c>
    </row>
    <row r="110" spans="1:24" x14ac:dyDescent="0.25">
      <c r="A110" s="16"/>
      <c r="B110" s="26"/>
      <c r="R110" s="51">
        <f t="shared" si="23"/>
        <v>7</v>
      </c>
      <c r="S110" s="51"/>
      <c r="T110" s="16">
        <f t="shared" si="24"/>
        <v>4</v>
      </c>
      <c r="U110" s="16">
        <f t="shared" si="30"/>
        <v>14298</v>
      </c>
      <c r="V110" s="16">
        <f t="shared" si="30"/>
        <v>65363</v>
      </c>
      <c r="W110" s="16">
        <f t="shared" si="30"/>
        <v>31606</v>
      </c>
      <c r="X110" s="52">
        <f t="shared" si="22"/>
        <v>64725665.764919512</v>
      </c>
    </row>
    <row r="111" spans="1:24" x14ac:dyDescent="0.25">
      <c r="A111" s="16"/>
      <c r="B111" s="26"/>
      <c r="R111" s="51">
        <f t="shared" si="23"/>
        <v>7</v>
      </c>
      <c r="S111" s="51"/>
      <c r="T111" s="16">
        <f t="shared" si="24"/>
        <v>5</v>
      </c>
      <c r="U111" s="16">
        <f t="shared" si="30"/>
        <v>17873</v>
      </c>
      <c r="V111" s="16">
        <f t="shared" si="30"/>
        <v>65320</v>
      </c>
      <c r="W111" s="16">
        <f t="shared" si="30"/>
        <v>43296</v>
      </c>
      <c r="X111" s="52">
        <f t="shared" si="22"/>
        <v>88665519.994872972</v>
      </c>
    </row>
    <row r="112" spans="1:24" x14ac:dyDescent="0.25">
      <c r="A112" s="16"/>
      <c r="B112" s="26"/>
      <c r="R112" s="51">
        <f t="shared" si="23"/>
        <v>7</v>
      </c>
      <c r="S112" s="51"/>
      <c r="T112" s="16">
        <f t="shared" si="24"/>
        <v>6</v>
      </c>
      <c r="U112" s="16">
        <f t="shared" si="30"/>
        <v>15490</v>
      </c>
      <c r="V112" s="16">
        <f t="shared" si="30"/>
        <v>65349</v>
      </c>
      <c r="W112" s="16">
        <f t="shared" si="30"/>
        <v>33063</v>
      </c>
      <c r="X112" s="52">
        <f t="shared" si="22"/>
        <v>67709444.003845274</v>
      </c>
    </row>
    <row r="113" spans="1:24" x14ac:dyDescent="0.25">
      <c r="A113" s="16"/>
      <c r="B113" s="26"/>
      <c r="R113" s="51">
        <f t="shared" si="23"/>
        <v>7</v>
      </c>
      <c r="S113" s="51"/>
      <c r="T113" s="16">
        <f t="shared" si="24"/>
        <v>7</v>
      </c>
      <c r="U113" s="16">
        <f t="shared" si="30"/>
        <v>15490</v>
      </c>
      <c r="V113" s="16">
        <f t="shared" si="30"/>
        <v>65349</v>
      </c>
      <c r="W113" s="16">
        <f t="shared" si="30"/>
        <v>27181</v>
      </c>
      <c r="X113" s="52">
        <f t="shared" si="22"/>
        <v>55663744.895155266</v>
      </c>
    </row>
    <row r="114" spans="1:24" x14ac:dyDescent="0.25">
      <c r="A114" s="16"/>
      <c r="B114" s="26"/>
      <c r="R114" s="51">
        <f t="shared" si="23"/>
        <v>7</v>
      </c>
      <c r="S114" s="51"/>
      <c r="T114" s="16">
        <f t="shared" si="24"/>
        <v>8</v>
      </c>
      <c r="U114" s="16">
        <f t="shared" si="30"/>
        <v>13107</v>
      </c>
      <c r="V114" s="16">
        <f t="shared" si="30"/>
        <v>65378</v>
      </c>
      <c r="W114" s="16">
        <f t="shared" si="30"/>
        <v>18217</v>
      </c>
      <c r="X114" s="52">
        <f t="shared" si="22"/>
        <v>37306443.499320976</v>
      </c>
    </row>
    <row r="115" spans="1:24" x14ac:dyDescent="0.25">
      <c r="A115" s="16"/>
      <c r="B115" s="26"/>
      <c r="R115" s="51">
        <f t="shared" si="23"/>
        <v>8</v>
      </c>
      <c r="S115" s="51"/>
      <c r="T115" s="16">
        <f t="shared" si="24"/>
        <v>1</v>
      </c>
      <c r="U115" s="16">
        <f t="shared" si="30"/>
        <v>16681</v>
      </c>
      <c r="V115" s="16">
        <f t="shared" si="30"/>
        <v>65326</v>
      </c>
      <c r="W115" s="16">
        <f t="shared" si="30"/>
        <v>2326</v>
      </c>
      <c r="X115" s="52">
        <f t="shared" si="22"/>
        <v>4763396.1453269245</v>
      </c>
    </row>
    <row r="116" spans="1:24" x14ac:dyDescent="0.25">
      <c r="A116" s="16"/>
      <c r="B116" s="26"/>
      <c r="R116" s="51">
        <f t="shared" si="23"/>
        <v>8</v>
      </c>
      <c r="S116" s="51"/>
      <c r="T116" s="16">
        <f t="shared" si="24"/>
        <v>2</v>
      </c>
      <c r="U116" s="16">
        <f t="shared" si="30"/>
        <v>15490</v>
      </c>
      <c r="V116" s="16">
        <f t="shared" si="30"/>
        <v>65348</v>
      </c>
      <c r="W116" s="16">
        <f t="shared" si="30"/>
        <v>7367</v>
      </c>
      <c r="X116" s="52">
        <f t="shared" si="22"/>
        <v>15086818.315831237</v>
      </c>
    </row>
    <row r="117" spans="1:24" x14ac:dyDescent="0.25">
      <c r="A117" s="16"/>
      <c r="B117" s="26"/>
      <c r="R117" s="51">
        <f t="shared" si="23"/>
        <v>8</v>
      </c>
      <c r="S117" s="51"/>
      <c r="T117" s="16">
        <f t="shared" si="24"/>
        <v>3</v>
      </c>
      <c r="U117" s="16">
        <f t="shared" si="30"/>
        <v>16681</v>
      </c>
      <c r="V117" s="16">
        <f t="shared" si="30"/>
        <v>65329</v>
      </c>
      <c r="W117" s="16">
        <f t="shared" si="30"/>
        <v>13499</v>
      </c>
      <c r="X117" s="52">
        <f t="shared" si="22"/>
        <v>27644490.355016403</v>
      </c>
    </row>
    <row r="118" spans="1:24" x14ac:dyDescent="0.25">
      <c r="A118" s="16"/>
      <c r="B118" s="26"/>
      <c r="R118" s="51">
        <f t="shared" si="23"/>
        <v>8</v>
      </c>
      <c r="S118" s="51"/>
      <c r="T118" s="16">
        <f t="shared" si="24"/>
        <v>4</v>
      </c>
      <c r="U118" s="16">
        <f t="shared" si="30"/>
        <v>17873</v>
      </c>
      <c r="V118" s="16">
        <f t="shared" si="30"/>
        <v>65313</v>
      </c>
      <c r="W118" s="16">
        <f t="shared" si="30"/>
        <v>14162</v>
      </c>
      <c r="X118" s="52">
        <f t="shared" si="22"/>
        <v>29002242.566689558</v>
      </c>
    </row>
    <row r="119" spans="1:24" x14ac:dyDescent="0.25">
      <c r="A119" s="16"/>
      <c r="B119" s="26"/>
      <c r="R119" s="51">
        <f t="shared" si="23"/>
        <v>8</v>
      </c>
      <c r="S119" s="51"/>
      <c r="T119" s="16">
        <f t="shared" si="24"/>
        <v>5</v>
      </c>
      <c r="U119" s="16">
        <f t="shared" si="30"/>
        <v>16681</v>
      </c>
      <c r="V119" s="16">
        <f t="shared" si="30"/>
        <v>65332</v>
      </c>
      <c r="W119" s="16">
        <f t="shared" si="30"/>
        <v>14169</v>
      </c>
      <c r="X119" s="52">
        <f t="shared" si="22"/>
        <v>29016577.808743421</v>
      </c>
    </row>
    <row r="120" spans="1:24" x14ac:dyDescent="0.25">
      <c r="A120" s="16"/>
      <c r="B120" s="26"/>
      <c r="R120" s="51">
        <f t="shared" si="23"/>
        <v>8</v>
      </c>
      <c r="S120" s="51"/>
      <c r="T120" s="16">
        <f t="shared" si="24"/>
        <v>6</v>
      </c>
      <c r="U120" s="16">
        <f t="shared" si="30"/>
        <v>15490</v>
      </c>
      <c r="V120" s="16">
        <f t="shared" si="30"/>
        <v>65342</v>
      </c>
      <c r="W120" s="16">
        <f t="shared" si="30"/>
        <v>15770</v>
      </c>
      <c r="X120" s="52">
        <f t="shared" si="22"/>
        <v>32295252.455634393</v>
      </c>
    </row>
    <row r="121" spans="1:24" x14ac:dyDescent="0.25">
      <c r="A121" s="16"/>
      <c r="B121" s="26"/>
      <c r="R121" s="51">
        <f t="shared" si="23"/>
        <v>8</v>
      </c>
      <c r="S121" s="51"/>
      <c r="T121" s="16">
        <f t="shared" si="24"/>
        <v>7</v>
      </c>
      <c r="U121" s="16">
        <f t="shared" si="30"/>
        <v>13107</v>
      </c>
      <c r="V121" s="16">
        <f t="shared" si="30"/>
        <v>65386</v>
      </c>
      <c r="W121" s="16">
        <f t="shared" si="30"/>
        <v>31779</v>
      </c>
      <c r="X121" s="52">
        <f t="shared" si="22"/>
        <v>65079951.032822154</v>
      </c>
    </row>
    <row r="122" spans="1:24" x14ac:dyDescent="0.25">
      <c r="A122" s="16"/>
      <c r="B122" s="26"/>
      <c r="R122" s="51">
        <f t="shared" si="23"/>
        <v>8</v>
      </c>
      <c r="S122" s="51"/>
      <c r="T122" s="16">
        <f t="shared" si="24"/>
        <v>8</v>
      </c>
      <c r="U122" s="16">
        <f t="shared" si="30"/>
        <v>14298</v>
      </c>
      <c r="V122" s="16">
        <f t="shared" si="30"/>
        <v>65370</v>
      </c>
      <c r="W122" s="16">
        <f t="shared" si="30"/>
        <v>23189</v>
      </c>
      <c r="X122" s="52">
        <f t="shared" si="22"/>
        <v>47488561.141008623</v>
      </c>
    </row>
    <row r="123" spans="1:24" x14ac:dyDescent="0.25">
      <c r="A123" s="16"/>
      <c r="B123" s="26"/>
      <c r="R123" s="51"/>
      <c r="S123" s="51"/>
    </row>
    <row r="124" spans="1:24" x14ac:dyDescent="0.25">
      <c r="A124" s="16"/>
      <c r="B124" s="26"/>
      <c r="R124" s="51"/>
      <c r="S124" s="51"/>
    </row>
    <row r="125" spans="1:24" x14ac:dyDescent="0.25">
      <c r="A125" s="16"/>
      <c r="B125" s="26"/>
      <c r="R125" s="51"/>
      <c r="S125" s="51"/>
    </row>
    <row r="126" spans="1:24" x14ac:dyDescent="0.25">
      <c r="A126" s="16"/>
      <c r="B126" s="26"/>
      <c r="R126" s="51"/>
      <c r="S126" s="51"/>
    </row>
    <row r="127" spans="1:24" x14ac:dyDescent="0.25">
      <c r="A127" s="16"/>
      <c r="B127" s="26"/>
      <c r="R127" s="51"/>
      <c r="S127" s="51"/>
    </row>
    <row r="128" spans="1:24" x14ac:dyDescent="0.25">
      <c r="A128" s="16"/>
      <c r="B128" s="26"/>
      <c r="R128" s="51"/>
      <c r="S128" s="51"/>
    </row>
    <row r="129" spans="1:19" x14ac:dyDescent="0.25">
      <c r="A129" s="16"/>
      <c r="B129" s="26"/>
      <c r="R129" s="51"/>
      <c r="S129" s="51"/>
    </row>
    <row r="130" spans="1:19" x14ac:dyDescent="0.25">
      <c r="A130" s="16"/>
      <c r="B130" s="26"/>
      <c r="R130" s="51"/>
      <c r="S130" s="51"/>
    </row>
    <row r="131" spans="1:19" x14ac:dyDescent="0.25">
      <c r="A131" s="16"/>
      <c r="B131" s="26"/>
      <c r="R131" s="51"/>
      <c r="S131" s="51"/>
    </row>
    <row r="132" spans="1:19" x14ac:dyDescent="0.25">
      <c r="A132" s="16"/>
      <c r="B132" s="26"/>
      <c r="R132" s="51"/>
      <c r="S132" s="51"/>
    </row>
    <row r="133" spans="1:19" x14ac:dyDescent="0.25">
      <c r="A133" s="16"/>
      <c r="B133" s="26"/>
      <c r="R133" s="51"/>
      <c r="S133" s="51"/>
    </row>
    <row r="134" spans="1:19" x14ac:dyDescent="0.25">
      <c r="A134" s="16"/>
      <c r="B134" s="26"/>
      <c r="R134" s="51"/>
      <c r="S134" s="51"/>
    </row>
    <row r="135" spans="1:19" x14ac:dyDescent="0.25">
      <c r="A135" s="16"/>
      <c r="B135" s="26"/>
      <c r="R135" s="51"/>
      <c r="S135" s="51"/>
    </row>
    <row r="136" spans="1:19" x14ac:dyDescent="0.25">
      <c r="A136" s="16"/>
      <c r="B136" s="26"/>
      <c r="R136" s="51"/>
      <c r="S136" s="51"/>
    </row>
    <row r="137" spans="1:19" x14ac:dyDescent="0.25">
      <c r="A137" s="16"/>
      <c r="B137" s="26"/>
      <c r="R137" s="51"/>
      <c r="S137" s="51"/>
    </row>
    <row r="138" spans="1:19" x14ac:dyDescent="0.25">
      <c r="A138" s="16"/>
      <c r="B138" s="26"/>
      <c r="R138" s="51"/>
      <c r="S138" s="51"/>
    </row>
    <row r="139" spans="1:19" x14ac:dyDescent="0.25">
      <c r="A139" s="16"/>
      <c r="B139" s="26"/>
      <c r="R139" s="51"/>
      <c r="S139" s="51"/>
    </row>
    <row r="140" spans="1:19" x14ac:dyDescent="0.25">
      <c r="A140" s="16"/>
      <c r="B140" s="26"/>
      <c r="R140" s="51"/>
      <c r="S140" s="51"/>
    </row>
    <row r="141" spans="1:19" x14ac:dyDescent="0.25">
      <c r="A141" s="16"/>
      <c r="B141" s="26"/>
      <c r="R141" s="51"/>
      <c r="S141" s="51"/>
    </row>
    <row r="142" spans="1:19" x14ac:dyDescent="0.25">
      <c r="A142" s="16"/>
      <c r="B142" s="26"/>
      <c r="R142" s="51"/>
      <c r="S142" s="51"/>
    </row>
    <row r="143" spans="1:19" x14ac:dyDescent="0.25">
      <c r="A143" s="16"/>
      <c r="B143" s="26"/>
      <c r="R143" s="51"/>
      <c r="S143" s="51"/>
    </row>
    <row r="144" spans="1:19" x14ac:dyDescent="0.25">
      <c r="A144" s="16"/>
      <c r="B144" s="26"/>
      <c r="R144" s="51"/>
      <c r="S144" s="51"/>
    </row>
    <row r="145" spans="1:19" x14ac:dyDescent="0.25">
      <c r="A145" s="16"/>
      <c r="B145" s="26"/>
      <c r="R145" s="51"/>
      <c r="S145" s="51"/>
    </row>
    <row r="146" spans="1:19" x14ac:dyDescent="0.25">
      <c r="A146" s="16"/>
      <c r="B146" s="26"/>
      <c r="R146" s="51"/>
      <c r="S146" s="51"/>
    </row>
    <row r="147" spans="1:19" x14ac:dyDescent="0.25">
      <c r="A147" s="16"/>
      <c r="B147" s="26"/>
      <c r="R147" s="51"/>
      <c r="S147" s="51"/>
    </row>
    <row r="148" spans="1:19" x14ac:dyDescent="0.25">
      <c r="A148" s="16"/>
      <c r="B148" s="26"/>
      <c r="R148" s="51"/>
      <c r="S148" s="51"/>
    </row>
    <row r="149" spans="1:19" x14ac:dyDescent="0.25">
      <c r="A149" s="16"/>
      <c r="B149" s="26"/>
      <c r="R149" s="51"/>
      <c r="S149" s="51"/>
    </row>
    <row r="150" spans="1:19" x14ac:dyDescent="0.25">
      <c r="A150" s="16"/>
      <c r="B150" s="26"/>
      <c r="R150" s="51"/>
      <c r="S150" s="51"/>
    </row>
    <row r="151" spans="1:19" x14ac:dyDescent="0.25">
      <c r="A151" s="16"/>
      <c r="B151" s="26"/>
      <c r="R151" s="51"/>
      <c r="S151" s="51"/>
    </row>
    <row r="152" spans="1:19" x14ac:dyDescent="0.25">
      <c r="A152" s="16"/>
      <c r="B152" s="26"/>
      <c r="R152" s="51"/>
      <c r="S152" s="51"/>
    </row>
    <row r="153" spans="1:19" x14ac:dyDescent="0.25">
      <c r="A153" s="16"/>
      <c r="B153" s="26"/>
    </row>
    <row r="154" spans="1:19" x14ac:dyDescent="0.25">
      <c r="A154" s="16"/>
      <c r="B154" s="26"/>
    </row>
    <row r="155" spans="1:19" x14ac:dyDescent="0.25">
      <c r="A155" s="16"/>
      <c r="B155" s="26"/>
    </row>
    <row r="156" spans="1:19" x14ac:dyDescent="0.25">
      <c r="A156" s="16"/>
      <c r="B156" s="26"/>
    </row>
    <row r="157" spans="1:19" x14ac:dyDescent="0.25">
      <c r="A157" s="16"/>
      <c r="B157" s="26"/>
    </row>
    <row r="158" spans="1:19" x14ac:dyDescent="0.25">
      <c r="A158" s="16"/>
      <c r="B158" s="26"/>
    </row>
    <row r="159" spans="1:19" x14ac:dyDescent="0.25">
      <c r="A159" s="16"/>
      <c r="B159" s="26"/>
    </row>
    <row r="160" spans="1:19" x14ac:dyDescent="0.25">
      <c r="A160" s="16"/>
      <c r="B160" s="26"/>
    </row>
    <row r="161" spans="1:2" x14ac:dyDescent="0.25">
      <c r="A161" s="16"/>
      <c r="B161" s="26"/>
    </row>
    <row r="162" spans="1:2" x14ac:dyDescent="0.25">
      <c r="A162" s="16"/>
      <c r="B162" s="26"/>
    </row>
    <row r="163" spans="1:2" x14ac:dyDescent="0.25">
      <c r="A163" s="16"/>
      <c r="B163" s="26"/>
    </row>
    <row r="164" spans="1:2" x14ac:dyDescent="0.25">
      <c r="A164" s="16"/>
      <c r="B164" s="26"/>
    </row>
    <row r="165" spans="1:2" x14ac:dyDescent="0.25">
      <c r="A165" s="16"/>
      <c r="B165" s="26"/>
    </row>
    <row r="166" spans="1:2" x14ac:dyDescent="0.25">
      <c r="A166" s="16"/>
      <c r="B166" s="26"/>
    </row>
    <row r="167" spans="1:2" x14ac:dyDescent="0.25">
      <c r="A167" s="16"/>
      <c r="B167" s="26"/>
    </row>
    <row r="168" spans="1:2" x14ac:dyDescent="0.25">
      <c r="A168" s="16"/>
      <c r="B168" s="26"/>
    </row>
    <row r="169" spans="1:2" x14ac:dyDescent="0.25">
      <c r="A169" s="16"/>
      <c r="B169" s="26"/>
    </row>
    <row r="170" spans="1:2" x14ac:dyDescent="0.25">
      <c r="A170" s="16"/>
      <c r="B170" s="26"/>
    </row>
    <row r="171" spans="1:2" x14ac:dyDescent="0.25">
      <c r="A171" s="16"/>
      <c r="B171" s="26"/>
    </row>
    <row r="172" spans="1:2" x14ac:dyDescent="0.25">
      <c r="A172" s="16"/>
      <c r="B172" s="26"/>
    </row>
    <row r="173" spans="1:2" x14ac:dyDescent="0.25">
      <c r="A173" s="16"/>
      <c r="B173" s="26"/>
    </row>
    <row r="174" spans="1:2" x14ac:dyDescent="0.25">
      <c r="A174" s="16"/>
      <c r="B174" s="26"/>
    </row>
    <row r="175" spans="1:2" x14ac:dyDescent="0.25">
      <c r="A175" s="16"/>
      <c r="B175" s="26"/>
    </row>
    <row r="176" spans="1:2" x14ac:dyDescent="0.25">
      <c r="A176" s="16"/>
      <c r="B176" s="26"/>
    </row>
    <row r="177" spans="1:2" x14ac:dyDescent="0.25">
      <c r="A177" s="16"/>
      <c r="B177" s="26"/>
    </row>
    <row r="178" spans="1:2" x14ac:dyDescent="0.25">
      <c r="A178" s="16"/>
      <c r="B178" s="26"/>
    </row>
    <row r="179" spans="1:2" x14ac:dyDescent="0.25">
      <c r="A179" s="16"/>
      <c r="B179" s="26"/>
    </row>
    <row r="180" spans="1:2" x14ac:dyDescent="0.25">
      <c r="A180" s="16"/>
      <c r="B180" s="26"/>
    </row>
    <row r="181" spans="1:2" x14ac:dyDescent="0.25">
      <c r="A181" s="16"/>
      <c r="B181" s="26"/>
    </row>
    <row r="182" spans="1:2" x14ac:dyDescent="0.25">
      <c r="A182" s="16"/>
      <c r="B182" s="26"/>
    </row>
    <row r="183" spans="1:2" x14ac:dyDescent="0.25">
      <c r="A183" s="16"/>
      <c r="B183" s="26"/>
    </row>
    <row r="184" spans="1:2" x14ac:dyDescent="0.25">
      <c r="A184" s="16"/>
      <c r="B184" s="26"/>
    </row>
    <row r="185" spans="1:2" x14ac:dyDescent="0.25">
      <c r="A185" s="16"/>
      <c r="B185" s="26"/>
    </row>
    <row r="186" spans="1:2" x14ac:dyDescent="0.25">
      <c r="A186" s="16"/>
      <c r="B186" s="26"/>
    </row>
    <row r="187" spans="1:2" x14ac:dyDescent="0.25">
      <c r="A187" s="16"/>
      <c r="B187" s="26"/>
    </row>
    <row r="188" spans="1:2" x14ac:dyDescent="0.25">
      <c r="A188" s="16"/>
      <c r="B188" s="26"/>
    </row>
    <row r="189" spans="1:2" x14ac:dyDescent="0.25">
      <c r="A189" s="16"/>
      <c r="B189" s="26"/>
    </row>
    <row r="190" spans="1:2" x14ac:dyDescent="0.25">
      <c r="A190" s="16"/>
      <c r="B190" s="26"/>
    </row>
    <row r="191" spans="1:2" x14ac:dyDescent="0.25">
      <c r="A191" s="16"/>
      <c r="B191" s="26"/>
    </row>
    <row r="192" spans="1:2" x14ac:dyDescent="0.25">
      <c r="A192" s="16"/>
      <c r="B192" s="26"/>
    </row>
    <row r="193" spans="1:2" x14ac:dyDescent="0.25">
      <c r="A193" s="16"/>
      <c r="B193" s="26"/>
    </row>
    <row r="194" spans="1:2" x14ac:dyDescent="0.25">
      <c r="A194" s="16"/>
      <c r="B194" s="26"/>
    </row>
    <row r="195" spans="1:2" x14ac:dyDescent="0.25">
      <c r="A195" s="16"/>
      <c r="B195" s="26"/>
    </row>
    <row r="196" spans="1:2" x14ac:dyDescent="0.25">
      <c r="A196" s="16"/>
      <c r="B196" s="26"/>
    </row>
    <row r="197" spans="1:2" x14ac:dyDescent="0.25">
      <c r="A197" s="16"/>
      <c r="B197" s="26"/>
    </row>
    <row r="198" spans="1:2" x14ac:dyDescent="0.25">
      <c r="A198" s="16"/>
      <c r="B198" s="26"/>
    </row>
    <row r="199" spans="1:2" x14ac:dyDescent="0.25">
      <c r="A199" s="16"/>
      <c r="B199" s="26"/>
    </row>
    <row r="200" spans="1:2" x14ac:dyDescent="0.25">
      <c r="A200" s="16"/>
      <c r="B200" s="26"/>
    </row>
    <row r="201" spans="1:2" x14ac:dyDescent="0.25">
      <c r="A201" s="16"/>
      <c r="B201" s="26"/>
    </row>
    <row r="202" spans="1:2" x14ac:dyDescent="0.25">
      <c r="A202" s="16"/>
      <c r="B202" s="26"/>
    </row>
    <row r="203" spans="1:2" x14ac:dyDescent="0.25">
      <c r="A203" s="16"/>
      <c r="B203" s="26"/>
    </row>
    <row r="204" spans="1:2" x14ac:dyDescent="0.25">
      <c r="A204" s="16"/>
      <c r="B204" s="26"/>
    </row>
    <row r="205" spans="1:2" x14ac:dyDescent="0.25">
      <c r="A205" s="16"/>
      <c r="B205" s="26"/>
    </row>
    <row r="206" spans="1:2" x14ac:dyDescent="0.25">
      <c r="A206" s="16"/>
      <c r="B206" s="26"/>
    </row>
    <row r="207" spans="1:2" x14ac:dyDescent="0.25">
      <c r="A207" s="16"/>
      <c r="B207" s="26"/>
    </row>
    <row r="208" spans="1:2" x14ac:dyDescent="0.25">
      <c r="A208" s="16"/>
      <c r="B208" s="26"/>
    </row>
    <row r="209" spans="1:2" x14ac:dyDescent="0.25">
      <c r="A209" s="16"/>
      <c r="B209" s="26"/>
    </row>
    <row r="210" spans="1:2" x14ac:dyDescent="0.25">
      <c r="A210" s="16"/>
      <c r="B210" s="26"/>
    </row>
    <row r="211" spans="1:2" x14ac:dyDescent="0.25">
      <c r="A211" s="16"/>
      <c r="B211" s="26"/>
    </row>
    <row r="212" spans="1:2" x14ac:dyDescent="0.25">
      <c r="A212" s="16"/>
      <c r="B212" s="26"/>
    </row>
    <row r="213" spans="1:2" x14ac:dyDescent="0.25">
      <c r="A213" s="16"/>
      <c r="B213" s="26"/>
    </row>
    <row r="214" spans="1:2" x14ac:dyDescent="0.25">
      <c r="A214" s="16"/>
      <c r="B214" s="26"/>
    </row>
    <row r="215" spans="1:2" x14ac:dyDescent="0.25">
      <c r="A215" s="16"/>
      <c r="B215" s="26"/>
    </row>
    <row r="216" spans="1:2" x14ac:dyDescent="0.25">
      <c r="A216" s="16"/>
      <c r="B216" s="26"/>
    </row>
    <row r="217" spans="1:2" x14ac:dyDescent="0.25">
      <c r="A217" s="16"/>
      <c r="B217" s="26"/>
    </row>
    <row r="218" spans="1:2" x14ac:dyDescent="0.25">
      <c r="A218" s="16"/>
      <c r="B218" s="26"/>
    </row>
    <row r="219" spans="1:2" x14ac:dyDescent="0.25">
      <c r="A219" s="16"/>
      <c r="B219" s="26"/>
    </row>
    <row r="220" spans="1:2" x14ac:dyDescent="0.25">
      <c r="A220" s="16"/>
      <c r="B220" s="26"/>
    </row>
    <row r="221" spans="1:2" x14ac:dyDescent="0.25">
      <c r="A221" s="16"/>
      <c r="B221" s="26"/>
    </row>
    <row r="222" spans="1:2" x14ac:dyDescent="0.25">
      <c r="A222" s="16"/>
      <c r="B222" s="26"/>
    </row>
    <row r="223" spans="1:2" x14ac:dyDescent="0.25">
      <c r="A223" s="16"/>
      <c r="B223" s="26"/>
    </row>
    <row r="224" spans="1:2" x14ac:dyDescent="0.25">
      <c r="A224" s="16"/>
      <c r="B224" s="26"/>
    </row>
    <row r="225" spans="1:2" x14ac:dyDescent="0.25">
      <c r="A225" s="16"/>
      <c r="B225" s="26"/>
    </row>
    <row r="226" spans="1:2" x14ac:dyDescent="0.25">
      <c r="A226" s="16"/>
      <c r="B226" s="26"/>
    </row>
    <row r="227" spans="1:2" x14ac:dyDescent="0.25">
      <c r="A227" s="16"/>
      <c r="B227" s="26"/>
    </row>
    <row r="228" spans="1:2" x14ac:dyDescent="0.25">
      <c r="A228" s="16"/>
      <c r="B228" s="26"/>
    </row>
    <row r="229" spans="1:2" x14ac:dyDescent="0.25">
      <c r="A229" s="16"/>
      <c r="B229" s="26"/>
    </row>
    <row r="230" spans="1:2" x14ac:dyDescent="0.25">
      <c r="A230" s="16"/>
      <c r="B230" s="26"/>
    </row>
    <row r="231" spans="1:2" x14ac:dyDescent="0.25">
      <c r="A231" s="16"/>
      <c r="B231" s="26"/>
    </row>
    <row r="232" spans="1:2" x14ac:dyDescent="0.25">
      <c r="A232" s="16"/>
      <c r="B232" s="26"/>
    </row>
    <row r="233" spans="1:2" x14ac:dyDescent="0.25">
      <c r="A233" s="16"/>
      <c r="B233" s="26"/>
    </row>
    <row r="234" spans="1:2" x14ac:dyDescent="0.25">
      <c r="A234" s="16"/>
      <c r="B234" s="26"/>
    </row>
    <row r="235" spans="1:2" x14ac:dyDescent="0.25">
      <c r="A235" s="16"/>
      <c r="B235" s="26"/>
    </row>
    <row r="236" spans="1:2" x14ac:dyDescent="0.25">
      <c r="A236" s="16"/>
      <c r="B236" s="26"/>
    </row>
    <row r="237" spans="1:2" x14ac:dyDescent="0.25">
      <c r="A237" s="16"/>
      <c r="B237" s="26"/>
    </row>
    <row r="238" spans="1:2" x14ac:dyDescent="0.25">
      <c r="A238" s="16"/>
      <c r="B238" s="26"/>
    </row>
    <row r="239" spans="1:2" x14ac:dyDescent="0.25">
      <c r="A239" s="16"/>
      <c r="B239" s="26"/>
    </row>
    <row r="240" spans="1:2" x14ac:dyDescent="0.25">
      <c r="A240" s="16"/>
      <c r="B240" s="26"/>
    </row>
    <row r="241" spans="1:2" x14ac:dyDescent="0.25">
      <c r="A241" s="16"/>
      <c r="B241" s="26"/>
    </row>
    <row r="242" spans="1:2" x14ac:dyDescent="0.25">
      <c r="A242" s="16"/>
      <c r="B242" s="26"/>
    </row>
    <row r="243" spans="1:2" x14ac:dyDescent="0.25">
      <c r="A243" s="16"/>
      <c r="B243" s="26"/>
    </row>
    <row r="244" spans="1:2" x14ac:dyDescent="0.25">
      <c r="A244" s="16"/>
      <c r="B244" s="26"/>
    </row>
    <row r="245" spans="1:2" x14ac:dyDescent="0.25">
      <c r="A245" s="16"/>
      <c r="B245" s="26"/>
    </row>
    <row r="246" spans="1:2" x14ac:dyDescent="0.25">
      <c r="A246" s="16"/>
      <c r="B246" s="26"/>
    </row>
    <row r="247" spans="1:2" x14ac:dyDescent="0.25">
      <c r="A247" s="16"/>
      <c r="B247" s="26"/>
    </row>
    <row r="248" spans="1:2" x14ac:dyDescent="0.25">
      <c r="A248" s="16"/>
      <c r="B248" s="26"/>
    </row>
    <row r="249" spans="1:2" x14ac:dyDescent="0.25">
      <c r="A249" s="16"/>
      <c r="B249" s="26"/>
    </row>
    <row r="250" spans="1:2" x14ac:dyDescent="0.25">
      <c r="A250" s="16"/>
      <c r="B250" s="26"/>
    </row>
    <row r="251" spans="1:2" x14ac:dyDescent="0.25">
      <c r="A251" s="16"/>
      <c r="B251" s="26"/>
    </row>
    <row r="252" spans="1:2" x14ac:dyDescent="0.25">
      <c r="A252" s="16"/>
      <c r="B252" s="26"/>
    </row>
    <row r="253" spans="1:2" x14ac:dyDescent="0.25">
      <c r="A253" s="16"/>
      <c r="B253" s="26"/>
    </row>
    <row r="254" spans="1:2" x14ac:dyDescent="0.25">
      <c r="A254" s="16"/>
      <c r="B254" s="26"/>
    </row>
    <row r="255" spans="1:2" x14ac:dyDescent="0.25">
      <c r="A255" s="16"/>
      <c r="B255" s="26"/>
    </row>
    <row r="256" spans="1:2" x14ac:dyDescent="0.25">
      <c r="A256" s="16"/>
      <c r="B256" s="26"/>
    </row>
    <row r="257" spans="1:2" x14ac:dyDescent="0.25">
      <c r="A257" s="16"/>
      <c r="B257" s="26"/>
    </row>
    <row r="258" spans="1:2" x14ac:dyDescent="0.25">
      <c r="A258" s="16"/>
      <c r="B258" s="26"/>
    </row>
    <row r="259" spans="1:2" x14ac:dyDescent="0.25">
      <c r="A259" s="16"/>
      <c r="B259" s="26"/>
    </row>
    <row r="260" spans="1:2" x14ac:dyDescent="0.25">
      <c r="A260" s="16"/>
      <c r="B260" s="26"/>
    </row>
    <row r="261" spans="1:2" x14ac:dyDescent="0.25">
      <c r="A261" s="16"/>
      <c r="B261" s="26"/>
    </row>
    <row r="262" spans="1:2" x14ac:dyDescent="0.25">
      <c r="A262" s="16"/>
      <c r="B262" s="26"/>
    </row>
    <row r="263" spans="1:2" x14ac:dyDescent="0.25">
      <c r="A263" s="16"/>
      <c r="B263" s="26"/>
    </row>
    <row r="264" spans="1:2" x14ac:dyDescent="0.25">
      <c r="A264" s="16"/>
      <c r="B264" s="26"/>
    </row>
    <row r="265" spans="1:2" x14ac:dyDescent="0.25">
      <c r="A265" s="16"/>
      <c r="B265" s="26"/>
    </row>
    <row r="266" spans="1:2" x14ac:dyDescent="0.25">
      <c r="A266" s="16"/>
      <c r="B266" s="26"/>
    </row>
    <row r="267" spans="1:2" x14ac:dyDescent="0.25">
      <c r="A267" s="16"/>
      <c r="B267" s="26"/>
    </row>
    <row r="268" spans="1:2" x14ac:dyDescent="0.25">
      <c r="A268" s="16"/>
      <c r="B268" s="26"/>
    </row>
    <row r="269" spans="1:2" x14ac:dyDescent="0.25">
      <c r="A269" s="16"/>
      <c r="B269" s="26"/>
    </row>
    <row r="270" spans="1:2" x14ac:dyDescent="0.25">
      <c r="A270" s="16"/>
      <c r="B270" s="26"/>
    </row>
    <row r="271" spans="1:2" x14ac:dyDescent="0.25">
      <c r="A271" s="16"/>
      <c r="B271" s="26"/>
    </row>
    <row r="272" spans="1:2" x14ac:dyDescent="0.25">
      <c r="A272" s="16"/>
      <c r="B272" s="26"/>
    </row>
    <row r="273" spans="1:2" x14ac:dyDescent="0.25">
      <c r="A273" s="16"/>
      <c r="B273" s="26"/>
    </row>
    <row r="274" spans="1:2" x14ac:dyDescent="0.25">
      <c r="A274" s="16"/>
      <c r="B274" s="26"/>
    </row>
    <row r="275" spans="1:2" x14ac:dyDescent="0.25">
      <c r="A275" s="16"/>
      <c r="B275" s="26"/>
    </row>
    <row r="276" spans="1:2" x14ac:dyDescent="0.25">
      <c r="A276" s="16"/>
      <c r="B276" s="26"/>
    </row>
    <row r="277" spans="1:2" x14ac:dyDescent="0.25">
      <c r="A277" s="16"/>
      <c r="B277" s="26"/>
    </row>
    <row r="278" spans="1:2" x14ac:dyDescent="0.25">
      <c r="A278" s="16"/>
      <c r="B278" s="26"/>
    </row>
    <row r="279" spans="1:2" x14ac:dyDescent="0.25">
      <c r="A279" s="16"/>
      <c r="B279" s="26"/>
    </row>
    <row r="280" spans="1:2" x14ac:dyDescent="0.25">
      <c r="A280" s="16"/>
      <c r="B280" s="26"/>
    </row>
    <row r="281" spans="1:2" x14ac:dyDescent="0.25">
      <c r="A281" s="16"/>
      <c r="B281" s="26"/>
    </row>
    <row r="282" spans="1:2" x14ac:dyDescent="0.25">
      <c r="A282" s="16"/>
      <c r="B282" s="26"/>
    </row>
    <row r="283" spans="1:2" x14ac:dyDescent="0.25">
      <c r="A283" s="16"/>
      <c r="B283" s="26"/>
    </row>
    <row r="284" spans="1:2" x14ac:dyDescent="0.25">
      <c r="A284" s="16"/>
      <c r="B284" s="26"/>
    </row>
    <row r="285" spans="1:2" x14ac:dyDescent="0.25">
      <c r="A285" s="16"/>
      <c r="B285" s="26"/>
    </row>
    <row r="286" spans="1:2" x14ac:dyDescent="0.25">
      <c r="A286" s="16"/>
      <c r="B286" s="26"/>
    </row>
    <row r="287" spans="1:2" x14ac:dyDescent="0.25">
      <c r="A287" s="16"/>
      <c r="B287" s="26"/>
    </row>
    <row r="288" spans="1:2" x14ac:dyDescent="0.25">
      <c r="A288" s="16"/>
      <c r="B288" s="26"/>
    </row>
    <row r="289" spans="1:2" x14ac:dyDescent="0.25">
      <c r="A289" s="16"/>
      <c r="B289" s="26"/>
    </row>
    <row r="290" spans="1:2" x14ac:dyDescent="0.25">
      <c r="A290" s="16"/>
      <c r="B290" s="26"/>
    </row>
    <row r="291" spans="1:2" x14ac:dyDescent="0.25">
      <c r="A291" s="16"/>
      <c r="B291" s="26"/>
    </row>
    <row r="292" spans="1:2" x14ac:dyDescent="0.25">
      <c r="A292" s="16"/>
      <c r="B292" s="26"/>
    </row>
    <row r="293" spans="1:2" x14ac:dyDescent="0.25">
      <c r="A293" s="16"/>
      <c r="B293" s="26"/>
    </row>
    <row r="294" spans="1:2" x14ac:dyDescent="0.25">
      <c r="A294" s="16"/>
      <c r="B294" s="26"/>
    </row>
    <row r="295" spans="1:2" x14ac:dyDescent="0.25">
      <c r="A295" s="16"/>
      <c r="B295" s="26"/>
    </row>
    <row r="296" spans="1:2" x14ac:dyDescent="0.25">
      <c r="A296" s="16"/>
      <c r="B296" s="26"/>
    </row>
    <row r="297" spans="1:2" x14ac:dyDescent="0.25">
      <c r="A297" s="16"/>
      <c r="B297" s="26"/>
    </row>
    <row r="298" spans="1:2" x14ac:dyDescent="0.25">
      <c r="A298" s="16"/>
      <c r="B298" s="26"/>
    </row>
    <row r="299" spans="1:2" x14ac:dyDescent="0.25">
      <c r="A299" s="16"/>
      <c r="B299" s="26"/>
    </row>
    <row r="300" spans="1:2" x14ac:dyDescent="0.25">
      <c r="A300" s="16"/>
      <c r="B300" s="26"/>
    </row>
    <row r="301" spans="1:2" x14ac:dyDescent="0.25">
      <c r="A301" s="16"/>
      <c r="B301" s="26"/>
    </row>
    <row r="302" spans="1:2" x14ac:dyDescent="0.25">
      <c r="A302" s="16"/>
      <c r="B302" s="26"/>
    </row>
    <row r="303" spans="1:2" x14ac:dyDescent="0.25">
      <c r="A303" s="16"/>
      <c r="B303" s="26"/>
    </row>
    <row r="304" spans="1:2" x14ac:dyDescent="0.25">
      <c r="A304" s="16"/>
      <c r="B304" s="26"/>
    </row>
    <row r="305" spans="1:2" x14ac:dyDescent="0.25">
      <c r="A305" s="16"/>
      <c r="B305" s="26"/>
    </row>
    <row r="306" spans="1:2" x14ac:dyDescent="0.25">
      <c r="A306" s="16"/>
      <c r="B306" s="26"/>
    </row>
    <row r="307" spans="1:2" x14ac:dyDescent="0.25">
      <c r="A307" s="16"/>
      <c r="B307" s="26"/>
    </row>
    <row r="308" spans="1:2" x14ac:dyDescent="0.25">
      <c r="A308" s="16"/>
      <c r="B308" s="26"/>
    </row>
    <row r="309" spans="1:2" x14ac:dyDescent="0.25">
      <c r="A309" s="16"/>
      <c r="B309" s="26"/>
    </row>
    <row r="310" spans="1:2" x14ac:dyDescent="0.25">
      <c r="A310" s="16"/>
      <c r="B310" s="26"/>
    </row>
    <row r="311" spans="1:2" x14ac:dyDescent="0.25">
      <c r="A311" s="16"/>
      <c r="B311" s="26"/>
    </row>
    <row r="312" spans="1:2" x14ac:dyDescent="0.25">
      <c r="A312" s="16"/>
      <c r="B312" s="26"/>
    </row>
    <row r="313" spans="1:2" x14ac:dyDescent="0.25">
      <c r="A313" s="16"/>
      <c r="B313" s="26"/>
    </row>
    <row r="314" spans="1:2" x14ac:dyDescent="0.25">
      <c r="A314" s="16"/>
      <c r="B314" s="26"/>
    </row>
    <row r="315" spans="1:2" x14ac:dyDescent="0.25">
      <c r="A315" s="16"/>
      <c r="B315" s="26"/>
    </row>
    <row r="316" spans="1:2" x14ac:dyDescent="0.25">
      <c r="A316" s="16"/>
      <c r="B316" s="26"/>
    </row>
    <row r="317" spans="1:2" x14ac:dyDescent="0.25">
      <c r="A317" s="16"/>
      <c r="B317" s="26"/>
    </row>
    <row r="318" spans="1:2" x14ac:dyDescent="0.25">
      <c r="A318" s="16"/>
      <c r="B318" s="26"/>
    </row>
    <row r="319" spans="1:2" x14ac:dyDescent="0.25">
      <c r="A319" s="16"/>
      <c r="B319" s="26"/>
    </row>
    <row r="320" spans="1:2" x14ac:dyDescent="0.25">
      <c r="A320" s="16"/>
      <c r="B320" s="26"/>
    </row>
    <row r="321" spans="1:2" x14ac:dyDescent="0.25">
      <c r="A321" s="16"/>
      <c r="B321" s="26"/>
    </row>
    <row r="322" spans="1:2" x14ac:dyDescent="0.25">
      <c r="A322" s="16"/>
      <c r="B322" s="26"/>
    </row>
    <row r="323" spans="1:2" x14ac:dyDescent="0.25">
      <c r="A323" s="16"/>
      <c r="B323" s="26"/>
    </row>
    <row r="324" spans="1:2" x14ac:dyDescent="0.25">
      <c r="A324" s="16"/>
      <c r="B324" s="26"/>
    </row>
    <row r="325" spans="1:2" x14ac:dyDescent="0.25">
      <c r="A325" s="16"/>
      <c r="B325" s="26"/>
    </row>
    <row r="326" spans="1:2" x14ac:dyDescent="0.25">
      <c r="A326" s="16"/>
      <c r="B326" s="26"/>
    </row>
    <row r="327" spans="1:2" x14ac:dyDescent="0.25">
      <c r="A327" s="16"/>
      <c r="B327" s="26"/>
    </row>
    <row r="328" spans="1:2" x14ac:dyDescent="0.25">
      <c r="A328" s="16"/>
      <c r="B328" s="26"/>
    </row>
    <row r="329" spans="1:2" x14ac:dyDescent="0.25">
      <c r="A329" s="16"/>
      <c r="B329" s="26"/>
    </row>
    <row r="330" spans="1:2" x14ac:dyDescent="0.25">
      <c r="A330" s="16"/>
      <c r="B330" s="26"/>
    </row>
    <row r="331" spans="1:2" x14ac:dyDescent="0.25">
      <c r="A331" s="16"/>
      <c r="B331" s="26"/>
    </row>
    <row r="332" spans="1:2" x14ac:dyDescent="0.25">
      <c r="A332" s="16"/>
      <c r="B332" s="26"/>
    </row>
    <row r="333" spans="1:2" x14ac:dyDescent="0.25">
      <c r="A333" s="16"/>
      <c r="B333" s="26"/>
    </row>
    <row r="334" spans="1:2" x14ac:dyDescent="0.25">
      <c r="A334" s="16"/>
      <c r="B334" s="26"/>
    </row>
    <row r="335" spans="1:2" x14ac:dyDescent="0.25">
      <c r="A335" s="16"/>
      <c r="B335" s="26"/>
    </row>
    <row r="336" spans="1:2" x14ac:dyDescent="0.25">
      <c r="A336" s="16"/>
      <c r="B336" s="26"/>
    </row>
    <row r="337" spans="1:2" x14ac:dyDescent="0.25">
      <c r="A337" s="16"/>
      <c r="B337" s="26"/>
    </row>
    <row r="338" spans="1:2" x14ac:dyDescent="0.25">
      <c r="A338" s="16"/>
      <c r="B338" s="26"/>
    </row>
    <row r="339" spans="1:2" x14ac:dyDescent="0.25">
      <c r="A339" s="16"/>
      <c r="B339" s="26"/>
    </row>
    <row r="340" spans="1:2" x14ac:dyDescent="0.25">
      <c r="A340" s="16"/>
      <c r="B340" s="26"/>
    </row>
    <row r="341" spans="1:2" x14ac:dyDescent="0.25">
      <c r="A341" s="16"/>
      <c r="B341" s="26"/>
    </row>
    <row r="342" spans="1:2" x14ac:dyDescent="0.25">
      <c r="A342" s="16"/>
      <c r="B342" s="26"/>
    </row>
    <row r="343" spans="1:2" x14ac:dyDescent="0.25">
      <c r="A343" s="16"/>
      <c r="B343" s="26"/>
    </row>
    <row r="344" spans="1:2" x14ac:dyDescent="0.25">
      <c r="A344" s="16"/>
      <c r="B344" s="26"/>
    </row>
    <row r="345" spans="1:2" x14ac:dyDescent="0.25">
      <c r="A345" s="16"/>
      <c r="B345" s="26"/>
    </row>
    <row r="346" spans="1:2" x14ac:dyDescent="0.25">
      <c r="A346" s="16"/>
      <c r="B346" s="26"/>
    </row>
    <row r="347" spans="1:2" x14ac:dyDescent="0.25">
      <c r="A347" s="16"/>
      <c r="B347" s="26"/>
    </row>
    <row r="348" spans="1:2" x14ac:dyDescent="0.25">
      <c r="A348" s="16"/>
      <c r="B348" s="26"/>
    </row>
    <row r="349" spans="1:2" x14ac:dyDescent="0.25">
      <c r="A349" s="16"/>
      <c r="B349" s="26"/>
    </row>
    <row r="350" spans="1:2" x14ac:dyDescent="0.25">
      <c r="A350" s="16"/>
      <c r="B350" s="26"/>
    </row>
    <row r="351" spans="1:2" x14ac:dyDescent="0.25">
      <c r="A351" s="16"/>
      <c r="B351" s="26"/>
    </row>
    <row r="352" spans="1:2" x14ac:dyDescent="0.25">
      <c r="A352" s="16"/>
      <c r="B352" s="26"/>
    </row>
    <row r="353" spans="1:2" x14ac:dyDescent="0.25">
      <c r="A353" s="16"/>
      <c r="B353" s="26"/>
    </row>
    <row r="354" spans="1:2" x14ac:dyDescent="0.25">
      <c r="A354" s="16"/>
      <c r="B354" s="26"/>
    </row>
    <row r="355" spans="1:2" x14ac:dyDescent="0.25">
      <c r="A355" s="16"/>
      <c r="B355" s="26"/>
    </row>
    <row r="356" spans="1:2" x14ac:dyDescent="0.25">
      <c r="A356" s="16"/>
      <c r="B356" s="26"/>
    </row>
    <row r="357" spans="1:2" x14ac:dyDescent="0.25">
      <c r="A357" s="16"/>
      <c r="B357" s="26"/>
    </row>
    <row r="358" spans="1:2" x14ac:dyDescent="0.25">
      <c r="A358" s="16"/>
      <c r="B358" s="26"/>
    </row>
    <row r="359" spans="1:2" x14ac:dyDescent="0.25">
      <c r="A359" s="16"/>
      <c r="B359" s="26"/>
    </row>
    <row r="360" spans="1:2" x14ac:dyDescent="0.25">
      <c r="A360" s="16"/>
      <c r="B360" s="26"/>
    </row>
    <row r="361" spans="1:2" x14ac:dyDescent="0.25">
      <c r="A361" s="16"/>
      <c r="B361" s="26"/>
    </row>
    <row r="362" spans="1:2" x14ac:dyDescent="0.25">
      <c r="A362" s="16"/>
      <c r="B362" s="26"/>
    </row>
    <row r="363" spans="1:2" x14ac:dyDescent="0.25">
      <c r="A363" s="16"/>
      <c r="B363" s="26"/>
    </row>
    <row r="364" spans="1:2" x14ac:dyDescent="0.25">
      <c r="A364" s="16"/>
      <c r="B364" s="26"/>
    </row>
    <row r="365" spans="1:2" x14ac:dyDescent="0.25">
      <c r="A365" s="16"/>
      <c r="B365" s="26"/>
    </row>
    <row r="366" spans="1:2" x14ac:dyDescent="0.25">
      <c r="A366" s="16"/>
      <c r="B366" s="26"/>
    </row>
    <row r="367" spans="1:2" x14ac:dyDescent="0.25">
      <c r="A367" s="16"/>
      <c r="B367" s="26"/>
    </row>
    <row r="368" spans="1:2" x14ac:dyDescent="0.25">
      <c r="A368" s="16"/>
      <c r="B368" s="26"/>
    </row>
    <row r="369" spans="1:2" x14ac:dyDescent="0.25">
      <c r="A369" s="16"/>
      <c r="B369" s="26"/>
    </row>
    <row r="370" spans="1:2" x14ac:dyDescent="0.25">
      <c r="A370" s="16"/>
      <c r="B370" s="26"/>
    </row>
    <row r="371" spans="1:2" x14ac:dyDescent="0.25">
      <c r="A371" s="16"/>
      <c r="B371" s="26"/>
    </row>
    <row r="372" spans="1:2" x14ac:dyDescent="0.25">
      <c r="A372" s="16"/>
      <c r="B372" s="26"/>
    </row>
    <row r="373" spans="1:2" x14ac:dyDescent="0.25">
      <c r="A373" s="16"/>
      <c r="B373" s="41"/>
    </row>
    <row r="374" spans="1:2" x14ac:dyDescent="0.25">
      <c r="A374" s="16"/>
      <c r="B374" s="26"/>
    </row>
    <row r="375" spans="1:2" x14ac:dyDescent="0.25">
      <c r="A375" s="16"/>
      <c r="B375" s="26"/>
    </row>
    <row r="376" spans="1:2" x14ac:dyDescent="0.25">
      <c r="A376" s="16"/>
      <c r="B376" s="26"/>
    </row>
    <row r="377" spans="1:2" x14ac:dyDescent="0.25">
      <c r="A377" s="16"/>
      <c r="B377" s="26"/>
    </row>
    <row r="378" spans="1:2" x14ac:dyDescent="0.25">
      <c r="A378" s="16"/>
      <c r="B378" s="26"/>
    </row>
    <row r="379" spans="1:2" x14ac:dyDescent="0.25">
      <c r="A379" s="16"/>
      <c r="B379" s="26"/>
    </row>
    <row r="380" spans="1:2" x14ac:dyDescent="0.25">
      <c r="A380" s="16"/>
      <c r="B380" s="26"/>
    </row>
    <row r="381" spans="1:2" x14ac:dyDescent="0.25">
      <c r="A381" s="16"/>
      <c r="B381" s="26"/>
    </row>
    <row r="382" spans="1:2" x14ac:dyDescent="0.25">
      <c r="A382" s="16"/>
      <c r="B382" s="26"/>
    </row>
    <row r="383" spans="1:2" x14ac:dyDescent="0.25">
      <c r="A383" s="16"/>
      <c r="B383" s="26"/>
    </row>
    <row r="384" spans="1:2" x14ac:dyDescent="0.25">
      <c r="A384" s="16"/>
      <c r="B384" s="26"/>
    </row>
    <row r="385" spans="1:2" x14ac:dyDescent="0.25">
      <c r="A385" s="16"/>
      <c r="B385" s="26"/>
    </row>
    <row r="386" spans="1:2" x14ac:dyDescent="0.25">
      <c r="A386" s="16"/>
      <c r="B386" s="26"/>
    </row>
    <row r="387" spans="1:2" x14ac:dyDescent="0.25">
      <c r="A387" s="16"/>
      <c r="B387" s="26"/>
    </row>
    <row r="388" spans="1:2" x14ac:dyDescent="0.25">
      <c r="A388" s="16"/>
      <c r="B388" s="26"/>
    </row>
    <row r="389" spans="1:2" x14ac:dyDescent="0.25">
      <c r="A389" s="16"/>
      <c r="B389" s="26"/>
    </row>
    <row r="390" spans="1:2" x14ac:dyDescent="0.25">
      <c r="A390" s="16"/>
      <c r="B390" s="26"/>
    </row>
    <row r="391" spans="1:2" x14ac:dyDescent="0.25">
      <c r="A391" s="16"/>
      <c r="B391" s="26"/>
    </row>
    <row r="392" spans="1:2" x14ac:dyDescent="0.25">
      <c r="A392" s="16"/>
      <c r="B392" s="26"/>
    </row>
    <row r="393" spans="1:2" x14ac:dyDescent="0.25">
      <c r="A393" s="16"/>
      <c r="B393" s="26"/>
    </row>
    <row r="394" spans="1:2" x14ac:dyDescent="0.25">
      <c r="A394" s="16"/>
      <c r="B394" s="26"/>
    </row>
    <row r="395" spans="1:2" x14ac:dyDescent="0.25">
      <c r="A395" s="16"/>
      <c r="B395" s="26"/>
    </row>
    <row r="396" spans="1:2" x14ac:dyDescent="0.25">
      <c r="A396" s="16"/>
      <c r="B396" s="26"/>
    </row>
    <row r="397" spans="1:2" x14ac:dyDescent="0.25">
      <c r="A397" s="16"/>
      <c r="B397" s="26"/>
    </row>
    <row r="398" spans="1:2" x14ac:dyDescent="0.25">
      <c r="A398" s="16"/>
      <c r="B398" s="26"/>
    </row>
    <row r="399" spans="1:2" x14ac:dyDescent="0.25">
      <c r="A399" s="16"/>
      <c r="B399" s="26"/>
    </row>
    <row r="400" spans="1:2" x14ac:dyDescent="0.25">
      <c r="A400" s="16"/>
      <c r="B400" s="26"/>
    </row>
    <row r="401" spans="1:2" x14ac:dyDescent="0.25">
      <c r="A401" s="16"/>
      <c r="B401" s="26"/>
    </row>
    <row r="402" spans="1:2" x14ac:dyDescent="0.25">
      <c r="A402" s="16"/>
      <c r="B402" s="26"/>
    </row>
    <row r="403" spans="1:2" x14ac:dyDescent="0.25">
      <c r="A403" s="16"/>
      <c r="B403" s="26"/>
    </row>
    <row r="404" spans="1:2" x14ac:dyDescent="0.25">
      <c r="A404" s="16"/>
      <c r="B404" s="26"/>
    </row>
    <row r="405" spans="1:2" x14ac:dyDescent="0.25">
      <c r="A405" s="16"/>
      <c r="B405" s="26"/>
    </row>
    <row r="406" spans="1:2" x14ac:dyDescent="0.25">
      <c r="A406" s="16"/>
      <c r="B406" s="26"/>
    </row>
    <row r="407" spans="1:2" x14ac:dyDescent="0.25">
      <c r="A407" s="16"/>
      <c r="B407" s="26"/>
    </row>
    <row r="408" spans="1:2" x14ac:dyDescent="0.25">
      <c r="A408" s="16"/>
      <c r="B408" s="26"/>
    </row>
    <row r="409" spans="1:2" x14ac:dyDescent="0.25">
      <c r="A409" s="16"/>
      <c r="B409" s="26"/>
    </row>
    <row r="410" spans="1:2" x14ac:dyDescent="0.25">
      <c r="A410" s="16"/>
      <c r="B410" s="26"/>
    </row>
    <row r="411" spans="1:2" x14ac:dyDescent="0.25">
      <c r="A411" s="16"/>
      <c r="B411" s="26"/>
    </row>
    <row r="412" spans="1:2" x14ac:dyDescent="0.25">
      <c r="A412" s="16"/>
      <c r="B412" s="26"/>
    </row>
    <row r="413" spans="1:2" x14ac:dyDescent="0.25">
      <c r="A413" s="16"/>
      <c r="B413" s="26"/>
    </row>
    <row r="414" spans="1:2" x14ac:dyDescent="0.25">
      <c r="A414" s="16"/>
      <c r="B414" s="26"/>
    </row>
    <row r="415" spans="1:2" x14ac:dyDescent="0.25">
      <c r="A415" s="16"/>
      <c r="B415" s="26"/>
    </row>
    <row r="416" spans="1:2" x14ac:dyDescent="0.25">
      <c r="A416" s="16"/>
      <c r="B416" s="26"/>
    </row>
    <row r="417" spans="1:2" x14ac:dyDescent="0.25">
      <c r="A417" s="16"/>
      <c r="B417" s="26"/>
    </row>
    <row r="418" spans="1:2" x14ac:dyDescent="0.25">
      <c r="A418" s="16"/>
      <c r="B418" s="26"/>
    </row>
    <row r="419" spans="1:2" x14ac:dyDescent="0.25">
      <c r="A419" s="16"/>
      <c r="B419" s="26"/>
    </row>
    <row r="420" spans="1:2" x14ac:dyDescent="0.25">
      <c r="A420" s="16"/>
      <c r="B420" s="26"/>
    </row>
    <row r="421" spans="1:2" x14ac:dyDescent="0.25">
      <c r="A421" s="16"/>
      <c r="B421" s="26"/>
    </row>
    <row r="422" spans="1:2" x14ac:dyDescent="0.25">
      <c r="A422" s="16"/>
      <c r="B422" s="26"/>
    </row>
    <row r="423" spans="1:2" x14ac:dyDescent="0.25">
      <c r="A423" s="16"/>
      <c r="B423" s="26"/>
    </row>
    <row r="424" spans="1:2" x14ac:dyDescent="0.25">
      <c r="A424" s="16"/>
      <c r="B424" s="26"/>
    </row>
    <row r="425" spans="1:2" x14ac:dyDescent="0.25">
      <c r="A425" s="16"/>
      <c r="B425" s="26"/>
    </row>
    <row r="426" spans="1:2" x14ac:dyDescent="0.25">
      <c r="A426" s="16"/>
      <c r="B426" s="26"/>
    </row>
    <row r="427" spans="1:2" x14ac:dyDescent="0.25">
      <c r="A427" s="16"/>
      <c r="B427" s="26"/>
    </row>
    <row r="428" spans="1:2" x14ac:dyDescent="0.25">
      <c r="A428" s="16"/>
      <c r="B428" s="26"/>
    </row>
    <row r="429" spans="1:2" x14ac:dyDescent="0.25">
      <c r="A429" s="16"/>
      <c r="B429" s="26"/>
    </row>
    <row r="430" spans="1:2" x14ac:dyDescent="0.25">
      <c r="A430" s="16"/>
      <c r="B430" s="26"/>
    </row>
    <row r="431" spans="1:2" x14ac:dyDescent="0.25">
      <c r="A431" s="16"/>
      <c r="B431" s="26"/>
    </row>
    <row r="432" spans="1:2" x14ac:dyDescent="0.25">
      <c r="A432" s="16"/>
      <c r="B432" s="26"/>
    </row>
    <row r="433" spans="1:2" x14ac:dyDescent="0.25">
      <c r="A433" s="16"/>
      <c r="B433" s="26"/>
    </row>
    <row r="434" spans="1:2" x14ac:dyDescent="0.25">
      <c r="A434" s="16"/>
      <c r="B434" s="26"/>
    </row>
    <row r="435" spans="1:2" x14ac:dyDescent="0.25">
      <c r="A435" s="16"/>
      <c r="B435" s="26"/>
    </row>
    <row r="436" spans="1:2" x14ac:dyDescent="0.25">
      <c r="A436" s="16"/>
      <c r="B436" s="26"/>
    </row>
    <row r="437" spans="1:2" x14ac:dyDescent="0.25">
      <c r="A437" s="16"/>
      <c r="B437" s="26"/>
    </row>
    <row r="438" spans="1:2" x14ac:dyDescent="0.25">
      <c r="A438" s="16"/>
      <c r="B438" s="26"/>
    </row>
    <row r="439" spans="1:2" x14ac:dyDescent="0.25">
      <c r="A439" s="16"/>
      <c r="B439" s="26"/>
    </row>
    <row r="440" spans="1:2" x14ac:dyDescent="0.25">
      <c r="A440" s="16"/>
      <c r="B440" s="26"/>
    </row>
    <row r="441" spans="1:2" x14ac:dyDescent="0.25">
      <c r="A441" s="16"/>
      <c r="B441" s="26"/>
    </row>
    <row r="442" spans="1:2" x14ac:dyDescent="0.25">
      <c r="A442" s="16"/>
      <c r="B442" s="26"/>
    </row>
    <row r="443" spans="1:2" x14ac:dyDescent="0.25">
      <c r="A443" s="16"/>
      <c r="B443" s="26"/>
    </row>
    <row r="444" spans="1:2" x14ac:dyDescent="0.25">
      <c r="A444" s="16"/>
      <c r="B444" s="26"/>
    </row>
    <row r="445" spans="1:2" x14ac:dyDescent="0.25">
      <c r="A445" s="16"/>
      <c r="B445" s="26"/>
    </row>
    <row r="446" spans="1:2" x14ac:dyDescent="0.25">
      <c r="A446" s="16"/>
      <c r="B446" s="26"/>
    </row>
    <row r="447" spans="1:2" x14ac:dyDescent="0.25">
      <c r="A447" s="16"/>
      <c r="B447" s="26"/>
    </row>
    <row r="448" spans="1:2" x14ac:dyDescent="0.25">
      <c r="A448" s="16"/>
      <c r="B448" s="26"/>
    </row>
    <row r="449" spans="1:2" x14ac:dyDescent="0.25">
      <c r="A449" s="16"/>
      <c r="B449" s="26"/>
    </row>
    <row r="450" spans="1:2" x14ac:dyDescent="0.25">
      <c r="A450" s="16"/>
      <c r="B450" s="26"/>
    </row>
    <row r="451" spans="1:2" x14ac:dyDescent="0.25">
      <c r="A451" s="16"/>
      <c r="B451" s="26"/>
    </row>
    <row r="452" spans="1:2" x14ac:dyDescent="0.25">
      <c r="A452" s="16"/>
      <c r="B452" s="26"/>
    </row>
    <row r="453" spans="1:2" x14ac:dyDescent="0.25">
      <c r="A453" s="16"/>
      <c r="B453" s="26"/>
    </row>
    <row r="454" spans="1:2" x14ac:dyDescent="0.25">
      <c r="A454" s="16"/>
      <c r="B454" s="26"/>
    </row>
    <row r="455" spans="1:2" x14ac:dyDescent="0.25">
      <c r="A455" s="16"/>
      <c r="B455" s="26"/>
    </row>
    <row r="456" spans="1:2" x14ac:dyDescent="0.25">
      <c r="A456" s="16"/>
      <c r="B456" s="26"/>
    </row>
    <row r="457" spans="1:2" x14ac:dyDescent="0.25">
      <c r="A457" s="16"/>
      <c r="B457" s="26"/>
    </row>
    <row r="458" spans="1:2" x14ac:dyDescent="0.25">
      <c r="A458" s="16"/>
      <c r="B458" s="26"/>
    </row>
    <row r="459" spans="1:2" x14ac:dyDescent="0.25">
      <c r="A459" s="16"/>
      <c r="B459" s="26"/>
    </row>
    <row r="460" spans="1:2" x14ac:dyDescent="0.25">
      <c r="A460" s="16"/>
      <c r="B460" s="26"/>
    </row>
    <row r="461" spans="1:2" x14ac:dyDescent="0.25">
      <c r="A461" s="16"/>
      <c r="B461" s="26"/>
    </row>
    <row r="462" spans="1:2" x14ac:dyDescent="0.25">
      <c r="A462" s="16"/>
      <c r="B462" s="26"/>
    </row>
    <row r="463" spans="1:2" x14ac:dyDescent="0.25">
      <c r="A463" s="16"/>
      <c r="B463" s="26"/>
    </row>
    <row r="464" spans="1:2" x14ac:dyDescent="0.25">
      <c r="A464" s="16"/>
      <c r="B464" s="26"/>
    </row>
    <row r="465" spans="1:2" x14ac:dyDescent="0.25">
      <c r="A465" s="16"/>
      <c r="B465" s="26"/>
    </row>
    <row r="466" spans="1:2" x14ac:dyDescent="0.25">
      <c r="A466" s="16"/>
      <c r="B466" s="26"/>
    </row>
    <row r="467" spans="1:2" x14ac:dyDescent="0.25">
      <c r="A467" s="16"/>
      <c r="B467" s="26"/>
    </row>
    <row r="468" spans="1:2" x14ac:dyDescent="0.25">
      <c r="A468" s="16"/>
      <c r="B468" s="26"/>
    </row>
    <row r="469" spans="1:2" x14ac:dyDescent="0.25">
      <c r="A469" s="16"/>
      <c r="B469" s="26"/>
    </row>
    <row r="470" spans="1:2" x14ac:dyDescent="0.25">
      <c r="A470" s="16"/>
      <c r="B470" s="26"/>
    </row>
    <row r="471" spans="1:2" x14ac:dyDescent="0.25">
      <c r="A471" s="16"/>
      <c r="B471" s="26"/>
    </row>
    <row r="472" spans="1:2" x14ac:dyDescent="0.25">
      <c r="A472" s="16"/>
      <c r="B472" s="26"/>
    </row>
    <row r="473" spans="1:2" x14ac:dyDescent="0.25">
      <c r="A473" s="16"/>
      <c r="B473" s="26"/>
    </row>
    <row r="474" spans="1:2" x14ac:dyDescent="0.25">
      <c r="A474" s="16"/>
      <c r="B474" s="26"/>
    </row>
    <row r="475" spans="1:2" x14ac:dyDescent="0.25">
      <c r="A475" s="16"/>
      <c r="B475" s="26"/>
    </row>
    <row r="476" spans="1:2" x14ac:dyDescent="0.25">
      <c r="A476" s="16"/>
      <c r="B476" s="26"/>
    </row>
    <row r="477" spans="1:2" x14ac:dyDescent="0.25">
      <c r="A477" s="16"/>
      <c r="B477" s="26"/>
    </row>
    <row r="478" spans="1:2" x14ac:dyDescent="0.25">
      <c r="A478" s="16"/>
      <c r="B478" s="26"/>
    </row>
    <row r="479" spans="1:2" x14ac:dyDescent="0.25">
      <c r="A479" s="16"/>
      <c r="B479" s="26"/>
    </row>
    <row r="480" spans="1:2" x14ac:dyDescent="0.25">
      <c r="A480" s="16"/>
      <c r="B480" s="26"/>
    </row>
    <row r="481" spans="1:2" x14ac:dyDescent="0.25">
      <c r="A481" s="16"/>
      <c r="B481" s="26"/>
    </row>
    <row r="482" spans="1:2" x14ac:dyDescent="0.25">
      <c r="A482" s="16"/>
      <c r="B482" s="26"/>
    </row>
    <row r="483" spans="1:2" x14ac:dyDescent="0.25">
      <c r="A483" s="16"/>
      <c r="B483" s="26"/>
    </row>
    <row r="484" spans="1:2" x14ac:dyDescent="0.25">
      <c r="A484" s="16"/>
      <c r="B484" s="26"/>
    </row>
    <row r="485" spans="1:2" x14ac:dyDescent="0.25">
      <c r="A485" s="16"/>
      <c r="B485" s="26"/>
    </row>
    <row r="486" spans="1:2" x14ac:dyDescent="0.25">
      <c r="A486" s="16"/>
      <c r="B486" s="26"/>
    </row>
    <row r="487" spans="1:2" x14ac:dyDescent="0.25">
      <c r="A487" s="16"/>
      <c r="B487" s="26"/>
    </row>
    <row r="488" spans="1:2" x14ac:dyDescent="0.25">
      <c r="A488" s="16"/>
      <c r="B488" s="26"/>
    </row>
    <row r="489" spans="1:2" x14ac:dyDescent="0.25">
      <c r="A489" s="16"/>
      <c r="B489" s="26"/>
    </row>
    <row r="490" spans="1:2" x14ac:dyDescent="0.25">
      <c r="A490" s="16"/>
      <c r="B490" s="26"/>
    </row>
    <row r="491" spans="1:2" x14ac:dyDescent="0.25">
      <c r="A491" s="16"/>
      <c r="B491" s="26"/>
    </row>
    <row r="492" spans="1:2" x14ac:dyDescent="0.25">
      <c r="A492" s="16"/>
      <c r="B492" s="26"/>
    </row>
    <row r="493" spans="1:2" x14ac:dyDescent="0.25">
      <c r="A493" s="16"/>
      <c r="B493" s="26"/>
    </row>
    <row r="494" spans="1:2" x14ac:dyDescent="0.25">
      <c r="A494" s="16"/>
      <c r="B494" s="26"/>
    </row>
    <row r="495" spans="1:2" x14ac:dyDescent="0.25">
      <c r="A495" s="16"/>
      <c r="B495" s="26"/>
    </row>
    <row r="496" spans="1:2" x14ac:dyDescent="0.25">
      <c r="A496" s="16"/>
      <c r="B496" s="26"/>
    </row>
    <row r="497" spans="1:2" x14ac:dyDescent="0.25">
      <c r="A497" s="16"/>
      <c r="B497" s="26"/>
    </row>
    <row r="498" spans="1:2" x14ac:dyDescent="0.25">
      <c r="A498" s="16"/>
      <c r="B498" s="26"/>
    </row>
    <row r="499" spans="1:2" x14ac:dyDescent="0.25">
      <c r="A499" s="16"/>
      <c r="B499" s="26"/>
    </row>
    <row r="500" spans="1:2" x14ac:dyDescent="0.25">
      <c r="A500" s="16"/>
      <c r="B500" s="26"/>
    </row>
    <row r="501" spans="1:2" x14ac:dyDescent="0.25">
      <c r="A501" s="16"/>
      <c r="B501" s="26"/>
    </row>
    <row r="502" spans="1:2" x14ac:dyDescent="0.25">
      <c r="A502" s="16"/>
      <c r="B502" s="26"/>
    </row>
    <row r="503" spans="1:2" x14ac:dyDescent="0.25">
      <c r="A503" s="16"/>
      <c r="B503" s="26"/>
    </row>
    <row r="504" spans="1:2" x14ac:dyDescent="0.25">
      <c r="A504" s="16"/>
      <c r="B504" s="26"/>
    </row>
    <row r="505" spans="1:2" x14ac:dyDescent="0.25">
      <c r="A505" s="16"/>
      <c r="B505" s="26"/>
    </row>
    <row r="506" spans="1:2" x14ac:dyDescent="0.25">
      <c r="A506" s="16"/>
      <c r="B506" s="26"/>
    </row>
    <row r="507" spans="1:2" x14ac:dyDescent="0.25">
      <c r="A507" s="16"/>
      <c r="B507" s="26"/>
    </row>
    <row r="508" spans="1:2" x14ac:dyDescent="0.25">
      <c r="A508" s="16"/>
      <c r="B508" s="26"/>
    </row>
    <row r="509" spans="1:2" x14ac:dyDescent="0.25">
      <c r="A509" s="16"/>
      <c r="B509" s="26"/>
    </row>
    <row r="510" spans="1:2" x14ac:dyDescent="0.25">
      <c r="A510" s="16"/>
      <c r="B510" s="26"/>
    </row>
    <row r="511" spans="1:2" x14ac:dyDescent="0.25">
      <c r="A511" s="16"/>
      <c r="B511" s="26"/>
    </row>
    <row r="512" spans="1:2" x14ac:dyDescent="0.25">
      <c r="A512" s="16"/>
      <c r="B512" s="26"/>
    </row>
    <row r="513" spans="1:2" x14ac:dyDescent="0.25">
      <c r="A513" s="16"/>
      <c r="B513" s="26"/>
    </row>
    <row r="514" spans="1:2" x14ac:dyDescent="0.25">
      <c r="A514" s="16"/>
      <c r="B514" s="26"/>
    </row>
    <row r="515" spans="1:2" x14ac:dyDescent="0.25">
      <c r="A515" s="16"/>
      <c r="B515" s="26"/>
    </row>
    <row r="516" spans="1:2" x14ac:dyDescent="0.25">
      <c r="A516" s="16"/>
      <c r="B516" s="26"/>
    </row>
    <row r="517" spans="1:2" x14ac:dyDescent="0.25">
      <c r="A517" s="16"/>
      <c r="B517" s="26"/>
    </row>
    <row r="518" spans="1:2" x14ac:dyDescent="0.25">
      <c r="A518" s="16"/>
      <c r="B518" s="26"/>
    </row>
    <row r="519" spans="1:2" x14ac:dyDescent="0.25">
      <c r="A519" s="16"/>
      <c r="B519" s="26"/>
    </row>
    <row r="520" spans="1:2" x14ac:dyDescent="0.25">
      <c r="A520" s="16"/>
      <c r="B520" s="26"/>
    </row>
    <row r="521" spans="1:2" x14ac:dyDescent="0.25">
      <c r="A521" s="16"/>
      <c r="B521" s="26"/>
    </row>
    <row r="522" spans="1:2" x14ac:dyDescent="0.25">
      <c r="A522" s="16"/>
      <c r="B522" s="26"/>
    </row>
    <row r="523" spans="1:2" x14ac:dyDescent="0.25">
      <c r="A523" s="16"/>
      <c r="B523" s="26"/>
    </row>
    <row r="524" spans="1:2" x14ac:dyDescent="0.25">
      <c r="A524" s="16"/>
      <c r="B524" s="26"/>
    </row>
    <row r="525" spans="1:2" x14ac:dyDescent="0.25">
      <c r="A525" s="16"/>
      <c r="B525" s="26"/>
    </row>
    <row r="526" spans="1:2" x14ac:dyDescent="0.25">
      <c r="A526" s="16"/>
      <c r="B526" s="26"/>
    </row>
    <row r="527" spans="1:2" x14ac:dyDescent="0.25">
      <c r="A527" s="16"/>
      <c r="B527" s="26"/>
    </row>
    <row r="528" spans="1:2" x14ac:dyDescent="0.25">
      <c r="A528" s="16"/>
      <c r="B528" s="26"/>
    </row>
    <row r="529" spans="1:2" x14ac:dyDescent="0.25">
      <c r="A529" s="16"/>
      <c r="B529" s="26"/>
    </row>
    <row r="530" spans="1:2" x14ac:dyDescent="0.25">
      <c r="A530" s="16"/>
      <c r="B530" s="26"/>
    </row>
    <row r="531" spans="1:2" x14ac:dyDescent="0.25">
      <c r="A531" s="16"/>
      <c r="B531" s="26"/>
    </row>
    <row r="532" spans="1:2" x14ac:dyDescent="0.25">
      <c r="A532" s="16"/>
      <c r="B532" s="26"/>
    </row>
    <row r="533" spans="1:2" x14ac:dyDescent="0.25">
      <c r="A533" s="16"/>
      <c r="B533" s="26"/>
    </row>
    <row r="534" spans="1:2" x14ac:dyDescent="0.25">
      <c r="A534" s="16"/>
      <c r="B534" s="26"/>
    </row>
    <row r="535" spans="1:2" x14ac:dyDescent="0.25">
      <c r="A535" s="16"/>
      <c r="B535" s="26"/>
    </row>
    <row r="536" spans="1:2" x14ac:dyDescent="0.25">
      <c r="A536" s="16"/>
      <c r="B536" s="26"/>
    </row>
    <row r="537" spans="1:2" x14ac:dyDescent="0.25">
      <c r="A537" s="16"/>
      <c r="B537" s="26"/>
    </row>
    <row r="538" spans="1:2" x14ac:dyDescent="0.25">
      <c r="A538" s="16"/>
      <c r="B538" s="26"/>
    </row>
    <row r="539" spans="1:2" x14ac:dyDescent="0.25">
      <c r="A539" s="16"/>
      <c r="B539" s="26"/>
    </row>
    <row r="540" spans="1:2" x14ac:dyDescent="0.25">
      <c r="A540" s="16"/>
      <c r="B540" s="26"/>
    </row>
    <row r="541" spans="1:2" x14ac:dyDescent="0.25">
      <c r="A541" s="16"/>
      <c r="B541" s="26"/>
    </row>
    <row r="542" spans="1:2" x14ac:dyDescent="0.25">
      <c r="A542" s="16"/>
      <c r="B542" s="26"/>
    </row>
    <row r="543" spans="1:2" x14ac:dyDescent="0.25">
      <c r="A543" s="16"/>
      <c r="B543" s="26"/>
    </row>
    <row r="544" spans="1:2" x14ac:dyDescent="0.25">
      <c r="A544" s="16"/>
      <c r="B544" s="26"/>
    </row>
    <row r="545" spans="1:2" x14ac:dyDescent="0.25">
      <c r="A545" s="16"/>
      <c r="B545" s="26"/>
    </row>
    <row r="546" spans="1:2" x14ac:dyDescent="0.25">
      <c r="A546" s="16"/>
      <c r="B546" s="26"/>
    </row>
    <row r="547" spans="1:2" x14ac:dyDescent="0.25">
      <c r="A547" s="16"/>
      <c r="B547" s="26"/>
    </row>
    <row r="548" spans="1:2" x14ac:dyDescent="0.25">
      <c r="A548" s="16"/>
      <c r="B548" s="26"/>
    </row>
    <row r="549" spans="1:2" x14ac:dyDescent="0.25">
      <c r="A549" s="16"/>
      <c r="B549" s="26"/>
    </row>
    <row r="550" spans="1:2" x14ac:dyDescent="0.25">
      <c r="A550" s="16"/>
      <c r="B550" s="26"/>
    </row>
    <row r="551" spans="1:2" x14ac:dyDescent="0.25">
      <c r="A551" s="16"/>
      <c r="B551" s="26"/>
    </row>
    <row r="552" spans="1:2" x14ac:dyDescent="0.25">
      <c r="A552" s="16"/>
      <c r="B552" s="26"/>
    </row>
    <row r="553" spans="1:2" x14ac:dyDescent="0.25">
      <c r="A553" s="16"/>
      <c r="B553" s="26"/>
    </row>
    <row r="554" spans="1:2" x14ac:dyDescent="0.25">
      <c r="A554" s="16"/>
      <c r="B554" s="26"/>
    </row>
    <row r="555" spans="1:2" x14ac:dyDescent="0.25">
      <c r="A555" s="16"/>
      <c r="B555" s="26"/>
    </row>
    <row r="556" spans="1:2" x14ac:dyDescent="0.25">
      <c r="A556" s="16"/>
      <c r="B556" s="26"/>
    </row>
    <row r="557" spans="1:2" x14ac:dyDescent="0.25">
      <c r="A557" s="16"/>
      <c r="B557" s="26"/>
    </row>
    <row r="558" spans="1:2" x14ac:dyDescent="0.25">
      <c r="A558" s="16"/>
      <c r="B558" s="26"/>
    </row>
    <row r="559" spans="1:2" x14ac:dyDescent="0.25">
      <c r="A559" s="16"/>
      <c r="B559" s="41"/>
    </row>
    <row r="560" spans="1:2" x14ac:dyDescent="0.25">
      <c r="A560" s="16"/>
      <c r="B560" s="26"/>
    </row>
    <row r="561" spans="1:2" x14ac:dyDescent="0.25">
      <c r="A561" s="16"/>
      <c r="B561" s="26"/>
    </row>
    <row r="562" spans="1:2" x14ac:dyDescent="0.25">
      <c r="A562" s="16"/>
      <c r="B562" s="26"/>
    </row>
    <row r="563" spans="1:2" x14ac:dyDescent="0.25">
      <c r="A563" s="16"/>
      <c r="B563" s="26"/>
    </row>
    <row r="564" spans="1:2" x14ac:dyDescent="0.25">
      <c r="A564" s="16"/>
      <c r="B564" s="26"/>
    </row>
    <row r="565" spans="1:2" x14ac:dyDescent="0.25">
      <c r="A565" s="16"/>
      <c r="B565" s="26"/>
    </row>
    <row r="566" spans="1:2" x14ac:dyDescent="0.25">
      <c r="A566" s="16"/>
      <c r="B566" s="26"/>
    </row>
    <row r="567" spans="1:2" x14ac:dyDescent="0.25">
      <c r="A567" s="16"/>
      <c r="B567" s="26"/>
    </row>
    <row r="568" spans="1:2" x14ac:dyDescent="0.25">
      <c r="A568" s="16"/>
      <c r="B568" s="26"/>
    </row>
    <row r="569" spans="1:2" x14ac:dyDescent="0.25">
      <c r="A569" s="16"/>
      <c r="B569" s="26"/>
    </row>
    <row r="570" spans="1:2" x14ac:dyDescent="0.25">
      <c r="A570" s="16"/>
      <c r="B570" s="26"/>
    </row>
    <row r="571" spans="1:2" x14ac:dyDescent="0.25">
      <c r="A571" s="16"/>
      <c r="B571" s="26"/>
    </row>
    <row r="572" spans="1:2" x14ac:dyDescent="0.25">
      <c r="A572" s="16"/>
      <c r="B572" s="26"/>
    </row>
    <row r="573" spans="1:2" x14ac:dyDescent="0.25">
      <c r="A573" s="16"/>
      <c r="B573" s="26"/>
    </row>
    <row r="574" spans="1:2" x14ac:dyDescent="0.25">
      <c r="A574" s="16"/>
      <c r="B574" s="26"/>
    </row>
    <row r="575" spans="1:2" x14ac:dyDescent="0.25">
      <c r="A575" s="16"/>
      <c r="B575" s="26"/>
    </row>
    <row r="576" spans="1:2" x14ac:dyDescent="0.25">
      <c r="A576" s="16"/>
      <c r="B576" s="26"/>
    </row>
    <row r="577" spans="1:2" x14ac:dyDescent="0.25">
      <c r="A577" s="16"/>
      <c r="B577" s="26"/>
    </row>
    <row r="578" spans="1:2" x14ac:dyDescent="0.25">
      <c r="A578" s="16"/>
      <c r="B578" s="26"/>
    </row>
    <row r="579" spans="1:2" x14ac:dyDescent="0.25">
      <c r="A579" s="16"/>
      <c r="B579" s="26"/>
    </row>
    <row r="580" spans="1:2" x14ac:dyDescent="0.25">
      <c r="A580" s="16"/>
      <c r="B580" s="26"/>
    </row>
    <row r="581" spans="1:2" x14ac:dyDescent="0.25">
      <c r="A581" s="16"/>
      <c r="B581" s="26"/>
    </row>
    <row r="582" spans="1:2" x14ac:dyDescent="0.25">
      <c r="A582" s="16"/>
      <c r="B582" s="26"/>
    </row>
    <row r="583" spans="1:2" x14ac:dyDescent="0.25">
      <c r="A583" s="16"/>
      <c r="B583" s="26"/>
    </row>
    <row r="584" spans="1:2" x14ac:dyDescent="0.25">
      <c r="A584" s="16"/>
      <c r="B584" s="26"/>
    </row>
    <row r="585" spans="1:2" x14ac:dyDescent="0.25">
      <c r="A585" s="16"/>
      <c r="B585" s="26"/>
    </row>
    <row r="586" spans="1:2" x14ac:dyDescent="0.25">
      <c r="A586" s="16"/>
      <c r="B586" s="26"/>
    </row>
    <row r="587" spans="1:2" x14ac:dyDescent="0.25">
      <c r="A587" s="16"/>
      <c r="B587" s="26"/>
    </row>
    <row r="588" spans="1:2" x14ac:dyDescent="0.25">
      <c r="A588" s="16"/>
      <c r="B588" s="26"/>
    </row>
    <row r="589" spans="1:2" x14ac:dyDescent="0.25">
      <c r="A589" s="16"/>
      <c r="B589" s="26"/>
    </row>
    <row r="590" spans="1:2" x14ac:dyDescent="0.25">
      <c r="A590" s="16"/>
      <c r="B590" s="26"/>
    </row>
    <row r="591" spans="1:2" x14ac:dyDescent="0.25">
      <c r="A591" s="16"/>
      <c r="B591" s="26"/>
    </row>
    <row r="592" spans="1:2" x14ac:dyDescent="0.25">
      <c r="A592" s="16"/>
      <c r="B592" s="26"/>
    </row>
    <row r="593" spans="1:2" x14ac:dyDescent="0.25">
      <c r="A593" s="16"/>
      <c r="B593" s="26"/>
    </row>
    <row r="594" spans="1:2" x14ac:dyDescent="0.25">
      <c r="A594" s="16"/>
      <c r="B594" s="26"/>
    </row>
    <row r="595" spans="1:2" x14ac:dyDescent="0.25">
      <c r="A595" s="16"/>
      <c r="B595" s="26"/>
    </row>
    <row r="596" spans="1:2" x14ac:dyDescent="0.25">
      <c r="A596" s="16"/>
      <c r="B596" s="26"/>
    </row>
    <row r="597" spans="1:2" x14ac:dyDescent="0.25">
      <c r="A597" s="16"/>
      <c r="B597" s="26"/>
    </row>
    <row r="598" spans="1:2" x14ac:dyDescent="0.25">
      <c r="A598" s="16"/>
      <c r="B598" s="26"/>
    </row>
    <row r="599" spans="1:2" x14ac:dyDescent="0.25">
      <c r="A599" s="16"/>
      <c r="B599" s="26"/>
    </row>
    <row r="600" spans="1:2" x14ac:dyDescent="0.25">
      <c r="A600" s="16"/>
      <c r="B600" s="26"/>
    </row>
    <row r="601" spans="1:2" x14ac:dyDescent="0.25">
      <c r="A601" s="16"/>
      <c r="B601" s="26"/>
    </row>
    <row r="602" spans="1:2" x14ac:dyDescent="0.25">
      <c r="A602" s="16"/>
      <c r="B602" s="26"/>
    </row>
    <row r="603" spans="1:2" x14ac:dyDescent="0.25">
      <c r="A603" s="16"/>
      <c r="B603" s="26"/>
    </row>
    <row r="604" spans="1:2" x14ac:dyDescent="0.25">
      <c r="A604" s="16"/>
      <c r="B604" s="26"/>
    </row>
    <row r="605" spans="1:2" x14ac:dyDescent="0.25">
      <c r="A605" s="16"/>
      <c r="B605" s="26"/>
    </row>
    <row r="606" spans="1:2" x14ac:dyDescent="0.25">
      <c r="A606" s="16"/>
      <c r="B606" s="26"/>
    </row>
    <row r="607" spans="1:2" x14ac:dyDescent="0.25">
      <c r="A607" s="16"/>
      <c r="B607" s="26"/>
    </row>
    <row r="608" spans="1:2" x14ac:dyDescent="0.25">
      <c r="A608" s="16"/>
      <c r="B608" s="26"/>
    </row>
    <row r="609" spans="1:2" x14ac:dyDescent="0.25">
      <c r="A609" s="16"/>
      <c r="B609" s="26"/>
    </row>
    <row r="610" spans="1:2" x14ac:dyDescent="0.25">
      <c r="A610" s="16"/>
      <c r="B610" s="26"/>
    </row>
    <row r="611" spans="1:2" x14ac:dyDescent="0.25">
      <c r="A611" s="16"/>
      <c r="B611" s="26"/>
    </row>
    <row r="612" spans="1:2" x14ac:dyDescent="0.25">
      <c r="A612" s="16"/>
      <c r="B612" s="26"/>
    </row>
    <row r="613" spans="1:2" x14ac:dyDescent="0.25">
      <c r="A613" s="16"/>
      <c r="B613" s="26"/>
    </row>
    <row r="614" spans="1:2" x14ac:dyDescent="0.25">
      <c r="A614" s="16"/>
      <c r="B614" s="26"/>
    </row>
    <row r="615" spans="1:2" x14ac:dyDescent="0.25">
      <c r="A615" s="16"/>
      <c r="B615" s="26"/>
    </row>
    <row r="616" spans="1:2" x14ac:dyDescent="0.25">
      <c r="A616" s="16"/>
      <c r="B616" s="26"/>
    </row>
    <row r="617" spans="1:2" x14ac:dyDescent="0.25">
      <c r="A617" s="16"/>
      <c r="B617" s="26"/>
    </row>
    <row r="618" spans="1:2" x14ac:dyDescent="0.25">
      <c r="A618" s="16"/>
      <c r="B618" s="26"/>
    </row>
    <row r="619" spans="1:2" x14ac:dyDescent="0.25">
      <c r="A619" s="16"/>
      <c r="B619" s="26"/>
    </row>
    <row r="620" spans="1:2" x14ac:dyDescent="0.25">
      <c r="A620" s="16"/>
      <c r="B620" s="26"/>
    </row>
    <row r="621" spans="1:2" x14ac:dyDescent="0.25">
      <c r="A621" s="16"/>
      <c r="B621" s="26"/>
    </row>
    <row r="622" spans="1:2" x14ac:dyDescent="0.25">
      <c r="A622" s="16"/>
      <c r="B622" s="26"/>
    </row>
    <row r="623" spans="1:2" x14ac:dyDescent="0.25">
      <c r="A623" s="16"/>
      <c r="B623" s="26"/>
    </row>
    <row r="624" spans="1:2" x14ac:dyDescent="0.25">
      <c r="A624" s="16"/>
      <c r="B624" s="26"/>
    </row>
    <row r="625" spans="1:2" x14ac:dyDescent="0.25">
      <c r="A625" s="16"/>
      <c r="B625" s="26"/>
    </row>
    <row r="626" spans="1:2" x14ac:dyDescent="0.25">
      <c r="A626" s="16"/>
      <c r="B626" s="26"/>
    </row>
    <row r="627" spans="1:2" x14ac:dyDescent="0.25">
      <c r="A627" s="16"/>
      <c r="B627" s="26"/>
    </row>
    <row r="628" spans="1:2" x14ac:dyDescent="0.25">
      <c r="A628" s="16"/>
      <c r="B628" s="26"/>
    </row>
    <row r="629" spans="1:2" x14ac:dyDescent="0.25">
      <c r="A629" s="16"/>
      <c r="B629" s="26"/>
    </row>
    <row r="630" spans="1:2" x14ac:dyDescent="0.25">
      <c r="A630" s="16"/>
      <c r="B630" s="26"/>
    </row>
    <row r="631" spans="1:2" x14ac:dyDescent="0.25">
      <c r="A631" s="16"/>
      <c r="B631" s="26"/>
    </row>
    <row r="632" spans="1:2" x14ac:dyDescent="0.25">
      <c r="A632" s="16"/>
      <c r="B632" s="26"/>
    </row>
    <row r="633" spans="1:2" x14ac:dyDescent="0.25">
      <c r="A633" s="16"/>
      <c r="B633" s="26"/>
    </row>
    <row r="634" spans="1:2" x14ac:dyDescent="0.25">
      <c r="A634" s="16"/>
      <c r="B634" s="26"/>
    </row>
    <row r="635" spans="1:2" x14ac:dyDescent="0.25">
      <c r="A635" s="16"/>
      <c r="B635" s="26"/>
    </row>
    <row r="636" spans="1:2" x14ac:dyDescent="0.25">
      <c r="A636" s="16"/>
      <c r="B636" s="26"/>
    </row>
    <row r="637" spans="1:2" x14ac:dyDescent="0.25">
      <c r="A637" s="16"/>
      <c r="B637" s="26"/>
    </row>
    <row r="638" spans="1:2" x14ac:dyDescent="0.25">
      <c r="A638" s="16"/>
      <c r="B638" s="26"/>
    </row>
    <row r="639" spans="1:2" x14ac:dyDescent="0.25">
      <c r="A639" s="16"/>
      <c r="B639" s="26"/>
    </row>
    <row r="640" spans="1:2" x14ac:dyDescent="0.25">
      <c r="A640" s="16"/>
      <c r="B640" s="26"/>
    </row>
    <row r="641" spans="1:2" x14ac:dyDescent="0.25">
      <c r="A641" s="16"/>
      <c r="B641" s="26"/>
    </row>
    <row r="642" spans="1:2" x14ac:dyDescent="0.25">
      <c r="A642" s="16"/>
      <c r="B642" s="26"/>
    </row>
    <row r="643" spans="1:2" x14ac:dyDescent="0.25">
      <c r="A643" s="16"/>
      <c r="B643" s="26"/>
    </row>
    <row r="644" spans="1:2" x14ac:dyDescent="0.25">
      <c r="A644" s="16"/>
      <c r="B644" s="26"/>
    </row>
    <row r="645" spans="1:2" x14ac:dyDescent="0.25">
      <c r="A645" s="16"/>
      <c r="B645" s="26"/>
    </row>
    <row r="646" spans="1:2" x14ac:dyDescent="0.25">
      <c r="A646" s="16"/>
      <c r="B646" s="26"/>
    </row>
    <row r="647" spans="1:2" x14ac:dyDescent="0.25">
      <c r="A647" s="16"/>
      <c r="B647" s="26"/>
    </row>
    <row r="648" spans="1:2" x14ac:dyDescent="0.25">
      <c r="A648" s="16"/>
      <c r="B648" s="26"/>
    </row>
    <row r="649" spans="1:2" x14ac:dyDescent="0.25">
      <c r="A649" s="16"/>
      <c r="B649" s="26"/>
    </row>
    <row r="650" spans="1:2" x14ac:dyDescent="0.25">
      <c r="A650" s="16"/>
      <c r="B650" s="26"/>
    </row>
    <row r="651" spans="1:2" x14ac:dyDescent="0.25">
      <c r="A651" s="16"/>
      <c r="B651" s="26"/>
    </row>
    <row r="652" spans="1:2" x14ac:dyDescent="0.25">
      <c r="A652" s="16"/>
      <c r="B652" s="26"/>
    </row>
    <row r="653" spans="1:2" x14ac:dyDescent="0.25">
      <c r="A653" s="16"/>
      <c r="B653" s="26"/>
    </row>
    <row r="654" spans="1:2" x14ac:dyDescent="0.25">
      <c r="A654" s="16"/>
      <c r="B654" s="26"/>
    </row>
    <row r="655" spans="1:2" x14ac:dyDescent="0.25">
      <c r="A655" s="16"/>
      <c r="B655" s="26"/>
    </row>
    <row r="656" spans="1:2" x14ac:dyDescent="0.25">
      <c r="A656" s="16"/>
      <c r="B656" s="26"/>
    </row>
    <row r="657" spans="1:2" x14ac:dyDescent="0.25">
      <c r="A657" s="16"/>
      <c r="B657" s="26"/>
    </row>
    <row r="658" spans="1:2" x14ac:dyDescent="0.25">
      <c r="A658" s="16"/>
      <c r="B658" s="26"/>
    </row>
    <row r="659" spans="1:2" x14ac:dyDescent="0.25">
      <c r="A659" s="16"/>
      <c r="B659" s="26"/>
    </row>
    <row r="660" spans="1:2" x14ac:dyDescent="0.25">
      <c r="A660" s="16"/>
      <c r="B660" s="26"/>
    </row>
    <row r="661" spans="1:2" x14ac:dyDescent="0.25">
      <c r="A661" s="16"/>
      <c r="B661" s="26"/>
    </row>
    <row r="662" spans="1:2" x14ac:dyDescent="0.25">
      <c r="A662" s="16"/>
      <c r="B662" s="26"/>
    </row>
    <row r="663" spans="1:2" x14ac:dyDescent="0.25">
      <c r="A663" s="16"/>
      <c r="B663" s="26"/>
    </row>
    <row r="664" spans="1:2" x14ac:dyDescent="0.25">
      <c r="A664" s="16"/>
      <c r="B664" s="26"/>
    </row>
    <row r="665" spans="1:2" x14ac:dyDescent="0.25">
      <c r="A665" s="16"/>
      <c r="B665" s="26"/>
    </row>
    <row r="666" spans="1:2" x14ac:dyDescent="0.25">
      <c r="A666" s="16"/>
      <c r="B666" s="26"/>
    </row>
    <row r="667" spans="1:2" x14ac:dyDescent="0.25">
      <c r="A667" s="16"/>
      <c r="B667" s="26"/>
    </row>
    <row r="668" spans="1:2" x14ac:dyDescent="0.25">
      <c r="A668" s="16"/>
      <c r="B668" s="26"/>
    </row>
    <row r="669" spans="1:2" x14ac:dyDescent="0.25">
      <c r="A669" s="16"/>
      <c r="B669" s="26"/>
    </row>
    <row r="670" spans="1:2" x14ac:dyDescent="0.25">
      <c r="A670" s="16"/>
      <c r="B670" s="26"/>
    </row>
    <row r="671" spans="1:2" x14ac:dyDescent="0.25">
      <c r="A671" s="16"/>
      <c r="B671" s="26"/>
    </row>
    <row r="672" spans="1:2" x14ac:dyDescent="0.25">
      <c r="A672" s="16"/>
      <c r="B672" s="26"/>
    </row>
    <row r="673" spans="1:2" x14ac:dyDescent="0.25">
      <c r="A673" s="16"/>
      <c r="B673" s="26"/>
    </row>
    <row r="674" spans="1:2" x14ac:dyDescent="0.25">
      <c r="A674" s="16"/>
      <c r="B674" s="26"/>
    </row>
    <row r="675" spans="1:2" x14ac:dyDescent="0.25">
      <c r="A675" s="16"/>
      <c r="B675" s="26"/>
    </row>
    <row r="676" spans="1:2" x14ac:dyDescent="0.25">
      <c r="A676" s="16"/>
      <c r="B676" s="26"/>
    </row>
    <row r="677" spans="1:2" x14ac:dyDescent="0.25">
      <c r="A677" s="16"/>
      <c r="B677" s="26"/>
    </row>
    <row r="678" spans="1:2" x14ac:dyDescent="0.25">
      <c r="A678" s="16"/>
      <c r="B678" s="26"/>
    </row>
    <row r="679" spans="1:2" x14ac:dyDescent="0.25">
      <c r="A679" s="16"/>
      <c r="B679" s="26"/>
    </row>
    <row r="680" spans="1:2" x14ac:dyDescent="0.25">
      <c r="A680" s="16"/>
      <c r="B680" s="26"/>
    </row>
    <row r="681" spans="1:2" x14ac:dyDescent="0.25">
      <c r="A681" s="16"/>
      <c r="B681" s="26"/>
    </row>
    <row r="682" spans="1:2" x14ac:dyDescent="0.25">
      <c r="A682" s="16"/>
      <c r="B682" s="26"/>
    </row>
    <row r="683" spans="1:2" x14ac:dyDescent="0.25">
      <c r="A683" s="16"/>
      <c r="B683" s="26"/>
    </row>
    <row r="684" spans="1:2" x14ac:dyDescent="0.25">
      <c r="A684" s="16"/>
      <c r="B684" s="26"/>
    </row>
    <row r="685" spans="1:2" x14ac:dyDescent="0.25">
      <c r="A685" s="16"/>
      <c r="B685" s="26"/>
    </row>
    <row r="686" spans="1:2" x14ac:dyDescent="0.25">
      <c r="A686" s="16"/>
      <c r="B686" s="26"/>
    </row>
    <row r="687" spans="1:2" x14ac:dyDescent="0.25">
      <c r="A687" s="16"/>
      <c r="B687" s="26"/>
    </row>
    <row r="688" spans="1:2" x14ac:dyDescent="0.25">
      <c r="A688" s="16"/>
      <c r="B688" s="26"/>
    </row>
    <row r="689" spans="1:2" x14ac:dyDescent="0.25">
      <c r="A689" s="16"/>
      <c r="B689" s="26"/>
    </row>
    <row r="690" spans="1:2" x14ac:dyDescent="0.25">
      <c r="A690" s="16"/>
      <c r="B690" s="26"/>
    </row>
    <row r="691" spans="1:2" x14ac:dyDescent="0.25">
      <c r="A691" s="16"/>
      <c r="B691" s="26"/>
    </row>
    <row r="692" spans="1:2" x14ac:dyDescent="0.25">
      <c r="A692" s="16"/>
      <c r="B692" s="26"/>
    </row>
    <row r="693" spans="1:2" x14ac:dyDescent="0.25">
      <c r="A693" s="16"/>
      <c r="B693" s="26"/>
    </row>
    <row r="694" spans="1:2" x14ac:dyDescent="0.25">
      <c r="A694" s="16"/>
      <c r="B694" s="26"/>
    </row>
    <row r="695" spans="1:2" x14ac:dyDescent="0.25">
      <c r="A695" s="16"/>
      <c r="B695" s="26"/>
    </row>
    <row r="696" spans="1:2" x14ac:dyDescent="0.25">
      <c r="A696" s="16"/>
      <c r="B696" s="26"/>
    </row>
    <row r="697" spans="1:2" x14ac:dyDescent="0.25">
      <c r="A697" s="16"/>
      <c r="B697" s="26"/>
    </row>
    <row r="698" spans="1:2" x14ac:dyDescent="0.25">
      <c r="A698" s="16"/>
      <c r="B698" s="26"/>
    </row>
    <row r="699" spans="1:2" x14ac:dyDescent="0.25">
      <c r="A699" s="16"/>
      <c r="B699" s="26"/>
    </row>
    <row r="700" spans="1:2" x14ac:dyDescent="0.25">
      <c r="A700" s="16"/>
      <c r="B700" s="26"/>
    </row>
    <row r="701" spans="1:2" x14ac:dyDescent="0.25">
      <c r="A701" s="16"/>
      <c r="B701" s="26"/>
    </row>
    <row r="702" spans="1:2" x14ac:dyDescent="0.25">
      <c r="A702" s="16"/>
      <c r="B702" s="26"/>
    </row>
    <row r="703" spans="1:2" x14ac:dyDescent="0.25">
      <c r="A703" s="16"/>
      <c r="B703" s="26"/>
    </row>
    <row r="704" spans="1:2" x14ac:dyDescent="0.25">
      <c r="A704" s="16"/>
      <c r="B704" s="26"/>
    </row>
    <row r="705" spans="1:2" x14ac:dyDescent="0.25">
      <c r="A705" s="16"/>
      <c r="B705" s="26"/>
    </row>
    <row r="706" spans="1:2" x14ac:dyDescent="0.25">
      <c r="A706" s="16"/>
      <c r="B706" s="26"/>
    </row>
    <row r="707" spans="1:2" x14ac:dyDescent="0.25">
      <c r="A707" s="16"/>
      <c r="B707" s="26"/>
    </row>
    <row r="708" spans="1:2" x14ac:dyDescent="0.25">
      <c r="A708" s="16"/>
      <c r="B708" s="26"/>
    </row>
    <row r="709" spans="1:2" x14ac:dyDescent="0.25">
      <c r="A709" s="16"/>
      <c r="B709" s="26"/>
    </row>
    <row r="710" spans="1:2" x14ac:dyDescent="0.25">
      <c r="A710" s="16"/>
      <c r="B710" s="26"/>
    </row>
    <row r="711" spans="1:2" x14ac:dyDescent="0.25">
      <c r="A711" s="16"/>
      <c r="B711" s="26"/>
    </row>
    <row r="712" spans="1:2" x14ac:dyDescent="0.25">
      <c r="A712" s="16"/>
      <c r="B712" s="26"/>
    </row>
    <row r="713" spans="1:2" x14ac:dyDescent="0.25">
      <c r="A713" s="16"/>
      <c r="B713" s="26"/>
    </row>
    <row r="714" spans="1:2" x14ac:dyDescent="0.25">
      <c r="A714" s="16"/>
      <c r="B714" s="26"/>
    </row>
    <row r="715" spans="1:2" x14ac:dyDescent="0.25">
      <c r="A715" s="16"/>
      <c r="B715" s="26"/>
    </row>
    <row r="716" spans="1:2" x14ac:dyDescent="0.25">
      <c r="A716" s="16"/>
      <c r="B716" s="26"/>
    </row>
    <row r="717" spans="1:2" x14ac:dyDescent="0.25">
      <c r="A717" s="16"/>
      <c r="B717" s="26"/>
    </row>
    <row r="718" spans="1:2" x14ac:dyDescent="0.25">
      <c r="A718" s="16"/>
      <c r="B718" s="26"/>
    </row>
    <row r="719" spans="1:2" x14ac:dyDescent="0.25">
      <c r="A719" s="16"/>
      <c r="B719" s="26"/>
    </row>
    <row r="720" spans="1:2" x14ac:dyDescent="0.25">
      <c r="A720" s="16"/>
      <c r="B720" s="26"/>
    </row>
    <row r="721" spans="1:2" x14ac:dyDescent="0.25">
      <c r="A721" s="16"/>
      <c r="B721" s="26"/>
    </row>
    <row r="722" spans="1:2" x14ac:dyDescent="0.25">
      <c r="A722" s="16"/>
      <c r="B722" s="26"/>
    </row>
    <row r="723" spans="1:2" x14ac:dyDescent="0.25">
      <c r="A723" s="16"/>
      <c r="B723" s="26"/>
    </row>
    <row r="724" spans="1:2" x14ac:dyDescent="0.25">
      <c r="A724" s="16"/>
      <c r="B724" s="26"/>
    </row>
    <row r="725" spans="1:2" x14ac:dyDescent="0.25">
      <c r="A725" s="16"/>
      <c r="B725" s="26"/>
    </row>
    <row r="726" spans="1:2" x14ac:dyDescent="0.25">
      <c r="A726" s="16"/>
      <c r="B726" s="26"/>
    </row>
    <row r="727" spans="1:2" x14ac:dyDescent="0.25">
      <c r="A727" s="16"/>
      <c r="B727" s="26"/>
    </row>
    <row r="728" spans="1:2" x14ac:dyDescent="0.25">
      <c r="A728" s="16"/>
      <c r="B728" s="26"/>
    </row>
    <row r="729" spans="1:2" x14ac:dyDescent="0.25">
      <c r="A729" s="16"/>
      <c r="B729" s="26"/>
    </row>
    <row r="730" spans="1:2" x14ac:dyDescent="0.25">
      <c r="A730" s="16"/>
      <c r="B730" s="26"/>
    </row>
    <row r="731" spans="1:2" x14ac:dyDescent="0.25">
      <c r="A731" s="16"/>
      <c r="B731" s="26"/>
    </row>
    <row r="732" spans="1:2" x14ac:dyDescent="0.25">
      <c r="A732" s="16"/>
      <c r="B732" s="26"/>
    </row>
    <row r="733" spans="1:2" x14ac:dyDescent="0.25">
      <c r="A733" s="16"/>
      <c r="B733" s="26"/>
    </row>
    <row r="734" spans="1:2" x14ac:dyDescent="0.25">
      <c r="A734" s="16"/>
      <c r="B734" s="26"/>
    </row>
    <row r="735" spans="1:2" x14ac:dyDescent="0.25">
      <c r="A735" s="16"/>
      <c r="B735" s="26"/>
    </row>
    <row r="736" spans="1:2" x14ac:dyDescent="0.25">
      <c r="A736" s="16"/>
      <c r="B736" s="26"/>
    </row>
    <row r="737" spans="1:2" x14ac:dyDescent="0.25">
      <c r="A737" s="16"/>
      <c r="B737" s="26"/>
    </row>
    <row r="738" spans="1:2" x14ac:dyDescent="0.25">
      <c r="A738" s="16"/>
      <c r="B738" s="26"/>
    </row>
    <row r="739" spans="1:2" x14ac:dyDescent="0.25">
      <c r="A739" s="16"/>
      <c r="B739" s="26"/>
    </row>
    <row r="740" spans="1:2" x14ac:dyDescent="0.25">
      <c r="A740" s="16"/>
      <c r="B740" s="26"/>
    </row>
    <row r="741" spans="1:2" x14ac:dyDescent="0.25">
      <c r="A741" s="16"/>
      <c r="B741" s="26"/>
    </row>
    <row r="742" spans="1:2" x14ac:dyDescent="0.25">
      <c r="A742" s="16"/>
      <c r="B742" s="26"/>
    </row>
    <row r="743" spans="1:2" x14ac:dyDescent="0.25">
      <c r="A743" s="16"/>
      <c r="B743" s="26"/>
    </row>
    <row r="744" spans="1:2" x14ac:dyDescent="0.25">
      <c r="A744" s="16"/>
      <c r="B744" s="26"/>
    </row>
    <row r="745" spans="1:2" x14ac:dyDescent="0.25">
      <c r="A745" s="16"/>
      <c r="B745" s="41"/>
    </row>
    <row r="746" spans="1:2" x14ac:dyDescent="0.25">
      <c r="A746" s="16"/>
      <c r="B746" s="26"/>
    </row>
    <row r="747" spans="1:2" x14ac:dyDescent="0.25">
      <c r="A747" s="16"/>
      <c r="B747" s="26"/>
    </row>
    <row r="748" spans="1:2" x14ac:dyDescent="0.25">
      <c r="A748" s="16"/>
      <c r="B748" s="26"/>
    </row>
    <row r="749" spans="1:2" x14ac:dyDescent="0.25">
      <c r="A749" s="16"/>
      <c r="B749" s="26"/>
    </row>
    <row r="750" spans="1:2" x14ac:dyDescent="0.25">
      <c r="A750" s="16"/>
      <c r="B750" s="26"/>
    </row>
    <row r="751" spans="1:2" x14ac:dyDescent="0.25">
      <c r="A751" s="16"/>
      <c r="B751" s="26"/>
    </row>
    <row r="752" spans="1:2" x14ac:dyDescent="0.25">
      <c r="A752" s="16"/>
      <c r="B752" s="26"/>
    </row>
    <row r="753" spans="1:2" x14ac:dyDescent="0.25">
      <c r="A753" s="16"/>
      <c r="B753" s="26"/>
    </row>
    <row r="754" spans="1:2" x14ac:dyDescent="0.25">
      <c r="A754" s="16"/>
      <c r="B754" s="26"/>
    </row>
    <row r="755" spans="1:2" x14ac:dyDescent="0.25">
      <c r="A755" s="16"/>
      <c r="B755" s="26"/>
    </row>
    <row r="756" spans="1:2" x14ac:dyDescent="0.25">
      <c r="A756" s="16"/>
      <c r="B756" s="26"/>
    </row>
    <row r="757" spans="1:2" x14ac:dyDescent="0.25">
      <c r="A757" s="16"/>
      <c r="B757" s="26"/>
    </row>
    <row r="758" spans="1:2" x14ac:dyDescent="0.25">
      <c r="A758" s="16"/>
      <c r="B758" s="26"/>
    </row>
    <row r="759" spans="1:2" x14ac:dyDescent="0.25">
      <c r="A759" s="16"/>
      <c r="B759" s="26"/>
    </row>
    <row r="760" spans="1:2" x14ac:dyDescent="0.25">
      <c r="A760" s="16"/>
      <c r="B760" s="26"/>
    </row>
    <row r="761" spans="1:2" x14ac:dyDescent="0.25">
      <c r="A761" s="16"/>
      <c r="B761" s="26"/>
    </row>
    <row r="762" spans="1:2" x14ac:dyDescent="0.25">
      <c r="A762" s="16"/>
      <c r="B762" s="26"/>
    </row>
    <row r="763" spans="1:2" x14ac:dyDescent="0.25">
      <c r="A763" s="16"/>
      <c r="B763" s="26"/>
    </row>
    <row r="764" spans="1:2" x14ac:dyDescent="0.25">
      <c r="A764" s="16"/>
      <c r="B764" s="26"/>
    </row>
    <row r="765" spans="1:2" x14ac:dyDescent="0.25">
      <c r="A765" s="16"/>
      <c r="B765" s="26"/>
    </row>
    <row r="766" spans="1:2" x14ac:dyDescent="0.25">
      <c r="A766" s="16"/>
      <c r="B766" s="26"/>
    </row>
    <row r="767" spans="1:2" x14ac:dyDescent="0.25">
      <c r="A767" s="16"/>
      <c r="B767" s="26"/>
    </row>
    <row r="768" spans="1:2" x14ac:dyDescent="0.25">
      <c r="A768" s="16"/>
      <c r="B768" s="26"/>
    </row>
    <row r="769" spans="1:2" x14ac:dyDescent="0.25">
      <c r="A769" s="16"/>
      <c r="B769" s="26"/>
    </row>
    <row r="770" spans="1:2" x14ac:dyDescent="0.25">
      <c r="A770" s="16"/>
      <c r="B770" s="26"/>
    </row>
    <row r="771" spans="1:2" x14ac:dyDescent="0.25">
      <c r="A771" s="16"/>
      <c r="B771" s="26"/>
    </row>
    <row r="772" spans="1:2" x14ac:dyDescent="0.25">
      <c r="A772" s="16"/>
      <c r="B772" s="26"/>
    </row>
    <row r="773" spans="1:2" x14ac:dyDescent="0.25">
      <c r="A773" s="16"/>
      <c r="B773" s="26"/>
    </row>
    <row r="774" spans="1:2" x14ac:dyDescent="0.25">
      <c r="A774" s="16"/>
      <c r="B774" s="26"/>
    </row>
    <row r="775" spans="1:2" x14ac:dyDescent="0.25">
      <c r="A775" s="16"/>
      <c r="B775" s="26"/>
    </row>
    <row r="776" spans="1:2" x14ac:dyDescent="0.25">
      <c r="A776" s="16"/>
      <c r="B776" s="26"/>
    </row>
    <row r="777" spans="1:2" x14ac:dyDescent="0.25">
      <c r="A777" s="16"/>
      <c r="B777" s="26"/>
    </row>
    <row r="778" spans="1:2" x14ac:dyDescent="0.25">
      <c r="A778" s="16"/>
      <c r="B778" s="26"/>
    </row>
    <row r="779" spans="1:2" x14ac:dyDescent="0.25">
      <c r="A779" s="16"/>
      <c r="B779" s="26"/>
    </row>
    <row r="780" spans="1:2" x14ac:dyDescent="0.25">
      <c r="A780" s="16"/>
      <c r="B780" s="26"/>
    </row>
    <row r="781" spans="1:2" x14ac:dyDescent="0.25">
      <c r="A781" s="16"/>
      <c r="B781" s="26"/>
    </row>
    <row r="782" spans="1:2" x14ac:dyDescent="0.25">
      <c r="A782" s="16"/>
      <c r="B782" s="26"/>
    </row>
    <row r="783" spans="1:2" x14ac:dyDescent="0.25">
      <c r="A783" s="16"/>
      <c r="B783" s="26"/>
    </row>
    <row r="784" spans="1:2" x14ac:dyDescent="0.25">
      <c r="A784" s="16"/>
      <c r="B784" s="26"/>
    </row>
    <row r="785" spans="1:2" x14ac:dyDescent="0.25">
      <c r="A785" s="16"/>
      <c r="B785" s="26"/>
    </row>
    <row r="786" spans="1:2" x14ac:dyDescent="0.25">
      <c r="A786" s="16"/>
      <c r="B786" s="26"/>
    </row>
    <row r="787" spans="1:2" x14ac:dyDescent="0.25">
      <c r="A787" s="16"/>
      <c r="B787" s="26"/>
    </row>
    <row r="788" spans="1:2" x14ac:dyDescent="0.25">
      <c r="A788" s="16"/>
      <c r="B788" s="26"/>
    </row>
    <row r="789" spans="1:2" x14ac:dyDescent="0.25">
      <c r="A789" s="16"/>
      <c r="B789" s="26"/>
    </row>
    <row r="790" spans="1:2" x14ac:dyDescent="0.25">
      <c r="A790" s="16"/>
      <c r="B790" s="26"/>
    </row>
    <row r="791" spans="1:2" x14ac:dyDescent="0.25">
      <c r="A791" s="16"/>
      <c r="B791" s="26"/>
    </row>
    <row r="792" spans="1:2" x14ac:dyDescent="0.25">
      <c r="A792" s="16"/>
      <c r="B792" s="26"/>
    </row>
    <row r="793" spans="1:2" x14ac:dyDescent="0.25">
      <c r="A793" s="16"/>
      <c r="B793" s="26"/>
    </row>
    <row r="794" spans="1:2" x14ac:dyDescent="0.25">
      <c r="A794" s="16"/>
      <c r="B794" s="26"/>
    </row>
    <row r="795" spans="1:2" x14ac:dyDescent="0.25">
      <c r="A795" s="16"/>
      <c r="B795" s="26"/>
    </row>
    <row r="796" spans="1:2" x14ac:dyDescent="0.25">
      <c r="A796" s="16"/>
      <c r="B796" s="26"/>
    </row>
    <row r="797" spans="1:2" x14ac:dyDescent="0.25">
      <c r="A797" s="16"/>
      <c r="B797" s="26"/>
    </row>
    <row r="798" spans="1:2" x14ac:dyDescent="0.25">
      <c r="A798" s="16"/>
      <c r="B798" s="26"/>
    </row>
    <row r="799" spans="1:2" x14ac:dyDescent="0.25">
      <c r="A799" s="16"/>
      <c r="B799" s="26"/>
    </row>
    <row r="800" spans="1:2" x14ac:dyDescent="0.25">
      <c r="A800" s="16"/>
      <c r="B800" s="26"/>
    </row>
    <row r="801" spans="1:2" x14ac:dyDescent="0.25">
      <c r="A801" s="16"/>
      <c r="B801" s="26"/>
    </row>
    <row r="802" spans="1:2" x14ac:dyDescent="0.25">
      <c r="A802" s="16"/>
      <c r="B802" s="26"/>
    </row>
    <row r="803" spans="1:2" x14ac:dyDescent="0.25">
      <c r="A803" s="16"/>
      <c r="B803" s="26"/>
    </row>
    <row r="804" spans="1:2" x14ac:dyDescent="0.25">
      <c r="A804" s="16"/>
      <c r="B804" s="26"/>
    </row>
    <row r="805" spans="1:2" x14ac:dyDescent="0.25">
      <c r="A805" s="16"/>
      <c r="B805" s="26"/>
    </row>
    <row r="806" spans="1:2" x14ac:dyDescent="0.25">
      <c r="A806" s="16"/>
      <c r="B806" s="26"/>
    </row>
    <row r="807" spans="1:2" x14ac:dyDescent="0.25">
      <c r="A807" s="16"/>
      <c r="B807" s="26"/>
    </row>
    <row r="808" spans="1:2" x14ac:dyDescent="0.25">
      <c r="A808" s="16"/>
      <c r="B808" s="26"/>
    </row>
    <row r="809" spans="1:2" x14ac:dyDescent="0.25">
      <c r="A809" s="16"/>
      <c r="B809" s="26"/>
    </row>
    <row r="810" spans="1:2" x14ac:dyDescent="0.25">
      <c r="A810" s="16"/>
      <c r="B810" s="26"/>
    </row>
    <row r="811" spans="1:2" x14ac:dyDescent="0.25">
      <c r="A811" s="16"/>
      <c r="B811" s="26"/>
    </row>
    <row r="812" spans="1:2" x14ac:dyDescent="0.25">
      <c r="A812" s="16"/>
      <c r="B812" s="26"/>
    </row>
    <row r="813" spans="1:2" x14ac:dyDescent="0.25">
      <c r="A813" s="16"/>
      <c r="B813" s="26"/>
    </row>
    <row r="814" spans="1:2" x14ac:dyDescent="0.25">
      <c r="A814" s="16"/>
      <c r="B814" s="26"/>
    </row>
    <row r="815" spans="1:2" x14ac:dyDescent="0.25">
      <c r="A815" s="16"/>
      <c r="B815" s="26"/>
    </row>
    <row r="816" spans="1:2" x14ac:dyDescent="0.25">
      <c r="A816" s="16"/>
      <c r="B816" s="26"/>
    </row>
    <row r="817" spans="1:2" x14ac:dyDescent="0.25">
      <c r="A817" s="16"/>
      <c r="B817" s="26"/>
    </row>
    <row r="818" spans="1:2" x14ac:dyDescent="0.25">
      <c r="A818" s="16"/>
      <c r="B818" s="26"/>
    </row>
    <row r="819" spans="1:2" x14ac:dyDescent="0.25">
      <c r="A819" s="16"/>
      <c r="B819" s="26"/>
    </row>
    <row r="820" spans="1:2" x14ac:dyDescent="0.25">
      <c r="A820" s="16"/>
      <c r="B820" s="26"/>
    </row>
    <row r="821" spans="1:2" x14ac:dyDescent="0.25">
      <c r="A821" s="16"/>
      <c r="B821" s="26"/>
    </row>
    <row r="822" spans="1:2" x14ac:dyDescent="0.25">
      <c r="A822" s="16"/>
      <c r="B822" s="26"/>
    </row>
    <row r="823" spans="1:2" x14ac:dyDescent="0.25">
      <c r="A823" s="16"/>
      <c r="B823" s="26"/>
    </row>
    <row r="824" spans="1:2" x14ac:dyDescent="0.25">
      <c r="A824" s="16"/>
      <c r="B824" s="26"/>
    </row>
    <row r="825" spans="1:2" x14ac:dyDescent="0.25">
      <c r="A825" s="16"/>
      <c r="B825" s="26"/>
    </row>
    <row r="826" spans="1:2" x14ac:dyDescent="0.25">
      <c r="A826" s="16"/>
      <c r="B826" s="26"/>
    </row>
    <row r="827" spans="1:2" x14ac:dyDescent="0.25">
      <c r="A827" s="16"/>
      <c r="B827" s="26"/>
    </row>
    <row r="828" spans="1:2" x14ac:dyDescent="0.25">
      <c r="A828" s="16"/>
      <c r="B828" s="26"/>
    </row>
    <row r="829" spans="1:2" x14ac:dyDescent="0.25">
      <c r="A829" s="16"/>
      <c r="B829" s="26"/>
    </row>
    <row r="830" spans="1:2" x14ac:dyDescent="0.25">
      <c r="A830" s="16"/>
      <c r="B830" s="26"/>
    </row>
    <row r="831" spans="1:2" x14ac:dyDescent="0.25">
      <c r="A831" s="16"/>
      <c r="B831" s="26"/>
    </row>
    <row r="832" spans="1:2" x14ac:dyDescent="0.25">
      <c r="A832" s="16"/>
      <c r="B832" s="26"/>
    </row>
    <row r="833" spans="1:2" x14ac:dyDescent="0.25">
      <c r="A833" s="16"/>
      <c r="B833" s="26"/>
    </row>
    <row r="834" spans="1:2" x14ac:dyDescent="0.25">
      <c r="A834" s="16"/>
      <c r="B834" s="26"/>
    </row>
    <row r="835" spans="1:2" x14ac:dyDescent="0.25">
      <c r="A835" s="16"/>
      <c r="B835" s="26"/>
    </row>
    <row r="836" spans="1:2" x14ac:dyDescent="0.25">
      <c r="A836" s="16"/>
      <c r="B836" s="26"/>
    </row>
    <row r="837" spans="1:2" x14ac:dyDescent="0.25">
      <c r="A837" s="16"/>
      <c r="B837" s="26"/>
    </row>
    <row r="838" spans="1:2" x14ac:dyDescent="0.25">
      <c r="A838" s="16"/>
      <c r="B838" s="26"/>
    </row>
    <row r="839" spans="1:2" x14ac:dyDescent="0.25">
      <c r="A839" s="16"/>
      <c r="B839" s="26"/>
    </row>
    <row r="840" spans="1:2" x14ac:dyDescent="0.25">
      <c r="A840" s="16"/>
      <c r="B840" s="26"/>
    </row>
    <row r="841" spans="1:2" x14ac:dyDescent="0.25">
      <c r="A841" s="16"/>
      <c r="B841" s="26"/>
    </row>
    <row r="842" spans="1:2" x14ac:dyDescent="0.25">
      <c r="A842" s="16"/>
      <c r="B842" s="26"/>
    </row>
    <row r="843" spans="1:2" x14ac:dyDescent="0.25">
      <c r="A843" s="16"/>
      <c r="B843" s="26"/>
    </row>
    <row r="844" spans="1:2" x14ac:dyDescent="0.25">
      <c r="A844" s="16"/>
      <c r="B844" s="26"/>
    </row>
    <row r="845" spans="1:2" x14ac:dyDescent="0.25">
      <c r="A845" s="16"/>
      <c r="B845" s="26"/>
    </row>
    <row r="846" spans="1:2" x14ac:dyDescent="0.25">
      <c r="A846" s="16"/>
      <c r="B846" s="26"/>
    </row>
    <row r="847" spans="1:2" x14ac:dyDescent="0.25">
      <c r="A847" s="16"/>
      <c r="B847" s="26"/>
    </row>
    <row r="848" spans="1:2" x14ac:dyDescent="0.25">
      <c r="A848" s="16"/>
      <c r="B848" s="26"/>
    </row>
    <row r="849" spans="1:2" x14ac:dyDescent="0.25">
      <c r="A849" s="16"/>
      <c r="B849" s="26"/>
    </row>
    <row r="850" spans="1:2" x14ac:dyDescent="0.25">
      <c r="A850" s="16"/>
      <c r="B850" s="26"/>
    </row>
    <row r="851" spans="1:2" x14ac:dyDescent="0.25">
      <c r="A851" s="16"/>
      <c r="B851" s="26"/>
    </row>
    <row r="852" spans="1:2" x14ac:dyDescent="0.25">
      <c r="A852" s="16"/>
      <c r="B852" s="26"/>
    </row>
    <row r="853" spans="1:2" x14ac:dyDescent="0.25">
      <c r="A853" s="16"/>
      <c r="B853" s="26"/>
    </row>
    <row r="854" spans="1:2" x14ac:dyDescent="0.25">
      <c r="A854" s="16"/>
      <c r="B854" s="26"/>
    </row>
    <row r="855" spans="1:2" x14ac:dyDescent="0.25">
      <c r="A855" s="16"/>
      <c r="B855" s="26"/>
    </row>
    <row r="856" spans="1:2" x14ac:dyDescent="0.25">
      <c r="A856" s="16"/>
      <c r="B856" s="26"/>
    </row>
    <row r="857" spans="1:2" x14ac:dyDescent="0.25">
      <c r="A857" s="16"/>
      <c r="B857" s="26"/>
    </row>
    <row r="858" spans="1:2" x14ac:dyDescent="0.25">
      <c r="A858" s="16"/>
      <c r="B858" s="26"/>
    </row>
    <row r="859" spans="1:2" x14ac:dyDescent="0.25">
      <c r="A859" s="16"/>
      <c r="B859" s="26"/>
    </row>
    <row r="860" spans="1:2" x14ac:dyDescent="0.25">
      <c r="A860" s="16"/>
      <c r="B860" s="26"/>
    </row>
    <row r="861" spans="1:2" x14ac:dyDescent="0.25">
      <c r="A861" s="16"/>
      <c r="B861" s="26"/>
    </row>
    <row r="862" spans="1:2" x14ac:dyDescent="0.25">
      <c r="A862" s="16"/>
      <c r="B862" s="26"/>
    </row>
    <row r="863" spans="1:2" x14ac:dyDescent="0.25">
      <c r="A863" s="16"/>
      <c r="B863" s="26"/>
    </row>
    <row r="864" spans="1:2" x14ac:dyDescent="0.25">
      <c r="A864" s="16"/>
      <c r="B864" s="26"/>
    </row>
    <row r="865" spans="1:2" x14ac:dyDescent="0.25">
      <c r="A865" s="16"/>
      <c r="B865" s="26"/>
    </row>
    <row r="866" spans="1:2" x14ac:dyDescent="0.25">
      <c r="A866" s="16"/>
      <c r="B866" s="26"/>
    </row>
    <row r="867" spans="1:2" x14ac:dyDescent="0.25">
      <c r="A867" s="16"/>
      <c r="B867" s="26"/>
    </row>
    <row r="868" spans="1:2" x14ac:dyDescent="0.25">
      <c r="A868" s="16"/>
      <c r="B868" s="26"/>
    </row>
    <row r="869" spans="1:2" x14ac:dyDescent="0.25">
      <c r="A869" s="16"/>
      <c r="B869" s="26"/>
    </row>
    <row r="870" spans="1:2" x14ac:dyDescent="0.25">
      <c r="A870" s="16"/>
      <c r="B870" s="26"/>
    </row>
    <row r="871" spans="1:2" x14ac:dyDescent="0.25">
      <c r="A871" s="16"/>
      <c r="B871" s="26"/>
    </row>
    <row r="872" spans="1:2" x14ac:dyDescent="0.25">
      <c r="A872" s="16"/>
      <c r="B872" s="26"/>
    </row>
    <row r="873" spans="1:2" x14ac:dyDescent="0.25">
      <c r="A873" s="16"/>
      <c r="B873" s="26"/>
    </row>
    <row r="874" spans="1:2" x14ac:dyDescent="0.25">
      <c r="A874" s="16"/>
      <c r="B874" s="26"/>
    </row>
    <row r="875" spans="1:2" x14ac:dyDescent="0.25">
      <c r="A875" s="16"/>
      <c r="B875" s="26"/>
    </row>
    <row r="876" spans="1:2" x14ac:dyDescent="0.25">
      <c r="A876" s="16"/>
      <c r="B876" s="26"/>
    </row>
    <row r="877" spans="1:2" x14ac:dyDescent="0.25">
      <c r="A877" s="16"/>
      <c r="B877" s="26"/>
    </row>
    <row r="878" spans="1:2" x14ac:dyDescent="0.25">
      <c r="A878" s="16"/>
      <c r="B878" s="26"/>
    </row>
    <row r="879" spans="1:2" x14ac:dyDescent="0.25">
      <c r="A879" s="16"/>
      <c r="B879" s="26"/>
    </row>
    <row r="880" spans="1:2" x14ac:dyDescent="0.25">
      <c r="A880" s="16"/>
      <c r="B880" s="26"/>
    </row>
    <row r="881" spans="1:2" x14ac:dyDescent="0.25">
      <c r="A881" s="16"/>
      <c r="B881" s="26"/>
    </row>
    <row r="882" spans="1:2" x14ac:dyDescent="0.25">
      <c r="A882" s="16"/>
      <c r="B882" s="26"/>
    </row>
    <row r="883" spans="1:2" x14ac:dyDescent="0.25">
      <c r="A883" s="16"/>
      <c r="B883" s="26"/>
    </row>
    <row r="884" spans="1:2" x14ac:dyDescent="0.25">
      <c r="A884" s="16"/>
      <c r="B884" s="26"/>
    </row>
    <row r="885" spans="1:2" x14ac:dyDescent="0.25">
      <c r="A885" s="16"/>
      <c r="B885" s="26"/>
    </row>
    <row r="886" spans="1:2" x14ac:dyDescent="0.25">
      <c r="A886" s="16"/>
      <c r="B886" s="26"/>
    </row>
    <row r="887" spans="1:2" x14ac:dyDescent="0.25">
      <c r="A887" s="16"/>
      <c r="B887" s="26"/>
    </row>
    <row r="888" spans="1:2" x14ac:dyDescent="0.25">
      <c r="A888" s="16"/>
      <c r="B888" s="26"/>
    </row>
    <row r="889" spans="1:2" x14ac:dyDescent="0.25">
      <c r="A889" s="16"/>
      <c r="B889" s="26"/>
    </row>
    <row r="890" spans="1:2" x14ac:dyDescent="0.25">
      <c r="A890" s="16"/>
      <c r="B890" s="26"/>
    </row>
    <row r="891" spans="1:2" x14ac:dyDescent="0.25">
      <c r="A891" s="16"/>
      <c r="B891" s="26"/>
    </row>
    <row r="892" spans="1:2" x14ac:dyDescent="0.25">
      <c r="A892" s="16"/>
      <c r="B892" s="26"/>
    </row>
    <row r="893" spans="1:2" x14ac:dyDescent="0.25">
      <c r="A893" s="16"/>
      <c r="B893" s="26"/>
    </row>
    <row r="894" spans="1:2" x14ac:dyDescent="0.25">
      <c r="A894" s="16"/>
      <c r="B894" s="26"/>
    </row>
    <row r="895" spans="1:2" x14ac:dyDescent="0.25">
      <c r="A895" s="16"/>
      <c r="B895" s="26"/>
    </row>
    <row r="896" spans="1:2" x14ac:dyDescent="0.25">
      <c r="A896" s="16"/>
      <c r="B896" s="26"/>
    </row>
    <row r="897" spans="1:2" x14ac:dyDescent="0.25">
      <c r="A897" s="16"/>
      <c r="B897" s="26"/>
    </row>
    <row r="898" spans="1:2" x14ac:dyDescent="0.25">
      <c r="A898" s="16"/>
      <c r="B898" s="26"/>
    </row>
    <row r="899" spans="1:2" x14ac:dyDescent="0.25">
      <c r="A899" s="16"/>
      <c r="B899" s="26"/>
    </row>
    <row r="900" spans="1:2" x14ac:dyDescent="0.25">
      <c r="A900" s="16"/>
      <c r="B900" s="26"/>
    </row>
    <row r="901" spans="1:2" x14ac:dyDescent="0.25">
      <c r="A901" s="16"/>
      <c r="B901" s="26"/>
    </row>
    <row r="902" spans="1:2" x14ac:dyDescent="0.25">
      <c r="A902" s="16"/>
      <c r="B902" s="26"/>
    </row>
    <row r="903" spans="1:2" x14ac:dyDescent="0.25">
      <c r="A903" s="16"/>
      <c r="B903" s="26"/>
    </row>
    <row r="904" spans="1:2" x14ac:dyDescent="0.25">
      <c r="A904" s="16"/>
      <c r="B904" s="26"/>
    </row>
    <row r="905" spans="1:2" x14ac:dyDescent="0.25">
      <c r="A905" s="16"/>
      <c r="B905" s="26"/>
    </row>
    <row r="906" spans="1:2" x14ac:dyDescent="0.25">
      <c r="A906" s="16"/>
      <c r="B906" s="26"/>
    </row>
    <row r="907" spans="1:2" x14ac:dyDescent="0.25">
      <c r="A907" s="16"/>
      <c r="B907" s="26"/>
    </row>
    <row r="908" spans="1:2" x14ac:dyDescent="0.25">
      <c r="A908" s="16"/>
      <c r="B908" s="26"/>
    </row>
    <row r="909" spans="1:2" x14ac:dyDescent="0.25">
      <c r="A909" s="16"/>
      <c r="B909" s="26"/>
    </row>
    <row r="910" spans="1:2" x14ac:dyDescent="0.25">
      <c r="A910" s="16"/>
      <c r="B910" s="26"/>
    </row>
    <row r="911" spans="1:2" x14ac:dyDescent="0.25">
      <c r="A911" s="16"/>
      <c r="B911" s="26"/>
    </row>
    <row r="912" spans="1:2" x14ac:dyDescent="0.25">
      <c r="A912" s="16"/>
      <c r="B912" s="26"/>
    </row>
    <row r="913" spans="1:2" x14ac:dyDescent="0.25">
      <c r="A913" s="16"/>
      <c r="B913" s="26"/>
    </row>
    <row r="914" spans="1:2" x14ac:dyDescent="0.25">
      <c r="A914" s="16"/>
      <c r="B914" s="26"/>
    </row>
    <row r="915" spans="1:2" x14ac:dyDescent="0.25">
      <c r="A915" s="16"/>
      <c r="B915" s="26"/>
    </row>
    <row r="916" spans="1:2" x14ac:dyDescent="0.25">
      <c r="A916" s="16"/>
      <c r="B916" s="26"/>
    </row>
    <row r="917" spans="1:2" x14ac:dyDescent="0.25">
      <c r="A917" s="16"/>
      <c r="B917" s="26"/>
    </row>
    <row r="918" spans="1:2" x14ac:dyDescent="0.25">
      <c r="A918" s="16"/>
      <c r="B918" s="26"/>
    </row>
    <row r="919" spans="1:2" x14ac:dyDescent="0.25">
      <c r="A919" s="16"/>
      <c r="B919" s="26"/>
    </row>
    <row r="920" spans="1:2" x14ac:dyDescent="0.25">
      <c r="A920" s="16"/>
      <c r="B920" s="26"/>
    </row>
    <row r="921" spans="1:2" x14ac:dyDescent="0.25">
      <c r="A921" s="16"/>
      <c r="B921" s="26"/>
    </row>
    <row r="922" spans="1:2" x14ac:dyDescent="0.25">
      <c r="A922" s="16"/>
      <c r="B922" s="26"/>
    </row>
    <row r="923" spans="1:2" x14ac:dyDescent="0.25">
      <c r="A923" s="16"/>
      <c r="B923" s="26"/>
    </row>
    <row r="924" spans="1:2" x14ac:dyDescent="0.25">
      <c r="A924" s="16"/>
      <c r="B924" s="26"/>
    </row>
    <row r="925" spans="1:2" x14ac:dyDescent="0.25">
      <c r="A925" s="16"/>
      <c r="B925" s="26"/>
    </row>
    <row r="926" spans="1:2" x14ac:dyDescent="0.25">
      <c r="A926" s="16"/>
      <c r="B926" s="26"/>
    </row>
    <row r="927" spans="1:2" x14ac:dyDescent="0.25">
      <c r="A927" s="16"/>
      <c r="B927" s="26"/>
    </row>
    <row r="928" spans="1:2" x14ac:dyDescent="0.25">
      <c r="A928" s="16"/>
      <c r="B928" s="26"/>
    </row>
    <row r="929" spans="1:2" x14ac:dyDescent="0.25">
      <c r="A929" s="16"/>
      <c r="B929" s="26"/>
    </row>
    <row r="930" spans="1:2" x14ac:dyDescent="0.25">
      <c r="A930" s="16"/>
      <c r="B930" s="26"/>
    </row>
    <row r="931" spans="1:2" x14ac:dyDescent="0.25">
      <c r="A931" s="16"/>
      <c r="B931" s="41"/>
    </row>
    <row r="932" spans="1:2" x14ac:dyDescent="0.25">
      <c r="A932" s="16"/>
      <c r="B932" s="26"/>
    </row>
    <row r="933" spans="1:2" x14ac:dyDescent="0.25">
      <c r="A933" s="16"/>
      <c r="B933" s="26"/>
    </row>
    <row r="934" spans="1:2" x14ac:dyDescent="0.25">
      <c r="A934" s="16"/>
      <c r="B934" s="26"/>
    </row>
    <row r="935" spans="1:2" x14ac:dyDescent="0.25">
      <c r="A935" s="16"/>
      <c r="B935" s="26"/>
    </row>
    <row r="936" spans="1:2" x14ac:dyDescent="0.25">
      <c r="A936" s="16"/>
      <c r="B936" s="26"/>
    </row>
    <row r="937" spans="1:2" x14ac:dyDescent="0.25">
      <c r="A937" s="16"/>
      <c r="B937" s="26"/>
    </row>
    <row r="938" spans="1:2" x14ac:dyDescent="0.25">
      <c r="A938" s="16"/>
      <c r="B938" s="26"/>
    </row>
    <row r="939" spans="1:2" x14ac:dyDescent="0.25">
      <c r="A939" s="16"/>
      <c r="B939" s="26"/>
    </row>
    <row r="940" spans="1:2" x14ac:dyDescent="0.25">
      <c r="A940" s="16"/>
      <c r="B940" s="26"/>
    </row>
    <row r="941" spans="1:2" x14ac:dyDescent="0.25">
      <c r="A941" s="16"/>
      <c r="B941" s="26"/>
    </row>
    <row r="942" spans="1:2" x14ac:dyDescent="0.25">
      <c r="A942" s="16"/>
      <c r="B942" s="26"/>
    </row>
    <row r="943" spans="1:2" x14ac:dyDescent="0.25">
      <c r="A943" s="16"/>
      <c r="B943" s="26"/>
    </row>
    <row r="944" spans="1:2" x14ac:dyDescent="0.25">
      <c r="A944" s="16"/>
      <c r="B944" s="26"/>
    </row>
    <row r="945" spans="1:2" x14ac:dyDescent="0.25">
      <c r="A945" s="16"/>
      <c r="B945" s="26"/>
    </row>
    <row r="946" spans="1:2" x14ac:dyDescent="0.25">
      <c r="A946" s="16"/>
      <c r="B946" s="26"/>
    </row>
    <row r="947" spans="1:2" x14ac:dyDescent="0.25">
      <c r="A947" s="16"/>
      <c r="B947" s="26"/>
    </row>
    <row r="948" spans="1:2" x14ac:dyDescent="0.25">
      <c r="A948" s="16"/>
      <c r="B948" s="26"/>
    </row>
    <row r="949" spans="1:2" x14ac:dyDescent="0.25">
      <c r="A949" s="16"/>
      <c r="B949" s="26"/>
    </row>
    <row r="950" spans="1:2" x14ac:dyDescent="0.25">
      <c r="A950" s="16"/>
      <c r="B950" s="26"/>
    </row>
    <row r="951" spans="1:2" x14ac:dyDescent="0.25">
      <c r="A951" s="16"/>
      <c r="B951" s="26"/>
    </row>
    <row r="952" spans="1:2" x14ac:dyDescent="0.25">
      <c r="A952" s="16"/>
      <c r="B952" s="26"/>
    </row>
    <row r="953" spans="1:2" x14ac:dyDescent="0.25">
      <c r="A953" s="16"/>
      <c r="B953" s="26"/>
    </row>
    <row r="954" spans="1:2" x14ac:dyDescent="0.25">
      <c r="A954" s="16"/>
      <c r="B954" s="26"/>
    </row>
    <row r="955" spans="1:2" x14ac:dyDescent="0.25">
      <c r="A955" s="16"/>
      <c r="B955" s="26"/>
    </row>
    <row r="956" spans="1:2" x14ac:dyDescent="0.25">
      <c r="A956" s="16"/>
      <c r="B956" s="26"/>
    </row>
    <row r="957" spans="1:2" x14ac:dyDescent="0.25">
      <c r="A957" s="16"/>
      <c r="B957" s="26"/>
    </row>
    <row r="958" spans="1:2" x14ac:dyDescent="0.25">
      <c r="A958" s="16"/>
      <c r="B958" s="26"/>
    </row>
    <row r="959" spans="1:2" x14ac:dyDescent="0.25">
      <c r="A959" s="16"/>
      <c r="B959" s="26"/>
    </row>
    <row r="960" spans="1:2" x14ac:dyDescent="0.25">
      <c r="A960" s="16"/>
      <c r="B960" s="26"/>
    </row>
    <row r="961" spans="1:2" x14ac:dyDescent="0.25">
      <c r="A961" s="16"/>
      <c r="B961" s="26"/>
    </row>
    <row r="962" spans="1:2" x14ac:dyDescent="0.25">
      <c r="A962" s="16"/>
      <c r="B962" s="26"/>
    </row>
    <row r="963" spans="1:2" x14ac:dyDescent="0.25">
      <c r="A963" s="16"/>
      <c r="B963" s="26"/>
    </row>
    <row r="964" spans="1:2" x14ac:dyDescent="0.25">
      <c r="A964" s="16"/>
      <c r="B964" s="26"/>
    </row>
    <row r="965" spans="1:2" x14ac:dyDescent="0.25">
      <c r="A965" s="16"/>
      <c r="B965" s="26"/>
    </row>
    <row r="966" spans="1:2" x14ac:dyDescent="0.25">
      <c r="A966" s="16"/>
      <c r="B966" s="26"/>
    </row>
    <row r="967" spans="1:2" x14ac:dyDescent="0.25">
      <c r="A967" s="16"/>
      <c r="B967" s="26"/>
    </row>
    <row r="968" spans="1:2" x14ac:dyDescent="0.25">
      <c r="A968" s="16"/>
      <c r="B968" s="26"/>
    </row>
    <row r="969" spans="1:2" x14ac:dyDescent="0.25">
      <c r="A969" s="16"/>
      <c r="B969" s="26"/>
    </row>
    <row r="970" spans="1:2" x14ac:dyDescent="0.25">
      <c r="A970" s="16"/>
      <c r="B970" s="26"/>
    </row>
    <row r="971" spans="1:2" x14ac:dyDescent="0.25">
      <c r="A971" s="16"/>
      <c r="B971" s="26"/>
    </row>
    <row r="972" spans="1:2" x14ac:dyDescent="0.25">
      <c r="A972" s="16"/>
      <c r="B972" s="26"/>
    </row>
    <row r="973" spans="1:2" x14ac:dyDescent="0.25">
      <c r="A973" s="16"/>
      <c r="B973" s="26"/>
    </row>
    <row r="974" spans="1:2" x14ac:dyDescent="0.25">
      <c r="A974" s="16"/>
      <c r="B974" s="26"/>
    </row>
    <row r="975" spans="1:2" x14ac:dyDescent="0.25">
      <c r="A975" s="16"/>
      <c r="B975" s="26"/>
    </row>
    <row r="976" spans="1:2" x14ac:dyDescent="0.25">
      <c r="A976" s="16"/>
      <c r="B976" s="26"/>
    </row>
    <row r="977" spans="1:2" x14ac:dyDescent="0.25">
      <c r="A977" s="16"/>
      <c r="B977" s="26"/>
    </row>
    <row r="978" spans="1:2" x14ac:dyDescent="0.25">
      <c r="A978" s="16"/>
      <c r="B978" s="26"/>
    </row>
    <row r="979" spans="1:2" x14ac:dyDescent="0.25">
      <c r="A979" s="16"/>
      <c r="B979" s="26"/>
    </row>
    <row r="980" spans="1:2" x14ac:dyDescent="0.25">
      <c r="A980" s="16"/>
      <c r="B980" s="26"/>
    </row>
    <row r="981" spans="1:2" x14ac:dyDescent="0.25">
      <c r="A981" s="16"/>
      <c r="B981" s="26"/>
    </row>
    <row r="982" spans="1:2" x14ac:dyDescent="0.25">
      <c r="A982" s="16"/>
      <c r="B982" s="26"/>
    </row>
    <row r="983" spans="1:2" x14ac:dyDescent="0.25">
      <c r="A983" s="16"/>
      <c r="B983" s="26"/>
    </row>
    <row r="984" spans="1:2" x14ac:dyDescent="0.25">
      <c r="A984" s="16"/>
      <c r="B984" s="26"/>
    </row>
    <row r="985" spans="1:2" x14ac:dyDescent="0.25">
      <c r="A985" s="16"/>
      <c r="B985" s="26"/>
    </row>
    <row r="986" spans="1:2" x14ac:dyDescent="0.25">
      <c r="A986" s="16"/>
      <c r="B986" s="26"/>
    </row>
    <row r="987" spans="1:2" x14ac:dyDescent="0.25">
      <c r="A987" s="16"/>
      <c r="B987" s="26"/>
    </row>
    <row r="988" spans="1:2" x14ac:dyDescent="0.25">
      <c r="A988" s="16"/>
      <c r="B988" s="26"/>
    </row>
    <row r="989" spans="1:2" x14ac:dyDescent="0.25">
      <c r="A989" s="16"/>
      <c r="B989" s="26"/>
    </row>
    <row r="990" spans="1:2" x14ac:dyDescent="0.25">
      <c r="A990" s="16"/>
      <c r="B990" s="26"/>
    </row>
    <row r="991" spans="1:2" x14ac:dyDescent="0.25">
      <c r="A991" s="16"/>
      <c r="B991" s="26"/>
    </row>
    <row r="992" spans="1:2" x14ac:dyDescent="0.25">
      <c r="A992" s="16"/>
      <c r="B992" s="26"/>
    </row>
    <row r="993" spans="1:2" x14ac:dyDescent="0.25">
      <c r="A993" s="16"/>
      <c r="B993" s="26"/>
    </row>
    <row r="994" spans="1:2" x14ac:dyDescent="0.25">
      <c r="A994" s="16"/>
      <c r="B994" s="26"/>
    </row>
    <row r="995" spans="1:2" x14ac:dyDescent="0.25">
      <c r="A995" s="16"/>
      <c r="B995" s="26"/>
    </row>
    <row r="996" spans="1:2" x14ac:dyDescent="0.25">
      <c r="A996" s="16"/>
      <c r="B996" s="26"/>
    </row>
    <row r="997" spans="1:2" x14ac:dyDescent="0.25">
      <c r="A997" s="16"/>
      <c r="B997" s="26"/>
    </row>
    <row r="998" spans="1:2" x14ac:dyDescent="0.25">
      <c r="A998" s="16"/>
      <c r="B998" s="26"/>
    </row>
    <row r="999" spans="1:2" x14ac:dyDescent="0.25">
      <c r="A999" s="16"/>
      <c r="B999" s="26"/>
    </row>
    <row r="1000" spans="1:2" x14ac:dyDescent="0.25">
      <c r="A1000" s="16"/>
      <c r="B1000" s="26"/>
    </row>
    <row r="1001" spans="1:2" x14ac:dyDescent="0.25">
      <c r="A1001" s="16"/>
      <c r="B1001" s="26"/>
    </row>
    <row r="1002" spans="1:2" x14ac:dyDescent="0.25">
      <c r="A1002" s="16"/>
      <c r="B1002" s="26"/>
    </row>
    <row r="1003" spans="1:2" x14ac:dyDescent="0.25">
      <c r="A1003" s="16"/>
      <c r="B1003" s="26"/>
    </row>
    <row r="1004" spans="1:2" x14ac:dyDescent="0.25">
      <c r="A1004" s="16"/>
      <c r="B1004" s="26"/>
    </row>
    <row r="1005" spans="1:2" x14ac:dyDescent="0.25">
      <c r="A1005" s="16"/>
      <c r="B1005" s="26"/>
    </row>
    <row r="1006" spans="1:2" x14ac:dyDescent="0.25">
      <c r="A1006" s="16"/>
      <c r="B1006" s="26"/>
    </row>
    <row r="1007" spans="1:2" x14ac:dyDescent="0.25">
      <c r="A1007" s="16"/>
      <c r="B1007" s="26"/>
    </row>
    <row r="1008" spans="1:2" x14ac:dyDescent="0.25">
      <c r="A1008" s="16"/>
      <c r="B1008" s="26"/>
    </row>
    <row r="1009" spans="1:2" x14ac:dyDescent="0.25">
      <c r="A1009" s="16"/>
      <c r="B1009" s="26"/>
    </row>
    <row r="1010" spans="1:2" x14ac:dyDescent="0.25">
      <c r="A1010" s="16"/>
      <c r="B1010" s="26"/>
    </row>
    <row r="1011" spans="1:2" x14ac:dyDescent="0.25">
      <c r="A1011" s="16"/>
      <c r="B1011" s="26"/>
    </row>
    <row r="1012" spans="1:2" x14ac:dyDescent="0.25">
      <c r="A1012" s="16"/>
      <c r="B1012" s="26"/>
    </row>
    <row r="1013" spans="1:2" x14ac:dyDescent="0.25">
      <c r="A1013" s="16"/>
      <c r="B1013" s="26"/>
    </row>
    <row r="1014" spans="1:2" x14ac:dyDescent="0.25">
      <c r="A1014" s="16"/>
      <c r="B1014" s="26"/>
    </row>
    <row r="1015" spans="1:2" x14ac:dyDescent="0.25">
      <c r="A1015" s="16"/>
      <c r="B1015" s="26"/>
    </row>
    <row r="1016" spans="1:2" x14ac:dyDescent="0.25">
      <c r="A1016" s="16"/>
      <c r="B1016" s="26"/>
    </row>
    <row r="1017" spans="1:2" x14ac:dyDescent="0.25">
      <c r="A1017" s="16"/>
      <c r="B1017" s="26"/>
    </row>
    <row r="1018" spans="1:2" x14ac:dyDescent="0.25">
      <c r="A1018" s="16"/>
      <c r="B1018" s="26"/>
    </row>
    <row r="1019" spans="1:2" x14ac:dyDescent="0.25">
      <c r="A1019" s="16"/>
      <c r="B1019" s="26"/>
    </row>
    <row r="1020" spans="1:2" x14ac:dyDescent="0.25">
      <c r="A1020" s="16"/>
      <c r="B1020" s="26"/>
    </row>
    <row r="1021" spans="1:2" x14ac:dyDescent="0.25">
      <c r="A1021" s="16"/>
      <c r="B1021" s="26"/>
    </row>
    <row r="1022" spans="1:2" x14ac:dyDescent="0.25">
      <c r="A1022" s="16"/>
      <c r="B1022" s="26"/>
    </row>
    <row r="1023" spans="1:2" x14ac:dyDescent="0.25">
      <c r="A1023" s="16"/>
      <c r="B1023" s="26"/>
    </row>
    <row r="1024" spans="1:2" x14ac:dyDescent="0.25">
      <c r="A1024" s="16"/>
      <c r="B1024" s="26"/>
    </row>
    <row r="1025" spans="1:2" x14ac:dyDescent="0.25">
      <c r="A1025" s="16"/>
      <c r="B1025" s="26"/>
    </row>
    <row r="1026" spans="1:2" x14ac:dyDescent="0.25">
      <c r="A1026" s="16"/>
      <c r="B1026" s="26"/>
    </row>
    <row r="1027" spans="1:2" x14ac:dyDescent="0.25">
      <c r="A1027" s="16"/>
      <c r="B1027" s="26"/>
    </row>
    <row r="1028" spans="1:2" x14ac:dyDescent="0.25">
      <c r="A1028" s="16"/>
      <c r="B1028" s="26"/>
    </row>
    <row r="1029" spans="1:2" x14ac:dyDescent="0.25">
      <c r="A1029" s="16"/>
      <c r="B1029" s="26"/>
    </row>
    <row r="1030" spans="1:2" x14ac:dyDescent="0.25">
      <c r="A1030" s="16"/>
      <c r="B1030" s="26"/>
    </row>
    <row r="1031" spans="1:2" x14ac:dyDescent="0.25">
      <c r="A1031" s="16"/>
      <c r="B1031" s="26"/>
    </row>
    <row r="1032" spans="1:2" x14ac:dyDescent="0.25">
      <c r="A1032" s="16"/>
      <c r="B1032" s="26"/>
    </row>
    <row r="1033" spans="1:2" x14ac:dyDescent="0.25">
      <c r="A1033" s="16"/>
      <c r="B1033" s="26"/>
    </row>
    <row r="1034" spans="1:2" x14ac:dyDescent="0.25">
      <c r="A1034" s="16"/>
      <c r="B1034" s="26"/>
    </row>
    <row r="1035" spans="1:2" x14ac:dyDescent="0.25">
      <c r="A1035" s="16"/>
      <c r="B1035" s="26"/>
    </row>
    <row r="1036" spans="1:2" x14ac:dyDescent="0.25">
      <c r="A1036" s="16"/>
      <c r="B1036" s="26"/>
    </row>
    <row r="1037" spans="1:2" x14ac:dyDescent="0.25">
      <c r="A1037" s="16"/>
      <c r="B1037" s="26"/>
    </row>
    <row r="1038" spans="1:2" x14ac:dyDescent="0.25">
      <c r="A1038" s="16"/>
      <c r="B1038" s="26"/>
    </row>
    <row r="1039" spans="1:2" x14ac:dyDescent="0.25">
      <c r="A1039" s="16"/>
      <c r="B1039" s="26"/>
    </row>
    <row r="1040" spans="1:2" x14ac:dyDescent="0.25">
      <c r="A1040" s="16"/>
      <c r="B1040" s="26"/>
    </row>
    <row r="1041" spans="1:2" x14ac:dyDescent="0.25">
      <c r="A1041" s="16"/>
      <c r="B1041" s="26"/>
    </row>
    <row r="1042" spans="1:2" x14ac:dyDescent="0.25">
      <c r="A1042" s="16"/>
      <c r="B1042" s="26"/>
    </row>
    <row r="1043" spans="1:2" x14ac:dyDescent="0.25">
      <c r="A1043" s="16"/>
      <c r="B1043" s="26"/>
    </row>
    <row r="1044" spans="1:2" x14ac:dyDescent="0.25">
      <c r="A1044" s="16"/>
      <c r="B1044" s="26"/>
    </row>
    <row r="1045" spans="1:2" x14ac:dyDescent="0.25">
      <c r="A1045" s="16"/>
      <c r="B1045" s="26"/>
    </row>
    <row r="1046" spans="1:2" x14ac:dyDescent="0.25">
      <c r="A1046" s="16"/>
      <c r="B1046" s="26"/>
    </row>
    <row r="1047" spans="1:2" x14ac:dyDescent="0.25">
      <c r="A1047" s="16"/>
      <c r="B1047" s="26"/>
    </row>
  </sheetData>
  <conditionalFormatting sqref="AD23:AG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4:AG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5:AG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6:AG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7:AG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K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0:AK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AB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AB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AB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8:AK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8:A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EEPROMCalibV1</vt:lpstr>
      <vt:lpstr>EEPROM</vt:lpstr>
      <vt:lpstr>Datasheet</vt:lpstr>
      <vt:lpstr>HTPA_EEPROM</vt:lpstr>
      <vt:lpstr>HTPA_EEPROMCalibV1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2015-02-23T12:10:24Z</dcterms:created>
  <dcterms:modified xsi:type="dcterms:W3CDTF">2023-01-24T13:29:35Z</dcterms:modified>
</cp:coreProperties>
</file>