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OneDrive\Documents\DTU\Elektriske kredsløb 2\Hjælpelærer F16-F18\Lab Ex - SMPS\"/>
    </mc:Choice>
  </mc:AlternateContent>
  <xr:revisionPtr revIDLastSave="503" documentId="2729B575DCA4F62C7E8868770AA6AFE0076B9451" xr6:coauthVersionLast="28" xr6:coauthVersionMax="28" xr10:uidLastSave="{A5B2721B-6E5D-42F2-A628-A1B23D672C82}"/>
  <bookViews>
    <workbookView xWindow="0" yWindow="0" windowWidth="19200" windowHeight="6953" xr2:uid="{00000000-000D-0000-FFFF-FFFF00000000}"/>
  </bookViews>
  <sheets>
    <sheet name="Ark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4" i="1" l="1"/>
  <c r="M14" i="1" s="1"/>
  <c r="I13" i="1"/>
  <c r="M13" i="1" s="1"/>
  <c r="L13" i="1"/>
  <c r="L14" i="1"/>
  <c r="L24" i="1"/>
  <c r="I24" i="1"/>
  <c r="M24" i="1" s="1"/>
  <c r="I9" i="1" l="1"/>
  <c r="M9" i="1" s="1"/>
  <c r="L9" i="1"/>
  <c r="I27" i="1"/>
  <c r="M27" i="1" s="1"/>
  <c r="L27" i="1"/>
  <c r="I21" i="1"/>
  <c r="M21" i="1" s="1"/>
  <c r="I20" i="1"/>
  <c r="M20" i="1" s="1"/>
  <c r="L20" i="1"/>
  <c r="L21" i="1"/>
  <c r="I10" i="1" l="1"/>
  <c r="M10" i="1" s="1"/>
  <c r="I11" i="1"/>
  <c r="M11" i="1" s="1"/>
  <c r="I12" i="1"/>
  <c r="M12" i="1" s="1"/>
  <c r="L10" i="1"/>
  <c r="L11" i="1"/>
  <c r="L12" i="1"/>
  <c r="I8" i="1"/>
  <c r="M8" i="1" s="1"/>
  <c r="I7" i="1"/>
  <c r="M7" i="1" s="1"/>
  <c r="L8" i="1"/>
  <c r="L7" i="1"/>
  <c r="I19" i="1"/>
  <c r="M19" i="1" s="1"/>
  <c r="L19" i="1"/>
  <c r="I18" i="1"/>
  <c r="M18" i="1" s="1"/>
  <c r="L18" i="1"/>
  <c r="I17" i="1"/>
  <c r="M17" i="1" s="1"/>
  <c r="L17" i="1"/>
  <c r="L26" i="1" l="1"/>
  <c r="I26" i="1"/>
  <c r="M26" i="1" s="1"/>
  <c r="L25" i="1"/>
  <c r="I25" i="1"/>
  <c r="M25" i="1" s="1"/>
  <c r="L23" i="1" l="1"/>
  <c r="I23" i="1"/>
  <c r="M23" i="1" s="1"/>
  <c r="I30" i="1"/>
  <c r="M30" i="1" s="1"/>
  <c r="I29" i="1"/>
  <c r="M29" i="1" s="1"/>
  <c r="I16" i="1"/>
  <c r="M16" i="1" s="1"/>
  <c r="I6" i="1"/>
  <c r="M6" i="1" s="1"/>
  <c r="L30" i="1" l="1"/>
  <c r="L29" i="1"/>
  <c r="L6" i="1"/>
  <c r="L16" i="1"/>
  <c r="M31" i="1" l="1"/>
  <c r="L31" i="1"/>
</calcChain>
</file>

<file path=xl/sharedStrings.xml><?xml version="1.0" encoding="utf-8"?>
<sst xmlns="http://schemas.openxmlformats.org/spreadsheetml/2006/main" count="165" uniqueCount="127">
  <si>
    <t>Part No.</t>
  </si>
  <si>
    <t>Description</t>
  </si>
  <si>
    <t>Type</t>
  </si>
  <si>
    <t>Capacitor</t>
  </si>
  <si>
    <t>Manufacturer</t>
  </si>
  <si>
    <t>Inductor</t>
  </si>
  <si>
    <t>-</t>
  </si>
  <si>
    <t>Price Ex. VAT</t>
  </si>
  <si>
    <t>Itead</t>
  </si>
  <si>
    <t>DHL Express</t>
  </si>
  <si>
    <t>Min. Order</t>
  </si>
  <si>
    <t>Board Total</t>
  </si>
  <si>
    <t>Number of boards:</t>
  </si>
  <si>
    <t>Min. Order Total</t>
  </si>
  <si>
    <t>delivery 4-5 business days</t>
  </si>
  <si>
    <t>Total Price Ex. VAT</t>
  </si>
  <si>
    <t>PCB Approx.</t>
  </si>
  <si>
    <t>PCB Shipping</t>
  </si>
  <si>
    <t>Resistor</t>
  </si>
  <si>
    <t>Amount total</t>
  </si>
  <si>
    <t>Amount/board</t>
  </si>
  <si>
    <t>RS Pro</t>
  </si>
  <si>
    <t>BNC female</t>
  </si>
  <si>
    <t>546-4027</t>
  </si>
  <si>
    <t>BNC Connector</t>
  </si>
  <si>
    <t>Banana Black</t>
  </si>
  <si>
    <t>Banana Red</t>
  </si>
  <si>
    <t>Designator</t>
  </si>
  <si>
    <t>Distributor</t>
  </si>
  <si>
    <t>10cm x 10cm, 2 layers, 1 oz</t>
  </si>
  <si>
    <t>RS</t>
  </si>
  <si>
    <t>Mouser</t>
  </si>
  <si>
    <t>R13-022-01-002611000</t>
  </si>
  <si>
    <t>Order No.</t>
  </si>
  <si>
    <t>Female, black</t>
  </si>
  <si>
    <t>CT2912-0</t>
  </si>
  <si>
    <t>Cal Test / Global Specialities</t>
  </si>
  <si>
    <t>510-CT2912-0</t>
  </si>
  <si>
    <t>510-CT2912-2</t>
  </si>
  <si>
    <t>CT2912-2</t>
  </si>
  <si>
    <t>LDO1,LDO2</t>
  </si>
  <si>
    <t>Lin Reg</t>
  </si>
  <si>
    <t>5V, 100 mA</t>
  </si>
  <si>
    <t>ON Semi</t>
  </si>
  <si>
    <t>LP2950CDT-5.0RKG</t>
  </si>
  <si>
    <t>863-LP2950CDT-5.0RKG</t>
  </si>
  <si>
    <t>U1,U2</t>
  </si>
  <si>
    <t>Linear Tech</t>
  </si>
  <si>
    <t>LTC6992CS6-1#TRMPBF</t>
  </si>
  <si>
    <t>584-C6992CS6-1TRMPBF</t>
  </si>
  <si>
    <t>GD1</t>
  </si>
  <si>
    <t>Gate Driver</t>
  </si>
  <si>
    <t>Fairchild</t>
  </si>
  <si>
    <t>FAN7371MX</t>
  </si>
  <si>
    <t>809-5025</t>
  </si>
  <si>
    <t>GD2</t>
  </si>
  <si>
    <t>Buck, high side</t>
  </si>
  <si>
    <t>Boost, low side</t>
  </si>
  <si>
    <t>ZXGD3005E6TA</t>
  </si>
  <si>
    <t>738-5288</t>
  </si>
  <si>
    <t>150uH, 1.3A, 10%, 363mOhm</t>
  </si>
  <si>
    <t>Coilcraft</t>
  </si>
  <si>
    <t>MSS1246-154KLB</t>
  </si>
  <si>
    <t>994-MSS1246-154KLB</t>
  </si>
  <si>
    <t>Bill of Materials - SMPS Demo Board</t>
  </si>
  <si>
    <t>Potentiometer</t>
  </si>
  <si>
    <t>20K, linear, through hole</t>
  </si>
  <si>
    <t>Bourns</t>
  </si>
  <si>
    <t>PTV09A-4020U-B203</t>
  </si>
  <si>
    <t>652-PTV09A4020UB203</t>
  </si>
  <si>
    <t>Diodes Inc</t>
  </si>
  <si>
    <t>MOSFET</t>
  </si>
  <si>
    <t>200V, 90mOhm</t>
  </si>
  <si>
    <t>Infineon</t>
  </si>
  <si>
    <t>BSC900N20NS3 G</t>
  </si>
  <si>
    <t>726-BSC900N20NS3G</t>
  </si>
  <si>
    <t>Q1,Q2</t>
  </si>
  <si>
    <t>D1,D2,Db</t>
  </si>
  <si>
    <t>Diode</t>
  </si>
  <si>
    <t>60V, 2A</t>
  </si>
  <si>
    <t>Nexperia</t>
  </si>
  <si>
    <t>PMEG6020ER,115</t>
  </si>
  <si>
    <t>771-PMEG6020ER-115</t>
  </si>
  <si>
    <t>Plastic knob</t>
  </si>
  <si>
    <t>467-6106</t>
  </si>
  <si>
    <t>Female, red</t>
  </si>
  <si>
    <t>6mm D-shaft</t>
  </si>
  <si>
    <t>Oscillator</t>
  </si>
  <si>
    <t>4Hz-1MHz, duty 0-100%</t>
  </si>
  <si>
    <t>L1,L2</t>
  </si>
  <si>
    <t>R2,R4</t>
  </si>
  <si>
    <t>1uF, 100V</t>
  </si>
  <si>
    <t>Taiyo Yuden</t>
  </si>
  <si>
    <t>HMK212BC7105KGHTE</t>
  </si>
  <si>
    <t>963-HMK212BC7105KGHT</t>
  </si>
  <si>
    <t>100nF, 100V</t>
  </si>
  <si>
    <t>TDK</t>
  </si>
  <si>
    <t>C2012X7R2A104K125AA</t>
  </si>
  <si>
    <t>810-C2012X7R2A104K</t>
  </si>
  <si>
    <t>Pin Header</t>
  </si>
  <si>
    <t>Male 2x1</t>
  </si>
  <si>
    <t>Molex</t>
  </si>
  <si>
    <t>896-7620</t>
  </si>
  <si>
    <t>20</t>
  </si>
  <si>
    <t>C5,C10,Cout2,Cout5</t>
  </si>
  <si>
    <t>Cin1,Cin2,Cout1,Cout4</t>
  </si>
  <si>
    <t>56uF, 50V electrolytic</t>
  </si>
  <si>
    <t>Panasonic</t>
  </si>
  <si>
    <t>EEU-FM1H560</t>
  </si>
  <si>
    <t>667-EEU-FM1H560</t>
  </si>
  <si>
    <t>C1,C2,C3,C4,C6,C7,C8,C9,Cout3,Cout6,Cb</t>
  </si>
  <si>
    <t>R3</t>
  </si>
  <si>
    <t>100K</t>
  </si>
  <si>
    <t>150K</t>
  </si>
  <si>
    <t>Rset1, Rset2</t>
  </si>
  <si>
    <t>250K</t>
  </si>
  <si>
    <t>Rg1, Rg2, Rg3</t>
  </si>
  <si>
    <t>5R</t>
  </si>
  <si>
    <t>R1, Rgp1, Rgp2</t>
  </si>
  <si>
    <t>CR0805-FX-1003GLF</t>
  </si>
  <si>
    <t>652-CR0805-FX1003GLF</t>
  </si>
  <si>
    <t>652-CR0805FX-1503ELF</t>
  </si>
  <si>
    <t>652-CR0805FX-2493ELF</t>
  </si>
  <si>
    <t>CR0805-FX-2493ELF</t>
  </si>
  <si>
    <t>Vishay</t>
  </si>
  <si>
    <t>71-CRCW08054R99FKEA</t>
  </si>
  <si>
    <t>CRCW08054R99FKEA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</si>
</sst>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DKK]\ #,##0.00"/>
  </numFmts>
  <fonts count="4" x14ac:knownFonts="1">
    <font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 applyAlignment="1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NumberFormat="1" applyFont="1"/>
    <xf numFmtId="164" fontId="2" fillId="0" borderId="0" xfId="0" applyNumberFormat="1" applyFont="1"/>
    <xf numFmtId="49" fontId="2" fillId="0" borderId="0" xfId="0" applyNumberFormat="1" applyFont="1" applyAlignment="1">
      <alignment horizontal="left"/>
    </xf>
    <xf numFmtId="0" fontId="2" fillId="0" borderId="0" xfId="0" applyFont="1" applyAlignment="1">
      <alignment horizontal="right"/>
    </xf>
    <xf numFmtId="0" fontId="2" fillId="0" borderId="1" xfId="0" applyFont="1" applyBorder="1"/>
    <xf numFmtId="0" fontId="2" fillId="0" borderId="1" xfId="0" applyFont="1" applyBorder="1" applyAlignment="1">
      <alignment horizontal="left"/>
    </xf>
    <xf numFmtId="0" fontId="2" fillId="0" borderId="1" xfId="0" applyNumberFormat="1" applyFont="1" applyBorder="1"/>
    <xf numFmtId="164" fontId="2" fillId="0" borderId="1" xfId="0" applyNumberFormat="1" applyFont="1" applyBorder="1"/>
    <xf numFmtId="0" fontId="3" fillId="0" borderId="1" xfId="0" applyFont="1" applyBorder="1"/>
    <xf numFmtId="0" fontId="3" fillId="0" borderId="1" xfId="0" applyFont="1" applyBorder="1" applyAlignment="1">
      <alignment horizontal="left"/>
    </xf>
    <xf numFmtId="0" fontId="3" fillId="0" borderId="1" xfId="0" applyFont="1" applyBorder="1" applyAlignment="1">
      <alignment horizontal="center"/>
    </xf>
    <xf numFmtId="0" fontId="3" fillId="0" borderId="1" xfId="0" applyNumberFormat="1" applyFont="1" applyBorder="1" applyAlignment="1">
      <alignment horizontal="center"/>
    </xf>
    <xf numFmtId="164" fontId="3" fillId="0" borderId="1" xfId="0" applyNumberFormat="1" applyFont="1" applyBorder="1"/>
    <xf numFmtId="0" fontId="3" fillId="0" borderId="0" xfId="0" applyFont="1"/>
    <xf numFmtId="49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vertical="center" wrapText="1"/>
    </xf>
    <xf numFmtId="0" fontId="3" fillId="0" borderId="0" xfId="0" applyFont="1" applyAlignment="1">
      <alignment horizontal="left"/>
    </xf>
    <xf numFmtId="164" fontId="3" fillId="0" borderId="0" xfId="0" applyNumberFormat="1" applyFont="1"/>
    <xf numFmtId="0" fontId="3" fillId="0" borderId="0" xfId="0" applyNumberFormat="1" applyFont="1"/>
    <xf numFmtId="0" fontId="3" fillId="0" borderId="0" xfId="0" applyFont="1" applyAlignment="1">
      <alignment vertical="center" wrapText="1"/>
    </xf>
    <xf numFmtId="0" fontId="2" fillId="0" borderId="1" xfId="0" applyFont="1" applyBorder="1" applyAlignment="1">
      <alignment horizontal="left"/>
    </xf>
    <xf numFmtId="0" fontId="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4"/>
  <sheetViews>
    <sheetView tabSelected="1" zoomScale="85" zoomScaleNormal="85" workbookViewId="0">
      <selection activeCell="C36" sqref="C36"/>
    </sheetView>
  </sheetViews>
  <sheetFormatPr defaultColWidth="8.73046875" defaultRowHeight="14.25" x14ac:dyDescent="0.45"/>
  <cols>
    <col min="1" max="1" width="33.73046875" style="17" bestFit="1" customWidth="1"/>
    <col min="2" max="2" width="16.59765625" style="17" bestFit="1" customWidth="1"/>
    <col min="3" max="3" width="24.265625" style="17" bestFit="1" customWidth="1"/>
    <col min="4" max="4" width="23" style="17" bestFit="1" customWidth="1"/>
    <col min="5" max="5" width="20.6640625" style="17" bestFit="1" customWidth="1"/>
    <col min="6" max="6" width="9.53125" style="20" bestFit="1" customWidth="1"/>
    <col min="7" max="7" width="23.59765625" style="17" bestFit="1" customWidth="1"/>
    <col min="8" max="8" width="13.53125" style="17" bestFit="1" customWidth="1"/>
    <col min="9" max="9" width="12.06640625" style="22" bestFit="1" customWidth="1"/>
    <col min="10" max="10" width="10" style="17" bestFit="1" customWidth="1"/>
    <col min="11" max="11" width="11.59765625" style="21" bestFit="1" customWidth="1"/>
    <col min="12" max="12" width="10.53125" style="17" bestFit="1" customWidth="1"/>
    <col min="13" max="13" width="14.53125" style="17" bestFit="1" customWidth="1"/>
    <col min="14" max="14" width="8.73046875" style="17"/>
    <col min="15" max="15" width="11.53125" style="17" bestFit="1" customWidth="1"/>
    <col min="16" max="16" width="44.9296875" style="17" bestFit="1" customWidth="1"/>
    <col min="17" max="17" width="22.53125" style="17" bestFit="1" customWidth="1"/>
    <col min="18" max="16384" width="8.73046875" style="17"/>
  </cols>
  <sheetData>
    <row r="1" spans="1:16" s="2" customFormat="1" ht="18" x14ac:dyDescent="0.55000000000000004">
      <c r="A1" s="25" t="s">
        <v>64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1"/>
      <c r="O1" s="1"/>
      <c r="P1" s="1"/>
    </row>
    <row r="2" spans="1:16" s="2" customFormat="1" x14ac:dyDescent="0.45">
      <c r="F2" s="3"/>
      <c r="I2" s="4"/>
      <c r="K2" s="5"/>
    </row>
    <row r="3" spans="1:16" s="2" customFormat="1" x14ac:dyDescent="0.45">
      <c r="A3" s="3" t="s">
        <v>12</v>
      </c>
      <c r="C3" s="6" t="s">
        <v>103</v>
      </c>
      <c r="F3" s="3"/>
      <c r="I3" s="4"/>
      <c r="K3" s="5"/>
      <c r="M3" s="7"/>
    </row>
    <row r="5" spans="1:16" s="2" customFormat="1" x14ac:dyDescent="0.45">
      <c r="A5" s="8" t="s">
        <v>27</v>
      </c>
      <c r="B5" s="8" t="s">
        <v>2</v>
      </c>
      <c r="C5" s="8" t="s">
        <v>1</v>
      </c>
      <c r="D5" s="8" t="s">
        <v>4</v>
      </c>
      <c r="E5" s="8" t="s">
        <v>0</v>
      </c>
      <c r="F5" s="9" t="s">
        <v>28</v>
      </c>
      <c r="G5" s="8" t="s">
        <v>33</v>
      </c>
      <c r="H5" s="8" t="s">
        <v>20</v>
      </c>
      <c r="I5" s="10" t="s">
        <v>19</v>
      </c>
      <c r="J5" s="8" t="s">
        <v>10</v>
      </c>
      <c r="K5" s="11" t="s">
        <v>7</v>
      </c>
      <c r="L5" s="8" t="s">
        <v>11</v>
      </c>
      <c r="M5" s="8" t="s">
        <v>13</v>
      </c>
    </row>
    <row r="6" spans="1:16" x14ac:dyDescent="0.45">
      <c r="A6" s="12" t="s">
        <v>89</v>
      </c>
      <c r="B6" s="12" t="s">
        <v>5</v>
      </c>
      <c r="C6" s="12" t="s">
        <v>60</v>
      </c>
      <c r="D6" s="12" t="s">
        <v>61</v>
      </c>
      <c r="E6" s="23" t="s">
        <v>62</v>
      </c>
      <c r="F6" s="13" t="s">
        <v>31</v>
      </c>
      <c r="G6" s="17" t="s">
        <v>63</v>
      </c>
      <c r="H6" s="14">
        <v>2</v>
      </c>
      <c r="I6" s="15">
        <f>H6*C3</f>
        <v>40</v>
      </c>
      <c r="J6" s="14">
        <v>1</v>
      </c>
      <c r="K6" s="16">
        <v>12.59</v>
      </c>
      <c r="L6" s="16">
        <f t="shared" ref="L6:L9" si="0">K6*H6</f>
        <v>25.18</v>
      </c>
      <c r="M6" s="16">
        <f t="shared" ref="M6:M30" si="1">ROUNDUP((I6/J6),0)*J6*K6</f>
        <v>503.6</v>
      </c>
    </row>
    <row r="7" spans="1:16" x14ac:dyDescent="0.45">
      <c r="A7" s="12" t="s">
        <v>105</v>
      </c>
      <c r="B7" s="12" t="s">
        <v>3</v>
      </c>
      <c r="C7" s="12" t="s">
        <v>106</v>
      </c>
      <c r="D7" s="12" t="s">
        <v>107</v>
      </c>
      <c r="E7" s="12" t="s">
        <v>108</v>
      </c>
      <c r="F7" s="13" t="s">
        <v>31</v>
      </c>
      <c r="G7" s="12" t="s">
        <v>109</v>
      </c>
      <c r="H7" s="14">
        <v>4</v>
      </c>
      <c r="I7" s="15">
        <f>H7*C3</f>
        <v>80</v>
      </c>
      <c r="J7" s="14">
        <v>1</v>
      </c>
      <c r="K7" s="16">
        <v>0.68500000000000005</v>
      </c>
      <c r="L7" s="16">
        <f t="shared" si="0"/>
        <v>2.74</v>
      </c>
      <c r="M7" s="16">
        <f t="shared" ref="M7:M8" si="2">ROUNDUP((I7/J7),0)*J7*K7</f>
        <v>54.800000000000004</v>
      </c>
    </row>
    <row r="8" spans="1:16" x14ac:dyDescent="0.45">
      <c r="A8" s="12" t="s">
        <v>104</v>
      </c>
      <c r="B8" s="12" t="s">
        <v>3</v>
      </c>
      <c r="C8" s="12" t="s">
        <v>91</v>
      </c>
      <c r="D8" s="12" t="s">
        <v>92</v>
      </c>
      <c r="E8" s="19" t="s">
        <v>93</v>
      </c>
      <c r="F8" s="13" t="s">
        <v>31</v>
      </c>
      <c r="G8" s="12" t="s">
        <v>94</v>
      </c>
      <c r="H8" s="14">
        <v>4</v>
      </c>
      <c r="I8" s="15">
        <f>H8*C3</f>
        <v>80</v>
      </c>
      <c r="J8" s="14">
        <v>1</v>
      </c>
      <c r="K8" s="16">
        <v>1.59</v>
      </c>
      <c r="L8" s="16">
        <f t="shared" si="0"/>
        <v>6.36</v>
      </c>
      <c r="M8" s="16">
        <f t="shared" si="2"/>
        <v>127.2</v>
      </c>
    </row>
    <row r="9" spans="1:16" ht="15.75" customHeight="1" x14ac:dyDescent="0.45">
      <c r="A9" s="12" t="s">
        <v>110</v>
      </c>
      <c r="B9" s="12" t="s">
        <v>3</v>
      </c>
      <c r="C9" s="12" t="s">
        <v>95</v>
      </c>
      <c r="D9" s="12" t="s">
        <v>96</v>
      </c>
      <c r="E9" s="19" t="s">
        <v>97</v>
      </c>
      <c r="F9" s="13" t="s">
        <v>31</v>
      </c>
      <c r="G9" s="12" t="s">
        <v>98</v>
      </c>
      <c r="H9" s="14">
        <v>11</v>
      </c>
      <c r="I9" s="15">
        <f>H9*C3</f>
        <v>220</v>
      </c>
      <c r="J9" s="14">
        <v>1</v>
      </c>
      <c r="K9" s="16">
        <v>0.32</v>
      </c>
      <c r="L9" s="16">
        <f t="shared" si="0"/>
        <v>3.52</v>
      </c>
      <c r="M9" s="16">
        <f t="shared" ref="M9" si="3">ROUNDUP((I9/J9),0)*J9*K9</f>
        <v>70.400000000000006</v>
      </c>
    </row>
    <row r="10" spans="1:16" x14ac:dyDescent="0.45">
      <c r="A10" s="12" t="s">
        <v>90</v>
      </c>
      <c r="B10" s="12" t="s">
        <v>65</v>
      </c>
      <c r="C10" s="12" t="s">
        <v>66</v>
      </c>
      <c r="D10" s="12" t="s">
        <v>67</v>
      </c>
      <c r="E10" s="19" t="s">
        <v>68</v>
      </c>
      <c r="F10" s="13" t="s">
        <v>31</v>
      </c>
      <c r="G10" s="12" t="s">
        <v>69</v>
      </c>
      <c r="H10" s="14">
        <v>2</v>
      </c>
      <c r="I10" s="15">
        <f>H10*C3</f>
        <v>40</v>
      </c>
      <c r="J10" s="14">
        <v>1</v>
      </c>
      <c r="K10" s="16">
        <v>5.13</v>
      </c>
      <c r="L10" s="16">
        <f t="shared" ref="L10:L12" si="4">K10*H10</f>
        <v>10.26</v>
      </c>
      <c r="M10" s="16">
        <f t="shared" ref="M10:M12" si="5">ROUNDUP((I10/J10),0)*J10*K10</f>
        <v>205.2</v>
      </c>
    </row>
    <row r="11" spans="1:16" x14ac:dyDescent="0.45">
      <c r="A11" s="12" t="s">
        <v>118</v>
      </c>
      <c r="B11" s="12" t="s">
        <v>18</v>
      </c>
      <c r="C11" s="12" t="s">
        <v>112</v>
      </c>
      <c r="D11" s="12" t="s">
        <v>67</v>
      </c>
      <c r="E11" s="23" t="s">
        <v>119</v>
      </c>
      <c r="F11" s="13" t="s">
        <v>31</v>
      </c>
      <c r="G11" s="17" t="s">
        <v>120</v>
      </c>
      <c r="H11" s="14">
        <v>3</v>
      </c>
      <c r="I11" s="15">
        <f>H11*C3</f>
        <v>60</v>
      </c>
      <c r="J11" s="14">
        <v>100</v>
      </c>
      <c r="K11" s="16">
        <v>0</v>
      </c>
      <c r="L11" s="16">
        <f t="shared" si="4"/>
        <v>0</v>
      </c>
      <c r="M11" s="16">
        <f t="shared" si="5"/>
        <v>0</v>
      </c>
    </row>
    <row r="12" spans="1:16" x14ac:dyDescent="0.45">
      <c r="A12" s="12" t="s">
        <v>111</v>
      </c>
      <c r="B12" s="12" t="s">
        <v>18</v>
      </c>
      <c r="C12" s="12" t="s">
        <v>113</v>
      </c>
      <c r="D12" s="12" t="s">
        <v>67</v>
      </c>
      <c r="E12" s="17" t="s">
        <v>121</v>
      </c>
      <c r="F12" s="13" t="s">
        <v>31</v>
      </c>
      <c r="G12" s="17" t="s">
        <v>121</v>
      </c>
      <c r="H12" s="14">
        <v>1</v>
      </c>
      <c r="I12" s="15">
        <f>H12*C3</f>
        <v>20</v>
      </c>
      <c r="J12" s="14">
        <v>100</v>
      </c>
      <c r="K12" s="16">
        <v>0</v>
      </c>
      <c r="L12" s="16">
        <f t="shared" si="4"/>
        <v>0</v>
      </c>
      <c r="M12" s="16">
        <f t="shared" si="5"/>
        <v>0</v>
      </c>
    </row>
    <row r="13" spans="1:16" x14ac:dyDescent="0.45">
      <c r="A13" s="12" t="s">
        <v>114</v>
      </c>
      <c r="B13" s="12" t="s">
        <v>18</v>
      </c>
      <c r="C13" s="12" t="s">
        <v>115</v>
      </c>
      <c r="D13" s="12" t="s">
        <v>67</v>
      </c>
      <c r="E13" s="23" t="s">
        <v>123</v>
      </c>
      <c r="F13" s="13" t="s">
        <v>31</v>
      </c>
      <c r="G13" s="17" t="s">
        <v>122</v>
      </c>
      <c r="H13" s="14">
        <v>2</v>
      </c>
      <c r="I13" s="18">
        <f>H13*C3</f>
        <v>40</v>
      </c>
      <c r="J13" s="14">
        <v>100</v>
      </c>
      <c r="K13" s="16">
        <v>0.14899999999999999</v>
      </c>
      <c r="L13" s="16">
        <f t="shared" ref="L13:L14" si="6">K13*H13</f>
        <v>0.29799999999999999</v>
      </c>
      <c r="M13" s="16">
        <f t="shared" ref="M13:M14" si="7">ROUNDUP((I13/J13),0)*J13*K13</f>
        <v>14.899999999999999</v>
      </c>
    </row>
    <row r="14" spans="1:16" x14ac:dyDescent="0.45">
      <c r="A14" s="12" t="s">
        <v>116</v>
      </c>
      <c r="B14" s="12" t="s">
        <v>18</v>
      </c>
      <c r="C14" s="12" t="s">
        <v>117</v>
      </c>
      <c r="D14" s="12" t="s">
        <v>124</v>
      </c>
      <c r="E14" s="23" t="s">
        <v>126</v>
      </c>
      <c r="F14" s="13" t="s">
        <v>31</v>
      </c>
      <c r="G14" s="17" t="s">
        <v>125</v>
      </c>
      <c r="H14" s="14">
        <v>3</v>
      </c>
      <c r="I14" s="18">
        <f>H14*C3</f>
        <v>60</v>
      </c>
      <c r="J14" s="14">
        <v>100</v>
      </c>
      <c r="K14" s="16">
        <v>0.17100000000000001</v>
      </c>
      <c r="L14" s="16">
        <f t="shared" si="6"/>
        <v>0.51300000000000001</v>
      </c>
      <c r="M14" s="16">
        <f t="shared" si="7"/>
        <v>17.100000000000001</v>
      </c>
    </row>
    <row r="15" spans="1:16" x14ac:dyDescent="0.45">
      <c r="A15" s="12"/>
      <c r="B15" s="12"/>
      <c r="C15" s="12"/>
      <c r="D15" s="12"/>
      <c r="E15" s="12"/>
      <c r="F15" s="13"/>
      <c r="G15" s="12"/>
      <c r="H15" s="14"/>
      <c r="I15" s="15"/>
      <c r="J15" s="14"/>
      <c r="K15" s="16"/>
      <c r="L15" s="16"/>
      <c r="M15" s="16"/>
    </row>
    <row r="16" spans="1:16" x14ac:dyDescent="0.45">
      <c r="A16" s="12" t="s">
        <v>40</v>
      </c>
      <c r="B16" s="12" t="s">
        <v>41</v>
      </c>
      <c r="C16" s="12" t="s">
        <v>42</v>
      </c>
      <c r="D16" s="12" t="s">
        <v>43</v>
      </c>
      <c r="E16" s="19" t="s">
        <v>44</v>
      </c>
      <c r="F16" s="13" t="s">
        <v>31</v>
      </c>
      <c r="G16" s="12" t="s">
        <v>45</v>
      </c>
      <c r="H16" s="14">
        <v>2</v>
      </c>
      <c r="I16" s="15">
        <f>H16*C3</f>
        <v>40</v>
      </c>
      <c r="J16" s="14">
        <v>1</v>
      </c>
      <c r="K16" s="16">
        <v>3.8</v>
      </c>
      <c r="L16" s="16">
        <f>K16*H16</f>
        <v>7.6</v>
      </c>
      <c r="M16" s="16">
        <f t="shared" si="1"/>
        <v>152</v>
      </c>
    </row>
    <row r="17" spans="1:13" x14ac:dyDescent="0.45">
      <c r="A17" s="12" t="s">
        <v>46</v>
      </c>
      <c r="B17" s="12" t="s">
        <v>87</v>
      </c>
      <c r="C17" s="12" t="s">
        <v>88</v>
      </c>
      <c r="D17" s="12" t="s">
        <v>47</v>
      </c>
      <c r="E17" s="19" t="s">
        <v>48</v>
      </c>
      <c r="F17" s="13" t="s">
        <v>31</v>
      </c>
      <c r="G17" s="12" t="s">
        <v>49</v>
      </c>
      <c r="H17" s="14">
        <v>2</v>
      </c>
      <c r="I17" s="15">
        <f>H17*C3</f>
        <v>40</v>
      </c>
      <c r="J17" s="14">
        <v>1</v>
      </c>
      <c r="K17" s="16">
        <v>24.73</v>
      </c>
      <c r="L17" s="16">
        <f>K17*H17</f>
        <v>49.46</v>
      </c>
      <c r="M17" s="16">
        <f t="shared" ref="M17" si="8">ROUNDUP((I17/J17),0)*J17*K17</f>
        <v>989.2</v>
      </c>
    </row>
    <row r="18" spans="1:13" x14ac:dyDescent="0.45">
      <c r="A18" s="12" t="s">
        <v>50</v>
      </c>
      <c r="B18" s="12" t="s">
        <v>51</v>
      </c>
      <c r="C18" s="12" t="s">
        <v>56</v>
      </c>
      <c r="D18" s="12" t="s">
        <v>52</v>
      </c>
      <c r="E18" s="12" t="s">
        <v>53</v>
      </c>
      <c r="F18" s="13" t="s">
        <v>30</v>
      </c>
      <c r="G18" s="12" t="s">
        <v>54</v>
      </c>
      <c r="H18" s="14">
        <v>1</v>
      </c>
      <c r="I18" s="15">
        <f>H18*C3</f>
        <v>20</v>
      </c>
      <c r="J18" s="14">
        <v>5</v>
      </c>
      <c r="K18" s="16">
        <v>7.3</v>
      </c>
      <c r="L18" s="16">
        <f>K18*H18</f>
        <v>7.3</v>
      </c>
      <c r="M18" s="16">
        <f t="shared" ref="M18" si="9">ROUNDUP((I18/J18),0)*J18*K18</f>
        <v>146</v>
      </c>
    </row>
    <row r="19" spans="1:13" x14ac:dyDescent="0.45">
      <c r="A19" s="12" t="s">
        <v>55</v>
      </c>
      <c r="B19" s="12" t="s">
        <v>51</v>
      </c>
      <c r="C19" s="12" t="s">
        <v>57</v>
      </c>
      <c r="D19" s="12" t="s">
        <v>70</v>
      </c>
      <c r="E19" s="12" t="s">
        <v>58</v>
      </c>
      <c r="F19" s="13" t="s">
        <v>30</v>
      </c>
      <c r="G19" s="12" t="s">
        <v>59</v>
      </c>
      <c r="H19" s="14">
        <v>1</v>
      </c>
      <c r="I19" s="15">
        <f>H19*C3</f>
        <v>20</v>
      </c>
      <c r="J19" s="14">
        <v>10</v>
      </c>
      <c r="K19" s="16">
        <v>3.12</v>
      </c>
      <c r="L19" s="16">
        <f>K19*H19</f>
        <v>3.12</v>
      </c>
      <c r="M19" s="16">
        <f t="shared" ref="M19" si="10">ROUNDUP((I19/J19),0)*J19*K19</f>
        <v>62.400000000000006</v>
      </c>
    </row>
    <row r="20" spans="1:13" x14ac:dyDescent="0.45">
      <c r="A20" s="12" t="s">
        <v>76</v>
      </c>
      <c r="B20" s="12" t="s">
        <v>71</v>
      </c>
      <c r="C20" s="12" t="s">
        <v>72</v>
      </c>
      <c r="D20" s="12" t="s">
        <v>73</v>
      </c>
      <c r="E20" s="12" t="s">
        <v>74</v>
      </c>
      <c r="F20" s="13" t="s">
        <v>31</v>
      </c>
      <c r="G20" s="12" t="s">
        <v>75</v>
      </c>
      <c r="H20" s="14">
        <v>2</v>
      </c>
      <c r="I20" s="18">
        <f>H20*C3</f>
        <v>40</v>
      </c>
      <c r="J20" s="14">
        <v>10</v>
      </c>
      <c r="K20" s="16">
        <v>9.98</v>
      </c>
      <c r="L20" s="16">
        <f t="shared" ref="L20:L21" si="11">K20*H20</f>
        <v>19.96</v>
      </c>
      <c r="M20" s="16">
        <f t="shared" ref="M20:M21" si="12">ROUNDUP((I20/J20),0)*J20*K20</f>
        <v>399.20000000000005</v>
      </c>
    </row>
    <row r="21" spans="1:13" x14ac:dyDescent="0.45">
      <c r="A21" s="12" t="s">
        <v>77</v>
      </c>
      <c r="B21" s="12" t="s">
        <v>78</v>
      </c>
      <c r="C21" s="12" t="s">
        <v>79</v>
      </c>
      <c r="D21" s="12" t="s">
        <v>80</v>
      </c>
      <c r="E21" s="19" t="s">
        <v>81</v>
      </c>
      <c r="F21" s="13" t="s">
        <v>31</v>
      </c>
      <c r="G21" s="12" t="s">
        <v>82</v>
      </c>
      <c r="H21" s="14">
        <v>3</v>
      </c>
      <c r="I21" s="18">
        <f>H21*C3</f>
        <v>60</v>
      </c>
      <c r="J21" s="14">
        <v>10</v>
      </c>
      <c r="K21" s="16">
        <v>2.2200000000000002</v>
      </c>
      <c r="L21" s="16">
        <f t="shared" si="11"/>
        <v>6.66</v>
      </c>
      <c r="M21" s="16">
        <f t="shared" si="12"/>
        <v>133.20000000000002</v>
      </c>
    </row>
    <row r="22" spans="1:13" x14ac:dyDescent="0.45">
      <c r="A22" s="12"/>
      <c r="B22" s="12"/>
      <c r="C22" s="12"/>
      <c r="D22" s="12"/>
      <c r="E22" s="12"/>
      <c r="F22" s="13"/>
      <c r="G22" s="12"/>
      <c r="H22" s="14"/>
      <c r="I22" s="15"/>
      <c r="J22" s="14"/>
      <c r="K22" s="16"/>
      <c r="L22" s="16"/>
      <c r="M22" s="16"/>
    </row>
    <row r="23" spans="1:13" x14ac:dyDescent="0.45">
      <c r="A23" s="12" t="s">
        <v>6</v>
      </c>
      <c r="B23" s="12" t="s">
        <v>24</v>
      </c>
      <c r="C23" s="12" t="s">
        <v>22</v>
      </c>
      <c r="D23" s="12" t="s">
        <v>21</v>
      </c>
      <c r="E23" s="14" t="s">
        <v>32</v>
      </c>
      <c r="F23" s="13" t="s">
        <v>30</v>
      </c>
      <c r="G23" s="12" t="s">
        <v>23</v>
      </c>
      <c r="H23" s="14">
        <v>2</v>
      </c>
      <c r="I23" s="15">
        <f>H23*C3</f>
        <v>40</v>
      </c>
      <c r="J23" s="14">
        <v>1</v>
      </c>
      <c r="K23" s="16">
        <v>9.34</v>
      </c>
      <c r="L23" s="16">
        <f>K23*H23</f>
        <v>18.68</v>
      </c>
      <c r="M23" s="16">
        <f t="shared" si="1"/>
        <v>373.6</v>
      </c>
    </row>
    <row r="24" spans="1:13" x14ac:dyDescent="0.45">
      <c r="A24" s="12"/>
      <c r="B24" s="12" t="s">
        <v>99</v>
      </c>
      <c r="C24" s="12" t="s">
        <v>100</v>
      </c>
      <c r="D24" s="12" t="s">
        <v>101</v>
      </c>
      <c r="E24" s="14"/>
      <c r="F24" s="13" t="s">
        <v>30</v>
      </c>
      <c r="G24" s="12" t="s">
        <v>102</v>
      </c>
      <c r="H24" s="14">
        <v>5</v>
      </c>
      <c r="I24" s="18">
        <f>H24*C3</f>
        <v>100</v>
      </c>
      <c r="J24" s="14">
        <v>50</v>
      </c>
      <c r="K24" s="16">
        <v>0.432</v>
      </c>
      <c r="L24" s="16">
        <f>K24*H24</f>
        <v>2.16</v>
      </c>
      <c r="M24" s="16">
        <f t="shared" si="1"/>
        <v>43.2</v>
      </c>
    </row>
    <row r="25" spans="1:13" x14ac:dyDescent="0.45">
      <c r="A25" s="12" t="s">
        <v>6</v>
      </c>
      <c r="B25" s="12" t="s">
        <v>25</v>
      </c>
      <c r="C25" s="12" t="s">
        <v>34</v>
      </c>
      <c r="D25" s="12" t="s">
        <v>36</v>
      </c>
      <c r="E25" s="13" t="s">
        <v>35</v>
      </c>
      <c r="F25" s="13" t="s">
        <v>31</v>
      </c>
      <c r="G25" s="12" t="s">
        <v>37</v>
      </c>
      <c r="H25" s="14">
        <v>1</v>
      </c>
      <c r="I25" s="15">
        <f>H25*C3</f>
        <v>20</v>
      </c>
      <c r="J25" s="15">
        <v>1</v>
      </c>
      <c r="K25" s="16">
        <v>8.8699999999999992</v>
      </c>
      <c r="L25" s="16">
        <f>K25*H25</f>
        <v>8.8699999999999992</v>
      </c>
      <c r="M25" s="16">
        <f t="shared" si="1"/>
        <v>177.39999999999998</v>
      </c>
    </row>
    <row r="26" spans="1:13" x14ac:dyDescent="0.45">
      <c r="A26" s="12" t="s">
        <v>6</v>
      </c>
      <c r="B26" s="12" t="s">
        <v>26</v>
      </c>
      <c r="C26" s="12" t="s">
        <v>85</v>
      </c>
      <c r="D26" s="12" t="s">
        <v>36</v>
      </c>
      <c r="E26" s="13" t="s">
        <v>39</v>
      </c>
      <c r="F26" s="13" t="s">
        <v>31</v>
      </c>
      <c r="G26" s="12" t="s">
        <v>38</v>
      </c>
      <c r="H26" s="14">
        <v>4</v>
      </c>
      <c r="I26" s="15">
        <f>H26*C3</f>
        <v>80</v>
      </c>
      <c r="J26" s="15">
        <v>1</v>
      </c>
      <c r="K26" s="16">
        <v>8.8699999999999992</v>
      </c>
      <c r="L26" s="16">
        <f>K26*H26</f>
        <v>35.479999999999997</v>
      </c>
      <c r="M26" s="16">
        <f t="shared" si="1"/>
        <v>709.59999999999991</v>
      </c>
    </row>
    <row r="27" spans="1:13" x14ac:dyDescent="0.45">
      <c r="A27" s="12" t="s">
        <v>6</v>
      </c>
      <c r="B27" s="12" t="s">
        <v>83</v>
      </c>
      <c r="C27" s="12" t="s">
        <v>86</v>
      </c>
      <c r="D27" s="12" t="s">
        <v>21</v>
      </c>
      <c r="E27" s="13" t="s">
        <v>6</v>
      </c>
      <c r="F27" s="13" t="s">
        <v>30</v>
      </c>
      <c r="G27" s="12" t="s">
        <v>84</v>
      </c>
      <c r="H27" s="14">
        <v>2</v>
      </c>
      <c r="I27" s="18">
        <f>H27*C3</f>
        <v>40</v>
      </c>
      <c r="J27" s="15">
        <v>10</v>
      </c>
      <c r="K27" s="16">
        <v>1.92</v>
      </c>
      <c r="L27" s="16">
        <f>K27*H27</f>
        <v>3.84</v>
      </c>
      <c r="M27" s="16">
        <f t="shared" ref="M27" si="13">ROUNDUP((I27/J27),0)*J27*K27</f>
        <v>76.8</v>
      </c>
    </row>
    <row r="28" spans="1:13" x14ac:dyDescent="0.45">
      <c r="A28" s="12"/>
      <c r="B28" s="12"/>
      <c r="C28" s="12"/>
      <c r="D28" s="12"/>
      <c r="E28" s="13"/>
      <c r="F28" s="13"/>
      <c r="G28" s="12"/>
      <c r="H28" s="14"/>
      <c r="I28" s="15"/>
      <c r="J28" s="15"/>
      <c r="K28" s="16"/>
      <c r="L28" s="16"/>
      <c r="M28" s="16"/>
    </row>
    <row r="29" spans="1:13" x14ac:dyDescent="0.45">
      <c r="A29" s="12" t="s">
        <v>6</v>
      </c>
      <c r="B29" s="12" t="s">
        <v>16</v>
      </c>
      <c r="C29" s="12" t="s">
        <v>29</v>
      </c>
      <c r="D29" s="12" t="s">
        <v>8</v>
      </c>
      <c r="E29" s="14" t="s">
        <v>6</v>
      </c>
      <c r="F29" s="13"/>
      <c r="G29" s="12"/>
      <c r="H29" s="14">
        <v>1</v>
      </c>
      <c r="I29" s="15">
        <f>H29*C3</f>
        <v>20</v>
      </c>
      <c r="J29" s="14">
        <v>10</v>
      </c>
      <c r="K29" s="16">
        <v>12</v>
      </c>
      <c r="L29" s="16">
        <f>K29*H29</f>
        <v>12</v>
      </c>
      <c r="M29" s="16">
        <f t="shared" si="1"/>
        <v>240</v>
      </c>
    </row>
    <row r="30" spans="1:13" x14ac:dyDescent="0.45">
      <c r="A30" s="12" t="s">
        <v>6</v>
      </c>
      <c r="B30" s="12" t="s">
        <v>17</v>
      </c>
      <c r="C30" s="12" t="s">
        <v>14</v>
      </c>
      <c r="D30" s="12" t="s">
        <v>9</v>
      </c>
      <c r="E30" s="14" t="s">
        <v>6</v>
      </c>
      <c r="F30" s="13"/>
      <c r="G30" s="12"/>
      <c r="H30" s="14">
        <v>1</v>
      </c>
      <c r="I30" s="15">
        <f>H30*C3</f>
        <v>20</v>
      </c>
      <c r="J30" s="14">
        <v>10</v>
      </c>
      <c r="K30" s="16">
        <v>16.5</v>
      </c>
      <c r="L30" s="16">
        <f>K30*H30</f>
        <v>16.5</v>
      </c>
      <c r="M30" s="16">
        <f t="shared" si="1"/>
        <v>330</v>
      </c>
    </row>
    <row r="31" spans="1:13" s="2" customFormat="1" x14ac:dyDescent="0.45">
      <c r="A31" s="8"/>
      <c r="B31" s="24" t="s">
        <v>15</v>
      </c>
      <c r="C31" s="24"/>
      <c r="D31" s="24"/>
      <c r="E31" s="24"/>
      <c r="F31" s="24"/>
      <c r="G31" s="24"/>
      <c r="H31" s="24"/>
      <c r="I31" s="24"/>
      <c r="J31" s="24"/>
      <c r="K31" s="24"/>
      <c r="L31" s="11">
        <f>SUM(L6:L30)</f>
        <v>240.501</v>
      </c>
      <c r="M31" s="11">
        <f>SUM(M6:M30)</f>
        <v>4825.8</v>
      </c>
    </row>
    <row r="34" spans="11:12" x14ac:dyDescent="0.45">
      <c r="K34" s="17"/>
      <c r="L34" s="21"/>
    </row>
  </sheetData>
  <mergeCells count="2">
    <mergeCell ref="B31:K31"/>
    <mergeCell ref="A1:M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Lumby</dc:creator>
  <cp:lastModifiedBy>Christian Lumby</cp:lastModifiedBy>
  <dcterms:created xsi:type="dcterms:W3CDTF">2017-03-26T16:04:06Z</dcterms:created>
  <dcterms:modified xsi:type="dcterms:W3CDTF">2018-02-17T23:30:14Z</dcterms:modified>
</cp:coreProperties>
</file>